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C:\Users\jessi\Dropbox\Index Comparison Calculator\"/>
    </mc:Choice>
  </mc:AlternateContent>
  <xr:revisionPtr revIDLastSave="0" documentId="13_ncr:1_{20AE773D-DA79-468D-B7A8-F1FEA2FEBF31}" xr6:coauthVersionLast="47" xr6:coauthVersionMax="47" xr10:uidLastSave="{00000000-0000-0000-0000-000000000000}"/>
  <bookViews>
    <workbookView xWindow="-120" yWindow="-120" windowWidth="29040" windowHeight="15720" tabRatio="663" xr2:uid="{00000000-000D-0000-FFFF-FFFF00000000}"/>
  </bookViews>
  <sheets>
    <sheet name="Analysis" sheetId="8" r:id="rId1"/>
    <sheet name="Curves" sheetId="3" state="veryHidden" r:id="rId2"/>
    <sheet name="Amort" sheetId="9" state="veryHidden" r:id="rId3"/>
    <sheet name="Data Validation" sheetId="10" state="veryHidden" r:id="rId4"/>
  </sheets>
  <externalReferences>
    <externalReference r:id="rId5"/>
  </externalReferences>
  <definedNames>
    <definedName name="amortCalc">'[1]Straight-Line'!$Y$1</definedName>
    <definedName name="amortDefined">'[1]Straight-Line'!$Y$2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19" i="3" l="1"/>
  <c r="Y119" i="3" s="1"/>
  <c r="Q118" i="3"/>
  <c r="Y118" i="3" s="1"/>
  <c r="Q110" i="3"/>
  <c r="Y110" i="3" s="1"/>
  <c r="Q106" i="3"/>
  <c r="Y106" i="3" s="1"/>
  <c r="Q103" i="3"/>
  <c r="Y103" i="3" s="1"/>
  <c r="Q102" i="3"/>
  <c r="Y102" i="3" s="1"/>
  <c r="Q95" i="3"/>
  <c r="Y95" i="3" s="1"/>
  <c r="Q94" i="3"/>
  <c r="Y94" i="3" s="1"/>
  <c r="Q90" i="3"/>
  <c r="Y90" i="3" s="1"/>
  <c r="Q86" i="3"/>
  <c r="Y86" i="3" s="1"/>
  <c r="Q82" i="3"/>
  <c r="Y82" i="3" s="1"/>
  <c r="Q80" i="3"/>
  <c r="Y80" i="3" s="1"/>
  <c r="Q78" i="3"/>
  <c r="Y78" i="3" s="1"/>
  <c r="Q72" i="3"/>
  <c r="Y72" i="3" s="1"/>
  <c r="Q71" i="3"/>
  <c r="Y71" i="3" s="1"/>
  <c r="Q70" i="3"/>
  <c r="Y70" i="3" s="1"/>
  <c r="Q66" i="3"/>
  <c r="Y66" i="3" s="1"/>
  <c r="Q63" i="3"/>
  <c r="Y63" i="3" s="1"/>
  <c r="Q62" i="3"/>
  <c r="Y62" i="3" s="1"/>
  <c r="Q56" i="3"/>
  <c r="Y56" i="3" s="1"/>
  <c r="Q54" i="3"/>
  <c r="Y54" i="3" s="1"/>
  <c r="Q48" i="3"/>
  <c r="Y48" i="3" s="1"/>
  <c r="Q47" i="3"/>
  <c r="Y47" i="3" s="1"/>
  <c r="Q46" i="3"/>
  <c r="Y46" i="3" s="1"/>
  <c r="Q42" i="3"/>
  <c r="Y42" i="3" s="1"/>
  <c r="Q39" i="3"/>
  <c r="Y39" i="3" s="1"/>
  <c r="Q38" i="3"/>
  <c r="Y38" i="3" s="1"/>
  <c r="Q31" i="3"/>
  <c r="Y31" i="3" s="1"/>
  <c r="Q30" i="3"/>
  <c r="Y30" i="3" s="1"/>
  <c r="Q26" i="3"/>
  <c r="Y26" i="3" s="1"/>
  <c r="Q23" i="3"/>
  <c r="Y23" i="3" s="1"/>
  <c r="Q22" i="3"/>
  <c r="Y22" i="3" s="1"/>
  <c r="Q16" i="3"/>
  <c r="Y16" i="3" s="1"/>
  <c r="Q14" i="3"/>
  <c r="Y14" i="3" s="1"/>
  <c r="Q10" i="3"/>
  <c r="Y10" i="3" s="1"/>
  <c r="Q6" i="3"/>
  <c r="Y6" i="3" s="1"/>
  <c r="P6" i="3"/>
  <c r="S6" i="3"/>
  <c r="AA6" i="3" s="1"/>
  <c r="T6" i="3"/>
  <c r="AB6" i="3" s="1"/>
  <c r="U6" i="3"/>
  <c r="AC6" i="3" s="1"/>
  <c r="V6" i="3"/>
  <c r="AD6" i="3" s="1"/>
  <c r="AF6" i="3"/>
  <c r="AF7" i="3" s="1"/>
  <c r="AG6" i="3"/>
  <c r="P7" i="3"/>
  <c r="Q7" i="3"/>
  <c r="Y7" i="3" s="1"/>
  <c r="S7" i="3"/>
  <c r="AA7" i="3" s="1"/>
  <c r="T7" i="3"/>
  <c r="AB7" i="3" s="1"/>
  <c r="U7" i="3"/>
  <c r="V7" i="3"/>
  <c r="AD7" i="3" s="1"/>
  <c r="AC7" i="3"/>
  <c r="P8" i="3"/>
  <c r="Q8" i="3"/>
  <c r="Y8" i="3" s="1"/>
  <c r="S8" i="3"/>
  <c r="AA8" i="3" s="1"/>
  <c r="T8" i="3"/>
  <c r="AB8" i="3" s="1"/>
  <c r="U8" i="3"/>
  <c r="AC8" i="3" s="1"/>
  <c r="V8" i="3"/>
  <c r="AD8" i="3" s="1"/>
  <c r="P9" i="3"/>
  <c r="Q9" i="3"/>
  <c r="Y9" i="3" s="1"/>
  <c r="S9" i="3"/>
  <c r="AA9" i="3" s="1"/>
  <c r="T9" i="3"/>
  <c r="AB9" i="3" s="1"/>
  <c r="U9" i="3"/>
  <c r="AC9" i="3" s="1"/>
  <c r="V9" i="3"/>
  <c r="AD9" i="3" s="1"/>
  <c r="P10" i="3"/>
  <c r="S10" i="3"/>
  <c r="AA10" i="3" s="1"/>
  <c r="T10" i="3"/>
  <c r="AB10" i="3" s="1"/>
  <c r="U10" i="3"/>
  <c r="AC10" i="3" s="1"/>
  <c r="V10" i="3"/>
  <c r="AD10" i="3" s="1"/>
  <c r="P11" i="3"/>
  <c r="Q11" i="3"/>
  <c r="Y11" i="3" s="1"/>
  <c r="S11" i="3"/>
  <c r="AA11" i="3" s="1"/>
  <c r="T11" i="3"/>
  <c r="AB11" i="3" s="1"/>
  <c r="U11" i="3"/>
  <c r="AC11" i="3" s="1"/>
  <c r="V11" i="3"/>
  <c r="AD11" i="3" s="1"/>
  <c r="P12" i="3"/>
  <c r="Q12" i="3"/>
  <c r="Y12" i="3" s="1"/>
  <c r="S12" i="3"/>
  <c r="AA12" i="3" s="1"/>
  <c r="T12" i="3"/>
  <c r="AB12" i="3" s="1"/>
  <c r="U12" i="3"/>
  <c r="AC12" i="3" s="1"/>
  <c r="V12" i="3"/>
  <c r="AD12" i="3" s="1"/>
  <c r="P13" i="3"/>
  <c r="Q13" i="3"/>
  <c r="Y13" i="3" s="1"/>
  <c r="S13" i="3"/>
  <c r="AA13" i="3" s="1"/>
  <c r="T13" i="3"/>
  <c r="AB13" i="3" s="1"/>
  <c r="U13" i="3"/>
  <c r="V13" i="3"/>
  <c r="AD13" i="3" s="1"/>
  <c r="AC13" i="3"/>
  <c r="P14" i="3"/>
  <c r="S14" i="3"/>
  <c r="AA14" i="3" s="1"/>
  <c r="T14" i="3"/>
  <c r="AB14" i="3" s="1"/>
  <c r="U14" i="3"/>
  <c r="AC14" i="3" s="1"/>
  <c r="V14" i="3"/>
  <c r="AD14" i="3" s="1"/>
  <c r="P15" i="3"/>
  <c r="Q15" i="3"/>
  <c r="Y15" i="3" s="1"/>
  <c r="S15" i="3"/>
  <c r="AA15" i="3" s="1"/>
  <c r="T15" i="3"/>
  <c r="AB15" i="3" s="1"/>
  <c r="U15" i="3"/>
  <c r="V15" i="3"/>
  <c r="AD15" i="3" s="1"/>
  <c r="AC15" i="3"/>
  <c r="P16" i="3"/>
  <c r="S16" i="3"/>
  <c r="AA16" i="3" s="1"/>
  <c r="T16" i="3"/>
  <c r="AB16" i="3" s="1"/>
  <c r="U16" i="3"/>
  <c r="AC16" i="3" s="1"/>
  <c r="V16" i="3"/>
  <c r="AD16" i="3" s="1"/>
  <c r="P17" i="3"/>
  <c r="Q17" i="3"/>
  <c r="Y17" i="3" s="1"/>
  <c r="S17" i="3"/>
  <c r="AA17" i="3" s="1"/>
  <c r="T17" i="3"/>
  <c r="AB17" i="3" s="1"/>
  <c r="U17" i="3"/>
  <c r="AC17" i="3" s="1"/>
  <c r="V17" i="3"/>
  <c r="AD17" i="3" s="1"/>
  <c r="P18" i="3"/>
  <c r="Q18" i="3"/>
  <c r="Y18" i="3" s="1"/>
  <c r="S18" i="3"/>
  <c r="AA18" i="3" s="1"/>
  <c r="T18" i="3"/>
  <c r="AB18" i="3" s="1"/>
  <c r="U18" i="3"/>
  <c r="AC18" i="3" s="1"/>
  <c r="V18" i="3"/>
  <c r="AD18" i="3" s="1"/>
  <c r="P19" i="3"/>
  <c r="Q19" i="3"/>
  <c r="Y19" i="3" s="1"/>
  <c r="S19" i="3"/>
  <c r="AA19" i="3" s="1"/>
  <c r="T19" i="3"/>
  <c r="AB19" i="3" s="1"/>
  <c r="U19" i="3"/>
  <c r="AC19" i="3" s="1"/>
  <c r="V19" i="3"/>
  <c r="AD19" i="3" s="1"/>
  <c r="P20" i="3"/>
  <c r="Q20" i="3"/>
  <c r="Y20" i="3" s="1"/>
  <c r="S20" i="3"/>
  <c r="AA20" i="3" s="1"/>
  <c r="T20" i="3"/>
  <c r="AB20" i="3" s="1"/>
  <c r="U20" i="3"/>
  <c r="AC20" i="3" s="1"/>
  <c r="V20" i="3"/>
  <c r="AD20" i="3" s="1"/>
  <c r="P21" i="3"/>
  <c r="Q21" i="3"/>
  <c r="Y21" i="3" s="1"/>
  <c r="S21" i="3"/>
  <c r="AA21" i="3" s="1"/>
  <c r="T21" i="3"/>
  <c r="AB21" i="3" s="1"/>
  <c r="U21" i="3"/>
  <c r="AC21" i="3" s="1"/>
  <c r="V21" i="3"/>
  <c r="AD21" i="3"/>
  <c r="P22" i="3"/>
  <c r="S22" i="3"/>
  <c r="AA22" i="3" s="1"/>
  <c r="T22" i="3"/>
  <c r="AB22" i="3" s="1"/>
  <c r="U22" i="3"/>
  <c r="AC22" i="3" s="1"/>
  <c r="V22" i="3"/>
  <c r="AD22" i="3" s="1"/>
  <c r="P23" i="3"/>
  <c r="S23" i="3"/>
  <c r="AA23" i="3" s="1"/>
  <c r="T23" i="3"/>
  <c r="AB23" i="3" s="1"/>
  <c r="U23" i="3"/>
  <c r="AC23" i="3" s="1"/>
  <c r="V23" i="3"/>
  <c r="AD23" i="3" s="1"/>
  <c r="P24" i="3"/>
  <c r="Q24" i="3"/>
  <c r="Y24" i="3" s="1"/>
  <c r="S24" i="3"/>
  <c r="AA24" i="3" s="1"/>
  <c r="T24" i="3"/>
  <c r="AB24" i="3" s="1"/>
  <c r="U24" i="3"/>
  <c r="AC24" i="3" s="1"/>
  <c r="V24" i="3"/>
  <c r="AD24" i="3" s="1"/>
  <c r="P25" i="3"/>
  <c r="Q25" i="3"/>
  <c r="Y25" i="3" s="1"/>
  <c r="S25" i="3"/>
  <c r="AA25" i="3" s="1"/>
  <c r="T25" i="3"/>
  <c r="AB25" i="3" s="1"/>
  <c r="U25" i="3"/>
  <c r="AC25" i="3" s="1"/>
  <c r="V25" i="3"/>
  <c r="AD25" i="3" s="1"/>
  <c r="P26" i="3"/>
  <c r="S26" i="3"/>
  <c r="AA26" i="3" s="1"/>
  <c r="T26" i="3"/>
  <c r="AB26" i="3" s="1"/>
  <c r="U26" i="3"/>
  <c r="AC26" i="3" s="1"/>
  <c r="V26" i="3"/>
  <c r="AD26" i="3" s="1"/>
  <c r="P27" i="3"/>
  <c r="Q27" i="3"/>
  <c r="Y27" i="3" s="1"/>
  <c r="S27" i="3"/>
  <c r="AA27" i="3" s="1"/>
  <c r="T27" i="3"/>
  <c r="AB27" i="3" s="1"/>
  <c r="U27" i="3"/>
  <c r="AC27" i="3" s="1"/>
  <c r="V27" i="3"/>
  <c r="AD27" i="3" s="1"/>
  <c r="P28" i="3"/>
  <c r="Q28" i="3"/>
  <c r="Y28" i="3" s="1"/>
  <c r="S28" i="3"/>
  <c r="AA28" i="3" s="1"/>
  <c r="T28" i="3"/>
  <c r="AB28" i="3" s="1"/>
  <c r="U28" i="3"/>
  <c r="V28" i="3"/>
  <c r="AD28" i="3" s="1"/>
  <c r="AC28" i="3"/>
  <c r="P29" i="3"/>
  <c r="Q29" i="3"/>
  <c r="Y29" i="3" s="1"/>
  <c r="S29" i="3"/>
  <c r="AA29" i="3" s="1"/>
  <c r="T29" i="3"/>
  <c r="AB29" i="3" s="1"/>
  <c r="U29" i="3"/>
  <c r="AC29" i="3" s="1"/>
  <c r="V29" i="3"/>
  <c r="AD29" i="3" s="1"/>
  <c r="P30" i="3"/>
  <c r="S30" i="3"/>
  <c r="AA30" i="3" s="1"/>
  <c r="T30" i="3"/>
  <c r="AB30" i="3" s="1"/>
  <c r="U30" i="3"/>
  <c r="AC30" i="3" s="1"/>
  <c r="V30" i="3"/>
  <c r="AD30" i="3" s="1"/>
  <c r="P31" i="3"/>
  <c r="S31" i="3"/>
  <c r="AA31" i="3" s="1"/>
  <c r="T31" i="3"/>
  <c r="AB31" i="3" s="1"/>
  <c r="U31" i="3"/>
  <c r="AC31" i="3" s="1"/>
  <c r="V31" i="3"/>
  <c r="AD31" i="3" s="1"/>
  <c r="P32" i="3"/>
  <c r="Q32" i="3"/>
  <c r="Y32" i="3" s="1"/>
  <c r="S32" i="3"/>
  <c r="AA32" i="3" s="1"/>
  <c r="T32" i="3"/>
  <c r="AB32" i="3" s="1"/>
  <c r="U32" i="3"/>
  <c r="AC32" i="3" s="1"/>
  <c r="V32" i="3"/>
  <c r="AD32" i="3" s="1"/>
  <c r="P33" i="3"/>
  <c r="Q33" i="3"/>
  <c r="Y33" i="3" s="1"/>
  <c r="S33" i="3"/>
  <c r="AA33" i="3" s="1"/>
  <c r="T33" i="3"/>
  <c r="U33" i="3"/>
  <c r="AC33" i="3" s="1"/>
  <c r="V33" i="3"/>
  <c r="AD33" i="3" s="1"/>
  <c r="AB33" i="3"/>
  <c r="P34" i="3"/>
  <c r="Q34" i="3"/>
  <c r="Y34" i="3" s="1"/>
  <c r="S34" i="3"/>
  <c r="AA34" i="3" s="1"/>
  <c r="T34" i="3"/>
  <c r="AB34" i="3" s="1"/>
  <c r="U34" i="3"/>
  <c r="AC34" i="3" s="1"/>
  <c r="V34" i="3"/>
  <c r="AD34" i="3" s="1"/>
  <c r="P35" i="3"/>
  <c r="Q35" i="3"/>
  <c r="Y35" i="3" s="1"/>
  <c r="S35" i="3"/>
  <c r="AA35" i="3" s="1"/>
  <c r="T35" i="3"/>
  <c r="AB35" i="3" s="1"/>
  <c r="U35" i="3"/>
  <c r="AC35" i="3" s="1"/>
  <c r="V35" i="3"/>
  <c r="AD35" i="3" s="1"/>
  <c r="P36" i="3"/>
  <c r="Q36" i="3"/>
  <c r="Y36" i="3" s="1"/>
  <c r="S36" i="3"/>
  <c r="AA36" i="3" s="1"/>
  <c r="T36" i="3"/>
  <c r="AB36" i="3" s="1"/>
  <c r="U36" i="3"/>
  <c r="AC36" i="3" s="1"/>
  <c r="V36" i="3"/>
  <c r="AD36" i="3" s="1"/>
  <c r="P37" i="3"/>
  <c r="Q37" i="3"/>
  <c r="Y37" i="3" s="1"/>
  <c r="S37" i="3"/>
  <c r="AA37" i="3" s="1"/>
  <c r="T37" i="3"/>
  <c r="AB37" i="3" s="1"/>
  <c r="U37" i="3"/>
  <c r="AC37" i="3" s="1"/>
  <c r="V37" i="3"/>
  <c r="AD37" i="3" s="1"/>
  <c r="P38" i="3"/>
  <c r="S38" i="3"/>
  <c r="AA38" i="3" s="1"/>
  <c r="T38" i="3"/>
  <c r="AB38" i="3" s="1"/>
  <c r="U38" i="3"/>
  <c r="AC38" i="3" s="1"/>
  <c r="V38" i="3"/>
  <c r="AD38" i="3" s="1"/>
  <c r="P39" i="3"/>
  <c r="S39" i="3"/>
  <c r="AA39" i="3" s="1"/>
  <c r="T39" i="3"/>
  <c r="AB39" i="3" s="1"/>
  <c r="U39" i="3"/>
  <c r="AC39" i="3" s="1"/>
  <c r="V39" i="3"/>
  <c r="AD39" i="3" s="1"/>
  <c r="P40" i="3"/>
  <c r="Q40" i="3"/>
  <c r="Y40" i="3" s="1"/>
  <c r="S40" i="3"/>
  <c r="AA40" i="3" s="1"/>
  <c r="T40" i="3"/>
  <c r="AB40" i="3" s="1"/>
  <c r="U40" i="3"/>
  <c r="V40" i="3"/>
  <c r="AD40" i="3" s="1"/>
  <c r="AC40" i="3"/>
  <c r="P41" i="3"/>
  <c r="Q41" i="3"/>
  <c r="Y41" i="3" s="1"/>
  <c r="S41" i="3"/>
  <c r="AA41" i="3" s="1"/>
  <c r="T41" i="3"/>
  <c r="AB41" i="3" s="1"/>
  <c r="U41" i="3"/>
  <c r="AC41" i="3" s="1"/>
  <c r="V41" i="3"/>
  <c r="AD41" i="3" s="1"/>
  <c r="P42" i="3"/>
  <c r="S42" i="3"/>
  <c r="AA42" i="3" s="1"/>
  <c r="T42" i="3"/>
  <c r="AB42" i="3" s="1"/>
  <c r="U42" i="3"/>
  <c r="AC42" i="3" s="1"/>
  <c r="V42" i="3"/>
  <c r="AD42" i="3" s="1"/>
  <c r="P43" i="3"/>
  <c r="Q43" i="3"/>
  <c r="Y43" i="3" s="1"/>
  <c r="S43" i="3"/>
  <c r="AA43" i="3" s="1"/>
  <c r="T43" i="3"/>
  <c r="AB43" i="3" s="1"/>
  <c r="U43" i="3"/>
  <c r="AC43" i="3" s="1"/>
  <c r="V43" i="3"/>
  <c r="AD43" i="3" s="1"/>
  <c r="P44" i="3"/>
  <c r="Q44" i="3"/>
  <c r="Y44" i="3" s="1"/>
  <c r="S44" i="3"/>
  <c r="AA44" i="3" s="1"/>
  <c r="T44" i="3"/>
  <c r="AB44" i="3" s="1"/>
  <c r="U44" i="3"/>
  <c r="AC44" i="3" s="1"/>
  <c r="V44" i="3"/>
  <c r="AD44" i="3" s="1"/>
  <c r="P45" i="3"/>
  <c r="Q45" i="3"/>
  <c r="Y45" i="3" s="1"/>
  <c r="S45" i="3"/>
  <c r="AA45" i="3" s="1"/>
  <c r="T45" i="3"/>
  <c r="AB45" i="3" s="1"/>
  <c r="U45" i="3"/>
  <c r="AC45" i="3" s="1"/>
  <c r="V45" i="3"/>
  <c r="AD45" i="3" s="1"/>
  <c r="P46" i="3"/>
  <c r="S46" i="3"/>
  <c r="AA46" i="3" s="1"/>
  <c r="T46" i="3"/>
  <c r="AB46" i="3" s="1"/>
  <c r="U46" i="3"/>
  <c r="AC46" i="3" s="1"/>
  <c r="V46" i="3"/>
  <c r="AD46" i="3" s="1"/>
  <c r="P47" i="3"/>
  <c r="S47" i="3"/>
  <c r="AA47" i="3" s="1"/>
  <c r="T47" i="3"/>
  <c r="AB47" i="3" s="1"/>
  <c r="U47" i="3"/>
  <c r="AC47" i="3" s="1"/>
  <c r="V47" i="3"/>
  <c r="AD47" i="3"/>
  <c r="P48" i="3"/>
  <c r="S48" i="3"/>
  <c r="AA48" i="3" s="1"/>
  <c r="T48" i="3"/>
  <c r="AB48" i="3" s="1"/>
  <c r="U48" i="3"/>
  <c r="AC48" i="3" s="1"/>
  <c r="V48" i="3"/>
  <c r="AD48" i="3" s="1"/>
  <c r="P49" i="3"/>
  <c r="Q49" i="3"/>
  <c r="Y49" i="3" s="1"/>
  <c r="S49" i="3"/>
  <c r="AA49" i="3" s="1"/>
  <c r="T49" i="3"/>
  <c r="AB49" i="3" s="1"/>
  <c r="U49" i="3"/>
  <c r="AC49" i="3" s="1"/>
  <c r="V49" i="3"/>
  <c r="AD49" i="3" s="1"/>
  <c r="P50" i="3"/>
  <c r="Q50" i="3"/>
  <c r="Y50" i="3" s="1"/>
  <c r="S50" i="3"/>
  <c r="AA50" i="3" s="1"/>
  <c r="T50" i="3"/>
  <c r="AB50" i="3" s="1"/>
  <c r="U50" i="3"/>
  <c r="V50" i="3"/>
  <c r="AD50" i="3" s="1"/>
  <c r="AC50" i="3"/>
  <c r="P51" i="3"/>
  <c r="Q51" i="3"/>
  <c r="Y51" i="3" s="1"/>
  <c r="S51" i="3"/>
  <c r="T51" i="3"/>
  <c r="AB51" i="3" s="1"/>
  <c r="U51" i="3"/>
  <c r="AC51" i="3" s="1"/>
  <c r="V51" i="3"/>
  <c r="AD51" i="3" s="1"/>
  <c r="AA51" i="3"/>
  <c r="P52" i="3"/>
  <c r="Q52" i="3"/>
  <c r="Y52" i="3" s="1"/>
  <c r="S52" i="3"/>
  <c r="AA52" i="3" s="1"/>
  <c r="T52" i="3"/>
  <c r="AB52" i="3" s="1"/>
  <c r="U52" i="3"/>
  <c r="AC52" i="3" s="1"/>
  <c r="V52" i="3"/>
  <c r="AD52" i="3" s="1"/>
  <c r="P53" i="3"/>
  <c r="Q53" i="3"/>
  <c r="Y53" i="3" s="1"/>
  <c r="S53" i="3"/>
  <c r="AA53" i="3" s="1"/>
  <c r="T53" i="3"/>
  <c r="AB53" i="3" s="1"/>
  <c r="U53" i="3"/>
  <c r="AC53" i="3" s="1"/>
  <c r="V53" i="3"/>
  <c r="AD53" i="3" s="1"/>
  <c r="P54" i="3"/>
  <c r="S54" i="3"/>
  <c r="AA54" i="3" s="1"/>
  <c r="T54" i="3"/>
  <c r="AB54" i="3" s="1"/>
  <c r="U54" i="3"/>
  <c r="AC54" i="3" s="1"/>
  <c r="V54" i="3"/>
  <c r="AD54" i="3" s="1"/>
  <c r="P55" i="3"/>
  <c r="Q55" i="3"/>
  <c r="Y55" i="3" s="1"/>
  <c r="S55" i="3"/>
  <c r="AA55" i="3" s="1"/>
  <c r="T55" i="3"/>
  <c r="AB55" i="3" s="1"/>
  <c r="U55" i="3"/>
  <c r="AC55" i="3" s="1"/>
  <c r="V55" i="3"/>
  <c r="AD55" i="3" s="1"/>
  <c r="P56" i="3"/>
  <c r="S56" i="3"/>
  <c r="AA56" i="3" s="1"/>
  <c r="T56" i="3"/>
  <c r="AB56" i="3" s="1"/>
  <c r="U56" i="3"/>
  <c r="AC56" i="3" s="1"/>
  <c r="V56" i="3"/>
  <c r="AD56" i="3"/>
  <c r="P57" i="3"/>
  <c r="Q57" i="3"/>
  <c r="Y57" i="3" s="1"/>
  <c r="S57" i="3"/>
  <c r="AA57" i="3" s="1"/>
  <c r="T57" i="3"/>
  <c r="AB57" i="3" s="1"/>
  <c r="U57" i="3"/>
  <c r="AC57" i="3" s="1"/>
  <c r="V57" i="3"/>
  <c r="AD57" i="3" s="1"/>
  <c r="P58" i="3"/>
  <c r="Q58" i="3"/>
  <c r="Y58" i="3" s="1"/>
  <c r="S58" i="3"/>
  <c r="AA58" i="3" s="1"/>
  <c r="T58" i="3"/>
  <c r="AB58" i="3" s="1"/>
  <c r="U58" i="3"/>
  <c r="AC58" i="3" s="1"/>
  <c r="V58" i="3"/>
  <c r="AD58" i="3" s="1"/>
  <c r="P59" i="3"/>
  <c r="Q59" i="3"/>
  <c r="Y59" i="3" s="1"/>
  <c r="S59" i="3"/>
  <c r="AA59" i="3" s="1"/>
  <c r="T59" i="3"/>
  <c r="AB59" i="3" s="1"/>
  <c r="U59" i="3"/>
  <c r="AC59" i="3" s="1"/>
  <c r="V59" i="3"/>
  <c r="AD59" i="3"/>
  <c r="P60" i="3"/>
  <c r="Q60" i="3"/>
  <c r="Y60" i="3" s="1"/>
  <c r="S60" i="3"/>
  <c r="AA60" i="3" s="1"/>
  <c r="T60" i="3"/>
  <c r="AB60" i="3" s="1"/>
  <c r="U60" i="3"/>
  <c r="AC60" i="3" s="1"/>
  <c r="V60" i="3"/>
  <c r="AD60" i="3" s="1"/>
  <c r="P61" i="3"/>
  <c r="Q61" i="3"/>
  <c r="Y61" i="3" s="1"/>
  <c r="S61" i="3"/>
  <c r="AA61" i="3" s="1"/>
  <c r="T61" i="3"/>
  <c r="AB61" i="3" s="1"/>
  <c r="U61" i="3"/>
  <c r="V61" i="3"/>
  <c r="AD61" i="3" s="1"/>
  <c r="AC61" i="3"/>
  <c r="P62" i="3"/>
  <c r="S62" i="3"/>
  <c r="AA62" i="3" s="1"/>
  <c r="T62" i="3"/>
  <c r="AB62" i="3" s="1"/>
  <c r="U62" i="3"/>
  <c r="AC62" i="3" s="1"/>
  <c r="V62" i="3"/>
  <c r="AD62" i="3" s="1"/>
  <c r="P63" i="3"/>
  <c r="S63" i="3"/>
  <c r="AA63" i="3" s="1"/>
  <c r="T63" i="3"/>
  <c r="AB63" i="3" s="1"/>
  <c r="U63" i="3"/>
  <c r="V63" i="3"/>
  <c r="AD63" i="3" s="1"/>
  <c r="AC63" i="3"/>
  <c r="P64" i="3"/>
  <c r="Q64" i="3"/>
  <c r="Y64" i="3" s="1"/>
  <c r="S64" i="3"/>
  <c r="AA64" i="3" s="1"/>
  <c r="T64" i="3"/>
  <c r="AB64" i="3" s="1"/>
  <c r="U64" i="3"/>
  <c r="AC64" i="3" s="1"/>
  <c r="V64" i="3"/>
  <c r="AD64" i="3"/>
  <c r="P65" i="3"/>
  <c r="Q65" i="3"/>
  <c r="Y65" i="3" s="1"/>
  <c r="S65" i="3"/>
  <c r="AA65" i="3" s="1"/>
  <c r="T65" i="3"/>
  <c r="AB65" i="3" s="1"/>
  <c r="U65" i="3"/>
  <c r="AC65" i="3" s="1"/>
  <c r="V65" i="3"/>
  <c r="AD65" i="3" s="1"/>
  <c r="P66" i="3"/>
  <c r="S66" i="3"/>
  <c r="AA66" i="3" s="1"/>
  <c r="T66" i="3"/>
  <c r="AB66" i="3" s="1"/>
  <c r="U66" i="3"/>
  <c r="V66" i="3"/>
  <c r="AD66" i="3" s="1"/>
  <c r="AC66" i="3"/>
  <c r="P67" i="3"/>
  <c r="Q67" i="3"/>
  <c r="Y67" i="3" s="1"/>
  <c r="S67" i="3"/>
  <c r="AA67" i="3" s="1"/>
  <c r="T67" i="3"/>
  <c r="AB67" i="3" s="1"/>
  <c r="U67" i="3"/>
  <c r="AC67" i="3" s="1"/>
  <c r="V67" i="3"/>
  <c r="AD67" i="3"/>
  <c r="P68" i="3"/>
  <c r="Q68" i="3"/>
  <c r="Y68" i="3" s="1"/>
  <c r="S68" i="3"/>
  <c r="AA68" i="3" s="1"/>
  <c r="T68" i="3"/>
  <c r="U68" i="3"/>
  <c r="AC68" i="3" s="1"/>
  <c r="V68" i="3"/>
  <c r="AD68" i="3" s="1"/>
  <c r="AB68" i="3"/>
  <c r="P69" i="3"/>
  <c r="Q69" i="3"/>
  <c r="Y69" i="3" s="1"/>
  <c r="S69" i="3"/>
  <c r="AA69" i="3" s="1"/>
  <c r="T69" i="3"/>
  <c r="AB69" i="3" s="1"/>
  <c r="U69" i="3"/>
  <c r="AC69" i="3" s="1"/>
  <c r="V69" i="3"/>
  <c r="AD69" i="3" s="1"/>
  <c r="P70" i="3"/>
  <c r="S70" i="3"/>
  <c r="AA70" i="3" s="1"/>
  <c r="T70" i="3"/>
  <c r="AB70" i="3" s="1"/>
  <c r="U70" i="3"/>
  <c r="AC70" i="3" s="1"/>
  <c r="V70" i="3"/>
  <c r="AD70" i="3" s="1"/>
  <c r="P71" i="3"/>
  <c r="S71" i="3"/>
  <c r="AA71" i="3" s="1"/>
  <c r="T71" i="3"/>
  <c r="AB71" i="3" s="1"/>
  <c r="U71" i="3"/>
  <c r="V71" i="3"/>
  <c r="AD71" i="3" s="1"/>
  <c r="AC71" i="3"/>
  <c r="P72" i="3"/>
  <c r="S72" i="3"/>
  <c r="AA72" i="3" s="1"/>
  <c r="T72" i="3"/>
  <c r="AB72" i="3" s="1"/>
  <c r="U72" i="3"/>
  <c r="AC72" i="3" s="1"/>
  <c r="V72" i="3"/>
  <c r="AD72" i="3" s="1"/>
  <c r="P73" i="3"/>
  <c r="Q73" i="3"/>
  <c r="Y73" i="3" s="1"/>
  <c r="S73" i="3"/>
  <c r="T73" i="3"/>
  <c r="AB73" i="3" s="1"/>
  <c r="U73" i="3"/>
  <c r="V73" i="3"/>
  <c r="AD73" i="3" s="1"/>
  <c r="AA73" i="3"/>
  <c r="AC73" i="3"/>
  <c r="P74" i="3"/>
  <c r="Q74" i="3"/>
  <c r="Y74" i="3" s="1"/>
  <c r="S74" i="3"/>
  <c r="AA74" i="3" s="1"/>
  <c r="T74" i="3"/>
  <c r="AB74" i="3" s="1"/>
  <c r="U74" i="3"/>
  <c r="V74" i="3"/>
  <c r="AD74" i="3" s="1"/>
  <c r="AC74" i="3"/>
  <c r="P75" i="3"/>
  <c r="Q75" i="3"/>
  <c r="Y75" i="3" s="1"/>
  <c r="S75" i="3"/>
  <c r="AA75" i="3" s="1"/>
  <c r="T75" i="3"/>
  <c r="AB75" i="3" s="1"/>
  <c r="U75" i="3"/>
  <c r="AC75" i="3" s="1"/>
  <c r="V75" i="3"/>
  <c r="AD75" i="3" s="1"/>
  <c r="P76" i="3"/>
  <c r="Q76" i="3"/>
  <c r="Y76" i="3" s="1"/>
  <c r="S76" i="3"/>
  <c r="AA76" i="3" s="1"/>
  <c r="T76" i="3"/>
  <c r="AB76" i="3" s="1"/>
  <c r="U76" i="3"/>
  <c r="AC76" i="3" s="1"/>
  <c r="V76" i="3"/>
  <c r="AD76" i="3" s="1"/>
  <c r="P77" i="3"/>
  <c r="Q77" i="3"/>
  <c r="Y77" i="3" s="1"/>
  <c r="S77" i="3"/>
  <c r="AA77" i="3" s="1"/>
  <c r="T77" i="3"/>
  <c r="AB77" i="3" s="1"/>
  <c r="U77" i="3"/>
  <c r="AC77" i="3" s="1"/>
  <c r="V77" i="3"/>
  <c r="AD77" i="3" s="1"/>
  <c r="P78" i="3"/>
  <c r="S78" i="3"/>
  <c r="AA78" i="3" s="1"/>
  <c r="T78" i="3"/>
  <c r="AB78" i="3" s="1"/>
  <c r="U78" i="3"/>
  <c r="AC78" i="3" s="1"/>
  <c r="V78" i="3"/>
  <c r="AD78" i="3"/>
  <c r="P79" i="3"/>
  <c r="Q79" i="3"/>
  <c r="Y79" i="3" s="1"/>
  <c r="S79" i="3"/>
  <c r="AA79" i="3" s="1"/>
  <c r="T79" i="3"/>
  <c r="AB79" i="3" s="1"/>
  <c r="U79" i="3"/>
  <c r="AC79" i="3" s="1"/>
  <c r="V79" i="3"/>
  <c r="AD79" i="3" s="1"/>
  <c r="P80" i="3"/>
  <c r="S80" i="3"/>
  <c r="AA80" i="3" s="1"/>
  <c r="T80" i="3"/>
  <c r="AB80" i="3" s="1"/>
  <c r="U80" i="3"/>
  <c r="AC80" i="3" s="1"/>
  <c r="V80" i="3"/>
  <c r="AD80" i="3" s="1"/>
  <c r="P81" i="3"/>
  <c r="Q81" i="3"/>
  <c r="Y81" i="3" s="1"/>
  <c r="S81" i="3"/>
  <c r="AA81" i="3" s="1"/>
  <c r="T81" i="3"/>
  <c r="AB81" i="3" s="1"/>
  <c r="U81" i="3"/>
  <c r="AC81" i="3" s="1"/>
  <c r="V81" i="3"/>
  <c r="AD81" i="3" s="1"/>
  <c r="P82" i="3"/>
  <c r="S82" i="3"/>
  <c r="AA82" i="3" s="1"/>
  <c r="T82" i="3"/>
  <c r="AB82" i="3" s="1"/>
  <c r="U82" i="3"/>
  <c r="AC82" i="3" s="1"/>
  <c r="V82" i="3"/>
  <c r="AD82" i="3" s="1"/>
  <c r="P83" i="3"/>
  <c r="Q83" i="3"/>
  <c r="Y83" i="3" s="1"/>
  <c r="S83" i="3"/>
  <c r="AA83" i="3" s="1"/>
  <c r="T83" i="3"/>
  <c r="AB83" i="3" s="1"/>
  <c r="U83" i="3"/>
  <c r="AC83" i="3" s="1"/>
  <c r="V83" i="3"/>
  <c r="AD83" i="3"/>
  <c r="P84" i="3"/>
  <c r="Q84" i="3"/>
  <c r="Y84" i="3" s="1"/>
  <c r="S84" i="3"/>
  <c r="AA84" i="3" s="1"/>
  <c r="T84" i="3"/>
  <c r="AB84" i="3" s="1"/>
  <c r="U84" i="3"/>
  <c r="V84" i="3"/>
  <c r="AD84" i="3" s="1"/>
  <c r="AC84" i="3"/>
  <c r="P85" i="3"/>
  <c r="Q85" i="3"/>
  <c r="Y85" i="3" s="1"/>
  <c r="S85" i="3"/>
  <c r="AA85" i="3" s="1"/>
  <c r="T85" i="3"/>
  <c r="AB85" i="3" s="1"/>
  <c r="U85" i="3"/>
  <c r="AC85" i="3" s="1"/>
  <c r="V85" i="3"/>
  <c r="AD85" i="3" s="1"/>
  <c r="P86" i="3"/>
  <c r="S86" i="3"/>
  <c r="AA86" i="3" s="1"/>
  <c r="T86" i="3"/>
  <c r="AB86" i="3" s="1"/>
  <c r="U86" i="3"/>
  <c r="V86" i="3"/>
  <c r="AD86" i="3" s="1"/>
  <c r="AC86" i="3"/>
  <c r="P87" i="3"/>
  <c r="Q87" i="3"/>
  <c r="Y87" i="3" s="1"/>
  <c r="S87" i="3"/>
  <c r="AA87" i="3" s="1"/>
  <c r="T87" i="3"/>
  <c r="AB87" i="3" s="1"/>
  <c r="U87" i="3"/>
  <c r="V87" i="3"/>
  <c r="AD87" i="3" s="1"/>
  <c r="AC87" i="3"/>
  <c r="P88" i="3"/>
  <c r="Q88" i="3"/>
  <c r="Y88" i="3" s="1"/>
  <c r="S88" i="3"/>
  <c r="AA88" i="3" s="1"/>
  <c r="T88" i="3"/>
  <c r="AB88" i="3" s="1"/>
  <c r="U88" i="3"/>
  <c r="AC88" i="3" s="1"/>
  <c r="V88" i="3"/>
  <c r="AD88" i="3"/>
  <c r="P89" i="3"/>
  <c r="Q89" i="3"/>
  <c r="Y89" i="3" s="1"/>
  <c r="S89" i="3"/>
  <c r="AA89" i="3" s="1"/>
  <c r="T89" i="3"/>
  <c r="AB89" i="3" s="1"/>
  <c r="U89" i="3"/>
  <c r="AC89" i="3" s="1"/>
  <c r="V89" i="3"/>
  <c r="AD89" i="3" s="1"/>
  <c r="P90" i="3"/>
  <c r="S90" i="3"/>
  <c r="AA90" i="3" s="1"/>
  <c r="T90" i="3"/>
  <c r="AB90" i="3" s="1"/>
  <c r="U90" i="3"/>
  <c r="V90" i="3"/>
  <c r="AD90" i="3" s="1"/>
  <c r="AC90" i="3"/>
  <c r="P91" i="3"/>
  <c r="Q91" i="3"/>
  <c r="Y91" i="3" s="1"/>
  <c r="S91" i="3"/>
  <c r="AA91" i="3" s="1"/>
  <c r="T91" i="3"/>
  <c r="AB91" i="3" s="1"/>
  <c r="U91" i="3"/>
  <c r="AC91" i="3" s="1"/>
  <c r="V91" i="3"/>
  <c r="AD91" i="3"/>
  <c r="P92" i="3"/>
  <c r="Q92" i="3"/>
  <c r="Y92" i="3" s="1"/>
  <c r="S92" i="3"/>
  <c r="AA92" i="3" s="1"/>
  <c r="T92" i="3"/>
  <c r="AB92" i="3" s="1"/>
  <c r="U92" i="3"/>
  <c r="AC92" i="3" s="1"/>
  <c r="V92" i="3"/>
  <c r="AD92" i="3" s="1"/>
  <c r="P93" i="3"/>
  <c r="Q93" i="3"/>
  <c r="Y93" i="3" s="1"/>
  <c r="S93" i="3"/>
  <c r="AA93" i="3" s="1"/>
  <c r="T93" i="3"/>
  <c r="U93" i="3"/>
  <c r="AC93" i="3" s="1"/>
  <c r="V93" i="3"/>
  <c r="AB93" i="3"/>
  <c r="AD93" i="3"/>
  <c r="P94" i="3"/>
  <c r="S94" i="3"/>
  <c r="AA94" i="3" s="1"/>
  <c r="T94" i="3"/>
  <c r="AB94" i="3" s="1"/>
  <c r="U94" i="3"/>
  <c r="AC94" i="3" s="1"/>
  <c r="V94" i="3"/>
  <c r="AD94" i="3" s="1"/>
  <c r="P95" i="3"/>
  <c r="S95" i="3"/>
  <c r="AA95" i="3" s="1"/>
  <c r="T95" i="3"/>
  <c r="AB95" i="3" s="1"/>
  <c r="U95" i="3"/>
  <c r="AC95" i="3" s="1"/>
  <c r="V95" i="3"/>
  <c r="AD95" i="3" s="1"/>
  <c r="P96" i="3"/>
  <c r="Q96" i="3"/>
  <c r="Y96" i="3" s="1"/>
  <c r="S96" i="3"/>
  <c r="AA96" i="3" s="1"/>
  <c r="T96" i="3"/>
  <c r="AB96" i="3" s="1"/>
  <c r="U96" i="3"/>
  <c r="V96" i="3"/>
  <c r="AD96" i="3" s="1"/>
  <c r="AC96" i="3"/>
  <c r="P97" i="3"/>
  <c r="Q97" i="3"/>
  <c r="Y97" i="3" s="1"/>
  <c r="S97" i="3"/>
  <c r="AA97" i="3" s="1"/>
  <c r="T97" i="3"/>
  <c r="AB97" i="3" s="1"/>
  <c r="U97" i="3"/>
  <c r="AC97" i="3" s="1"/>
  <c r="V97" i="3"/>
  <c r="AD97" i="3" s="1"/>
  <c r="P98" i="3"/>
  <c r="Q98" i="3"/>
  <c r="Y98" i="3" s="1"/>
  <c r="S98" i="3"/>
  <c r="T98" i="3"/>
  <c r="AB98" i="3" s="1"/>
  <c r="U98" i="3"/>
  <c r="AC98" i="3" s="1"/>
  <c r="V98" i="3"/>
  <c r="AD98" i="3" s="1"/>
  <c r="AA98" i="3"/>
  <c r="P99" i="3"/>
  <c r="Q99" i="3"/>
  <c r="Y99" i="3" s="1"/>
  <c r="S99" i="3"/>
  <c r="AA99" i="3" s="1"/>
  <c r="T99" i="3"/>
  <c r="AB99" i="3" s="1"/>
  <c r="U99" i="3"/>
  <c r="AC99" i="3" s="1"/>
  <c r="V99" i="3"/>
  <c r="AD99" i="3" s="1"/>
  <c r="P100" i="3"/>
  <c r="Q100" i="3"/>
  <c r="Y100" i="3" s="1"/>
  <c r="S100" i="3"/>
  <c r="AA100" i="3" s="1"/>
  <c r="T100" i="3"/>
  <c r="AB100" i="3" s="1"/>
  <c r="U100" i="3"/>
  <c r="AC100" i="3" s="1"/>
  <c r="V100" i="3"/>
  <c r="AD100" i="3" s="1"/>
  <c r="P101" i="3"/>
  <c r="Q101" i="3"/>
  <c r="Y101" i="3" s="1"/>
  <c r="S101" i="3"/>
  <c r="AA101" i="3" s="1"/>
  <c r="T101" i="3"/>
  <c r="AB101" i="3" s="1"/>
  <c r="U101" i="3"/>
  <c r="AC101" i="3" s="1"/>
  <c r="V101" i="3"/>
  <c r="AD101" i="3"/>
  <c r="P102" i="3"/>
  <c r="S102" i="3"/>
  <c r="AA102" i="3" s="1"/>
  <c r="T102" i="3"/>
  <c r="AB102" i="3" s="1"/>
  <c r="U102" i="3"/>
  <c r="AC102" i="3" s="1"/>
  <c r="V102" i="3"/>
  <c r="AD102" i="3" s="1"/>
  <c r="P103" i="3"/>
  <c r="S103" i="3"/>
  <c r="AA103" i="3" s="1"/>
  <c r="T103" i="3"/>
  <c r="AB103" i="3" s="1"/>
  <c r="U103" i="3"/>
  <c r="AC103" i="3" s="1"/>
  <c r="V103" i="3"/>
  <c r="AD103" i="3" s="1"/>
  <c r="P104" i="3"/>
  <c r="Q104" i="3"/>
  <c r="Y104" i="3" s="1"/>
  <c r="S104" i="3"/>
  <c r="AA104" i="3" s="1"/>
  <c r="T104" i="3"/>
  <c r="AB104" i="3" s="1"/>
  <c r="U104" i="3"/>
  <c r="AC104" i="3" s="1"/>
  <c r="V104" i="3"/>
  <c r="AD104" i="3" s="1"/>
  <c r="P105" i="3"/>
  <c r="Q105" i="3"/>
  <c r="Y105" i="3" s="1"/>
  <c r="S105" i="3"/>
  <c r="AA105" i="3" s="1"/>
  <c r="T105" i="3"/>
  <c r="AB105" i="3" s="1"/>
  <c r="U105" i="3"/>
  <c r="AC105" i="3" s="1"/>
  <c r="V105" i="3"/>
  <c r="AD105" i="3" s="1"/>
  <c r="P106" i="3"/>
  <c r="S106" i="3"/>
  <c r="AA106" i="3" s="1"/>
  <c r="T106" i="3"/>
  <c r="AB106" i="3" s="1"/>
  <c r="U106" i="3"/>
  <c r="AC106" i="3" s="1"/>
  <c r="V106" i="3"/>
  <c r="AD106" i="3"/>
  <c r="P107" i="3"/>
  <c r="Q107" i="3"/>
  <c r="Y107" i="3" s="1"/>
  <c r="S107" i="3"/>
  <c r="AA107" i="3" s="1"/>
  <c r="T107" i="3"/>
  <c r="AB107" i="3" s="1"/>
  <c r="U107" i="3"/>
  <c r="V107" i="3"/>
  <c r="AD107" i="3" s="1"/>
  <c r="AC107" i="3"/>
  <c r="P108" i="3"/>
  <c r="Q108" i="3"/>
  <c r="Y108" i="3" s="1"/>
  <c r="S108" i="3"/>
  <c r="AA108" i="3" s="1"/>
  <c r="T108" i="3"/>
  <c r="AB108" i="3" s="1"/>
  <c r="U108" i="3"/>
  <c r="AC108" i="3" s="1"/>
  <c r="V108" i="3"/>
  <c r="AD108" i="3"/>
  <c r="P109" i="3"/>
  <c r="Q109" i="3"/>
  <c r="Y109" i="3" s="1"/>
  <c r="S109" i="3"/>
  <c r="AA109" i="3" s="1"/>
  <c r="T109" i="3"/>
  <c r="AB109" i="3" s="1"/>
  <c r="U109" i="3"/>
  <c r="AC109" i="3" s="1"/>
  <c r="V109" i="3"/>
  <c r="AD109" i="3" s="1"/>
  <c r="P110" i="3"/>
  <c r="S110" i="3"/>
  <c r="AA110" i="3" s="1"/>
  <c r="T110" i="3"/>
  <c r="AB110" i="3" s="1"/>
  <c r="U110" i="3"/>
  <c r="AC110" i="3" s="1"/>
  <c r="V110" i="3"/>
  <c r="AD110" i="3" s="1"/>
  <c r="P111" i="3"/>
  <c r="Q111" i="3"/>
  <c r="Y111" i="3" s="1"/>
  <c r="S111" i="3"/>
  <c r="AA111" i="3" s="1"/>
  <c r="T111" i="3"/>
  <c r="AB111" i="3" s="1"/>
  <c r="U111" i="3"/>
  <c r="AC111" i="3" s="1"/>
  <c r="V111" i="3"/>
  <c r="AD111" i="3" s="1"/>
  <c r="P112" i="3"/>
  <c r="Q112" i="3"/>
  <c r="Y112" i="3" s="1"/>
  <c r="S112" i="3"/>
  <c r="AA112" i="3" s="1"/>
  <c r="T112" i="3"/>
  <c r="AB112" i="3" s="1"/>
  <c r="U112" i="3"/>
  <c r="V112" i="3"/>
  <c r="AD112" i="3" s="1"/>
  <c r="AC112" i="3"/>
  <c r="P113" i="3"/>
  <c r="Q113" i="3"/>
  <c r="Y113" i="3" s="1"/>
  <c r="S113" i="3"/>
  <c r="AA113" i="3" s="1"/>
  <c r="T113" i="3"/>
  <c r="AB113" i="3" s="1"/>
  <c r="U113" i="3"/>
  <c r="AC113" i="3" s="1"/>
  <c r="V113" i="3"/>
  <c r="AD113" i="3" s="1"/>
  <c r="P114" i="3"/>
  <c r="Q114" i="3"/>
  <c r="Y114" i="3" s="1"/>
  <c r="S114" i="3"/>
  <c r="AA114" i="3" s="1"/>
  <c r="T114" i="3"/>
  <c r="AB114" i="3" s="1"/>
  <c r="U114" i="3"/>
  <c r="AC114" i="3" s="1"/>
  <c r="V114" i="3"/>
  <c r="AD114" i="3" s="1"/>
  <c r="P115" i="3"/>
  <c r="Q115" i="3"/>
  <c r="Y115" i="3" s="1"/>
  <c r="S115" i="3"/>
  <c r="AA115" i="3" s="1"/>
  <c r="T115" i="3"/>
  <c r="AB115" i="3" s="1"/>
  <c r="U115" i="3"/>
  <c r="V115" i="3"/>
  <c r="AD115" i="3" s="1"/>
  <c r="AC115" i="3"/>
  <c r="P116" i="3"/>
  <c r="Q116" i="3"/>
  <c r="Y116" i="3" s="1"/>
  <c r="S116" i="3"/>
  <c r="AA116" i="3" s="1"/>
  <c r="T116" i="3"/>
  <c r="AB116" i="3" s="1"/>
  <c r="U116" i="3"/>
  <c r="AC116" i="3" s="1"/>
  <c r="V116" i="3"/>
  <c r="AD116" i="3" s="1"/>
  <c r="P117" i="3"/>
  <c r="Q117" i="3"/>
  <c r="Y117" i="3" s="1"/>
  <c r="S117" i="3"/>
  <c r="AA117" i="3" s="1"/>
  <c r="T117" i="3"/>
  <c r="AB117" i="3" s="1"/>
  <c r="U117" i="3"/>
  <c r="AC117" i="3" s="1"/>
  <c r="V117" i="3"/>
  <c r="AD117" i="3" s="1"/>
  <c r="P118" i="3"/>
  <c r="S118" i="3"/>
  <c r="AA118" i="3" s="1"/>
  <c r="T118" i="3"/>
  <c r="AB118" i="3" s="1"/>
  <c r="U118" i="3"/>
  <c r="AC118" i="3" s="1"/>
  <c r="V118" i="3"/>
  <c r="AD118" i="3" s="1"/>
  <c r="P119" i="3"/>
  <c r="S119" i="3"/>
  <c r="AA119" i="3" s="1"/>
  <c r="T119" i="3"/>
  <c r="AB119" i="3" s="1"/>
  <c r="U119" i="3"/>
  <c r="AC119" i="3" s="1"/>
  <c r="V119" i="3"/>
  <c r="AD119" i="3" s="1"/>
  <c r="P120" i="3"/>
  <c r="Q120" i="3"/>
  <c r="Y120" i="3" s="1"/>
  <c r="S120" i="3"/>
  <c r="AA120" i="3" s="1"/>
  <c r="T120" i="3"/>
  <c r="AB120" i="3" s="1"/>
  <c r="U120" i="3"/>
  <c r="AC120" i="3" s="1"/>
  <c r="V120" i="3"/>
  <c r="AD120" i="3"/>
  <c r="P121" i="3"/>
  <c r="Q121" i="3"/>
  <c r="Y121" i="3" s="1"/>
  <c r="S121" i="3"/>
  <c r="AA121" i="3" s="1"/>
  <c r="T121" i="3"/>
  <c r="AB121" i="3" s="1"/>
  <c r="U121" i="3"/>
  <c r="AC121" i="3" s="1"/>
  <c r="V121" i="3"/>
  <c r="AD121" i="3" s="1"/>
  <c r="P122" i="3"/>
  <c r="Q122" i="3"/>
  <c r="Y122" i="3" s="1"/>
  <c r="S122" i="3"/>
  <c r="T122" i="3"/>
  <c r="AB122" i="3" s="1"/>
  <c r="U122" i="3"/>
  <c r="AC122" i="3" s="1"/>
  <c r="V122" i="3"/>
  <c r="AA122" i="3"/>
  <c r="AD122" i="3"/>
  <c r="P123" i="3"/>
  <c r="Q123" i="3"/>
  <c r="Y123" i="3" s="1"/>
  <c r="S123" i="3"/>
  <c r="AA123" i="3" s="1"/>
  <c r="T123" i="3"/>
  <c r="AB123" i="3" s="1"/>
  <c r="U123" i="3"/>
  <c r="AC123" i="3" s="1"/>
  <c r="V123" i="3"/>
  <c r="AD123" i="3"/>
  <c r="P124" i="3"/>
  <c r="Q124" i="3"/>
  <c r="Y124" i="3" s="1"/>
  <c r="S124" i="3"/>
  <c r="AA124" i="3" s="1"/>
  <c r="T124" i="3"/>
  <c r="AB124" i="3" s="1"/>
  <c r="U124" i="3"/>
  <c r="AC124" i="3" s="1"/>
  <c r="V124" i="3"/>
  <c r="AD124" i="3" s="1"/>
  <c r="P125" i="3"/>
  <c r="Q125" i="3"/>
  <c r="Y125" i="3" s="1"/>
  <c r="S125" i="3"/>
  <c r="AA125" i="3" s="1"/>
  <c r="T125" i="3"/>
  <c r="AB125" i="3" s="1"/>
  <c r="U125" i="3"/>
  <c r="AC125" i="3" s="1"/>
  <c r="V125" i="3"/>
  <c r="AD125" i="3"/>
  <c r="AI6" i="3" l="1"/>
  <c r="AI7" i="3" s="1"/>
  <c r="AI8" i="3" s="1"/>
  <c r="AI9" i="3" s="1"/>
  <c r="AI10" i="3" s="1"/>
  <c r="AI11" i="3" s="1"/>
  <c r="AI12" i="3" s="1"/>
  <c r="AI13" i="3" s="1"/>
  <c r="AI14" i="3" s="1"/>
  <c r="AI15" i="3" s="1"/>
  <c r="AI16" i="3" s="1"/>
  <c r="AI17" i="3" s="1"/>
  <c r="AI18" i="3" s="1"/>
  <c r="AI19" i="3" s="1"/>
  <c r="AI20" i="3" s="1"/>
  <c r="AI21" i="3" s="1"/>
  <c r="AI22" i="3" s="1"/>
  <c r="AI23" i="3" s="1"/>
  <c r="AI24" i="3" s="1"/>
  <c r="AI25" i="3" s="1"/>
  <c r="AI26" i="3" s="1"/>
  <c r="AI27" i="3" s="1"/>
  <c r="AI28" i="3" s="1"/>
  <c r="AI29" i="3" s="1"/>
  <c r="AI30" i="3" s="1"/>
  <c r="AI31" i="3" s="1"/>
  <c r="AI32" i="3" s="1"/>
  <c r="AI33" i="3" s="1"/>
  <c r="AI34" i="3" s="1"/>
  <c r="AI35" i="3" s="1"/>
  <c r="AI36" i="3" s="1"/>
  <c r="AF8" i="3"/>
  <c r="AF9" i="3" s="1"/>
  <c r="AG7" i="3"/>
  <c r="AI7" i="8"/>
  <c r="J15" i="8" s="1"/>
  <c r="AE7" i="8"/>
  <c r="J13" i="8" s="1"/>
  <c r="AA7" i="8"/>
  <c r="J11" i="8" s="1"/>
  <c r="P40" i="8"/>
  <c r="N40" i="8"/>
  <c r="L40" i="8"/>
  <c r="L20" i="8"/>
  <c r="N20" i="8"/>
  <c r="P20" i="8"/>
  <c r="AG9" i="3" l="1"/>
  <c r="AF10" i="3"/>
  <c r="AF11" i="3" s="1"/>
  <c r="AF12" i="3" s="1"/>
  <c r="AG8" i="3"/>
  <c r="AI37" i="3"/>
  <c r="C10" i="8"/>
  <c r="C21" i="8"/>
  <c r="C19" i="8"/>
  <c r="C20" i="8"/>
  <c r="AG10" i="3" l="1"/>
  <c r="AG11" i="3"/>
  <c r="AG12" i="3" s="1"/>
  <c r="AF13" i="3"/>
  <c r="AI38" i="3"/>
  <c r="C35" i="8"/>
  <c r="AG13" i="3" l="1"/>
  <c r="AF14" i="3"/>
  <c r="AI39" i="3"/>
  <c r="Z5" i="3"/>
  <c r="AA5" i="3"/>
  <c r="AD5" i="3"/>
  <c r="C4" i="9"/>
  <c r="U11" i="8"/>
  <c r="AG14" i="3" l="1"/>
  <c r="AF15" i="3"/>
  <c r="AI40" i="3"/>
  <c r="U12" i="8"/>
  <c r="W11" i="8"/>
  <c r="G4" i="9"/>
  <c r="AF16" i="3" l="1"/>
  <c r="AG15" i="3"/>
  <c r="AI41" i="3"/>
  <c r="U13" i="8"/>
  <c r="AF17" i="3" l="1"/>
  <c r="AG16" i="3"/>
  <c r="AI42" i="3"/>
  <c r="U14" i="8"/>
  <c r="AG17" i="3" l="1"/>
  <c r="AF18" i="3"/>
  <c r="AI43" i="3"/>
  <c r="U15" i="8"/>
  <c r="E4" i="9"/>
  <c r="V11" i="8" s="1"/>
  <c r="AF19" i="3" l="1"/>
  <c r="AG18" i="3"/>
  <c r="AI44" i="3"/>
  <c r="U16" i="8"/>
  <c r="I4" i="9"/>
  <c r="E5" i="9" s="1"/>
  <c r="H4" i="9"/>
  <c r="D4" i="9"/>
  <c r="AG19" i="3" l="1"/>
  <c r="AF20" i="3"/>
  <c r="AI45" i="3"/>
  <c r="U17" i="8"/>
  <c r="F4" i="9"/>
  <c r="X11" i="8"/>
  <c r="V12" i="8"/>
  <c r="H5" i="9"/>
  <c r="C5" i="9"/>
  <c r="W12" i="8" s="1"/>
  <c r="AG20" i="3" l="1"/>
  <c r="AF21" i="3"/>
  <c r="AI46" i="3"/>
  <c r="U18" i="8"/>
  <c r="D5" i="9"/>
  <c r="AG21" i="3" l="1"/>
  <c r="AF22" i="3"/>
  <c r="AI47" i="3"/>
  <c r="U19" i="8"/>
  <c r="F5" i="9"/>
  <c r="G5" i="9" s="1"/>
  <c r="I5" i="9" s="1"/>
  <c r="E6" i="9" s="1"/>
  <c r="X12" i="8"/>
  <c r="C6" i="9"/>
  <c r="AF23" i="3" l="1"/>
  <c r="AG22" i="3"/>
  <c r="AI48" i="3"/>
  <c r="H6" i="9"/>
  <c r="V13" i="8"/>
  <c r="U20" i="8"/>
  <c r="W13" i="8"/>
  <c r="D6" i="9"/>
  <c r="AG23" i="3" l="1"/>
  <c r="AF24" i="3"/>
  <c r="AI49" i="3"/>
  <c r="G6" i="9"/>
  <c r="I6" i="9" s="1"/>
  <c r="E7" i="9" s="1"/>
  <c r="U21" i="8"/>
  <c r="F6" i="9"/>
  <c r="X13" i="8"/>
  <c r="C7" i="9"/>
  <c r="AF25" i="3" l="1"/>
  <c r="AG24" i="3"/>
  <c r="AI50" i="3"/>
  <c r="V14" i="8"/>
  <c r="H7" i="9"/>
  <c r="U22" i="8"/>
  <c r="W14" i="8"/>
  <c r="D7" i="9"/>
  <c r="AG25" i="3" l="1"/>
  <c r="AF26" i="3"/>
  <c r="AI51" i="3"/>
  <c r="U23" i="8"/>
  <c r="F7" i="9"/>
  <c r="G7" i="9" s="1"/>
  <c r="I7" i="9" s="1"/>
  <c r="E8" i="9" s="1"/>
  <c r="X14" i="8"/>
  <c r="C8" i="9"/>
  <c r="AG26" i="3" l="1"/>
  <c r="AF27" i="3"/>
  <c r="AI52" i="3"/>
  <c r="V15" i="8"/>
  <c r="H8" i="9"/>
  <c r="U24" i="8"/>
  <c r="U25" i="8" s="1"/>
  <c r="W15" i="8"/>
  <c r="D8" i="9"/>
  <c r="AG27" i="3" l="1"/>
  <c r="AF28" i="3"/>
  <c r="AI53" i="3"/>
  <c r="F8" i="9"/>
  <c r="G8" i="9" s="1"/>
  <c r="I8" i="9" s="1"/>
  <c r="E9" i="9" s="1"/>
  <c r="X15" i="8"/>
  <c r="U26" i="8"/>
  <c r="C9" i="9"/>
  <c r="AF29" i="3" l="1"/>
  <c r="AG28" i="3"/>
  <c r="AI54" i="3"/>
  <c r="V16" i="8"/>
  <c r="H9" i="9"/>
  <c r="W16" i="8"/>
  <c r="D9" i="9"/>
  <c r="U27" i="8"/>
  <c r="AF30" i="3" l="1"/>
  <c r="AG29" i="3"/>
  <c r="AI55" i="3"/>
  <c r="F9" i="9"/>
  <c r="G9" i="9" s="1"/>
  <c r="I9" i="9" s="1"/>
  <c r="E10" i="9" s="1"/>
  <c r="X16" i="8"/>
  <c r="U28" i="8"/>
  <c r="C10" i="9"/>
  <c r="AG30" i="3" l="1"/>
  <c r="AF31" i="3"/>
  <c r="AI56" i="3"/>
  <c r="V17" i="8"/>
  <c r="H10" i="9"/>
  <c r="W17" i="8"/>
  <c r="D10" i="9"/>
  <c r="U29" i="8"/>
  <c r="AF32" i="3" l="1"/>
  <c r="AG31" i="3"/>
  <c r="AI57" i="3"/>
  <c r="F10" i="9"/>
  <c r="G10" i="9" s="1"/>
  <c r="I10" i="9" s="1"/>
  <c r="E11" i="9" s="1"/>
  <c r="X17" i="8"/>
  <c r="U30" i="8"/>
  <c r="C11" i="9"/>
  <c r="AF33" i="3" l="1"/>
  <c r="AG32" i="3"/>
  <c r="AI58" i="3"/>
  <c r="V18" i="8"/>
  <c r="H11" i="9"/>
  <c r="W18" i="8"/>
  <c r="D11" i="9"/>
  <c r="U31" i="8"/>
  <c r="AG33" i="3" l="1"/>
  <c r="AF34" i="3"/>
  <c r="AI59" i="3"/>
  <c r="F11" i="9"/>
  <c r="G11" i="9" s="1"/>
  <c r="I11" i="9" s="1"/>
  <c r="E12" i="9" s="1"/>
  <c r="X18" i="8"/>
  <c r="U32" i="8"/>
  <c r="C12" i="9"/>
  <c r="AF35" i="3" l="1"/>
  <c r="AG34" i="3"/>
  <c r="AI60" i="3"/>
  <c r="V19" i="8"/>
  <c r="H12" i="9"/>
  <c r="W19" i="8"/>
  <c r="D12" i="9"/>
  <c r="U33" i="8"/>
  <c r="AF36" i="3" l="1"/>
  <c r="AG35" i="3"/>
  <c r="AI61" i="3"/>
  <c r="F12" i="9"/>
  <c r="G12" i="9" s="1"/>
  <c r="I12" i="9" s="1"/>
  <c r="E13" i="9" s="1"/>
  <c r="X19" i="8"/>
  <c r="U34" i="8"/>
  <c r="C13" i="9"/>
  <c r="AF37" i="3" l="1"/>
  <c r="AG36" i="3"/>
  <c r="AI62" i="3"/>
  <c r="V20" i="8"/>
  <c r="H13" i="9"/>
  <c r="W20" i="8"/>
  <c r="D13" i="9"/>
  <c r="U35" i="8"/>
  <c r="AF38" i="3" l="1"/>
  <c r="AG37" i="3"/>
  <c r="AI63" i="3"/>
  <c r="F13" i="9"/>
  <c r="G13" i="9" s="1"/>
  <c r="I13" i="9" s="1"/>
  <c r="E14" i="9" s="1"/>
  <c r="X20" i="8"/>
  <c r="U36" i="8"/>
  <c r="C14" i="9"/>
  <c r="AF39" i="3" l="1"/>
  <c r="AG38" i="3"/>
  <c r="AI64" i="3"/>
  <c r="V21" i="8"/>
  <c r="H14" i="9"/>
  <c r="W21" i="8"/>
  <c r="D14" i="9"/>
  <c r="U37" i="8"/>
  <c r="AF40" i="3" l="1"/>
  <c r="AG39" i="3"/>
  <c r="AI65" i="3"/>
  <c r="U38" i="8"/>
  <c r="F14" i="9"/>
  <c r="G14" i="9" s="1"/>
  <c r="I14" i="9" s="1"/>
  <c r="E15" i="9" s="1"/>
  <c r="X21" i="8"/>
  <c r="C15" i="9"/>
  <c r="AF41" i="3" l="1"/>
  <c r="AG40" i="3"/>
  <c r="AI66" i="3"/>
  <c r="V22" i="8"/>
  <c r="H15" i="9"/>
  <c r="W22" i="8"/>
  <c r="D15" i="9"/>
  <c r="U39" i="8"/>
  <c r="AF42" i="3" l="1"/>
  <c r="AG41" i="3"/>
  <c r="AI67" i="3"/>
  <c r="F15" i="9"/>
  <c r="G15" i="9" s="1"/>
  <c r="I15" i="9" s="1"/>
  <c r="E16" i="9" s="1"/>
  <c r="X22" i="8"/>
  <c r="U40" i="8"/>
  <c r="C16" i="9"/>
  <c r="AG42" i="3" l="1"/>
  <c r="AF43" i="3"/>
  <c r="AI68" i="3"/>
  <c r="V23" i="8"/>
  <c r="H16" i="9"/>
  <c r="W23" i="8"/>
  <c r="D16" i="9"/>
  <c r="U41" i="8"/>
  <c r="AF44" i="3" l="1"/>
  <c r="AG43" i="3"/>
  <c r="AI69" i="3"/>
  <c r="F16" i="9"/>
  <c r="G16" i="9" s="1"/>
  <c r="I16" i="9" s="1"/>
  <c r="E17" i="9" s="1"/>
  <c r="X23" i="8"/>
  <c r="U42" i="8"/>
  <c r="C17" i="9"/>
  <c r="AG44" i="3" l="1"/>
  <c r="AF45" i="3"/>
  <c r="AI70" i="3"/>
  <c r="V24" i="8"/>
  <c r="H17" i="9"/>
  <c r="W24" i="8"/>
  <c r="D17" i="9"/>
  <c r="U43" i="8"/>
  <c r="AF46" i="3" l="1"/>
  <c r="AG45" i="3"/>
  <c r="AI71" i="3"/>
  <c r="F17" i="9"/>
  <c r="G17" i="9" s="1"/>
  <c r="I17" i="9" s="1"/>
  <c r="E18" i="9" s="1"/>
  <c r="X24" i="8"/>
  <c r="U44" i="8"/>
  <c r="C18" i="9"/>
  <c r="AG46" i="3" l="1"/>
  <c r="AF47" i="3"/>
  <c r="AI72" i="3"/>
  <c r="V25" i="8"/>
  <c r="H18" i="9"/>
  <c r="W25" i="8"/>
  <c r="D18" i="9"/>
  <c r="U45" i="8"/>
  <c r="AG47" i="3" l="1"/>
  <c r="AF48" i="3"/>
  <c r="AI73" i="3"/>
  <c r="F18" i="9"/>
  <c r="G18" i="9" s="1"/>
  <c r="I18" i="9" s="1"/>
  <c r="E19" i="9" s="1"/>
  <c r="X25" i="8"/>
  <c r="U46" i="8"/>
  <c r="C19" i="9"/>
  <c r="AG48" i="3" l="1"/>
  <c r="AF49" i="3"/>
  <c r="AI74" i="3"/>
  <c r="V26" i="8"/>
  <c r="H19" i="9"/>
  <c r="W26" i="8"/>
  <c r="D19" i="9"/>
  <c r="U47" i="8"/>
  <c r="AG49" i="3" l="1"/>
  <c r="AF50" i="3"/>
  <c r="AI75" i="3"/>
  <c r="U48" i="8"/>
  <c r="F19" i="9"/>
  <c r="G19" i="9" s="1"/>
  <c r="I19" i="9" s="1"/>
  <c r="E20" i="9" s="1"/>
  <c r="X26" i="8"/>
  <c r="C20" i="9"/>
  <c r="AG50" i="3" l="1"/>
  <c r="AF51" i="3"/>
  <c r="AI76" i="3"/>
  <c r="V27" i="8"/>
  <c r="H20" i="9"/>
  <c r="W27" i="8"/>
  <c r="D20" i="9"/>
  <c r="U49" i="8"/>
  <c r="AG51" i="3" l="1"/>
  <c r="AF52" i="3"/>
  <c r="AI77" i="3"/>
  <c r="F20" i="9"/>
  <c r="G20" i="9" s="1"/>
  <c r="I20" i="9" s="1"/>
  <c r="E21" i="9" s="1"/>
  <c r="X27" i="8"/>
  <c r="U50" i="8"/>
  <c r="C21" i="9"/>
  <c r="AF53" i="3" l="1"/>
  <c r="AG52" i="3"/>
  <c r="AI78" i="3"/>
  <c r="V28" i="8"/>
  <c r="H21" i="9"/>
  <c r="W28" i="8"/>
  <c r="D21" i="9"/>
  <c r="U51" i="8"/>
  <c r="AG53" i="3" l="1"/>
  <c r="AF54" i="3"/>
  <c r="AI79" i="3"/>
  <c r="F21" i="9"/>
  <c r="G21" i="9" s="1"/>
  <c r="I21" i="9" s="1"/>
  <c r="E22" i="9" s="1"/>
  <c r="X28" i="8"/>
  <c r="U52" i="8"/>
  <c r="C22" i="9"/>
  <c r="AG54" i="3" l="1"/>
  <c r="AF55" i="3"/>
  <c r="AI80" i="3"/>
  <c r="V29" i="8"/>
  <c r="H22" i="9"/>
  <c r="W29" i="8"/>
  <c r="D22" i="9"/>
  <c r="U53" i="8"/>
  <c r="AG55" i="3" l="1"/>
  <c r="AF56" i="3"/>
  <c r="AI81" i="3"/>
  <c r="F22" i="9"/>
  <c r="G22" i="9" s="1"/>
  <c r="I22" i="9" s="1"/>
  <c r="E23" i="9" s="1"/>
  <c r="X29" i="8"/>
  <c r="U54" i="8"/>
  <c r="C23" i="9"/>
  <c r="AG56" i="3" l="1"/>
  <c r="AF57" i="3"/>
  <c r="AI82" i="3"/>
  <c r="V30" i="8"/>
  <c r="H23" i="9"/>
  <c r="W30" i="8"/>
  <c r="D23" i="9"/>
  <c r="U55" i="8"/>
  <c r="AG57" i="3" l="1"/>
  <c r="AF58" i="3"/>
  <c r="AI83" i="3"/>
  <c r="F23" i="9"/>
  <c r="G23" i="9" s="1"/>
  <c r="I23" i="9" s="1"/>
  <c r="E24" i="9" s="1"/>
  <c r="X30" i="8"/>
  <c r="U56" i="8"/>
  <c r="C24" i="9"/>
  <c r="AG58" i="3" l="1"/>
  <c r="AF59" i="3"/>
  <c r="AI84" i="3"/>
  <c r="V31" i="8"/>
  <c r="H24" i="9"/>
  <c r="W31" i="8"/>
  <c r="D24" i="9"/>
  <c r="U57" i="8"/>
  <c r="AG59" i="3" l="1"/>
  <c r="AF60" i="3"/>
  <c r="AI85" i="3"/>
  <c r="F24" i="9"/>
  <c r="G24" i="9" s="1"/>
  <c r="I24" i="9" s="1"/>
  <c r="E25" i="9" s="1"/>
  <c r="X31" i="8"/>
  <c r="U58" i="8"/>
  <c r="C25" i="9"/>
  <c r="AG60" i="3" l="1"/>
  <c r="AF61" i="3"/>
  <c r="AI86" i="3"/>
  <c r="V32" i="8"/>
  <c r="H25" i="9"/>
  <c r="W32" i="8"/>
  <c r="D25" i="9"/>
  <c r="U59" i="8"/>
  <c r="AF62" i="3" l="1"/>
  <c r="AG61" i="3"/>
  <c r="AI87" i="3"/>
  <c r="F25" i="9"/>
  <c r="G25" i="9" s="1"/>
  <c r="I25" i="9" s="1"/>
  <c r="E26" i="9" s="1"/>
  <c r="X32" i="8"/>
  <c r="U60" i="8"/>
  <c r="C26" i="9"/>
  <c r="AG62" i="3" l="1"/>
  <c r="AF63" i="3"/>
  <c r="AI88" i="3"/>
  <c r="V33" i="8"/>
  <c r="H26" i="9"/>
  <c r="W33" i="8"/>
  <c r="D26" i="9"/>
  <c r="U61" i="8"/>
  <c r="AG63" i="3" l="1"/>
  <c r="AF64" i="3"/>
  <c r="AI89" i="3"/>
  <c r="F26" i="9"/>
  <c r="G26" i="9" s="1"/>
  <c r="I26" i="9" s="1"/>
  <c r="E27" i="9" s="1"/>
  <c r="X33" i="8"/>
  <c r="U62" i="8"/>
  <c r="C27" i="9"/>
  <c r="AF65" i="3" l="1"/>
  <c r="AG64" i="3"/>
  <c r="AI90" i="3"/>
  <c r="V34" i="8"/>
  <c r="H27" i="9"/>
  <c r="W34" i="8"/>
  <c r="D27" i="9"/>
  <c r="U63" i="8"/>
  <c r="AG65" i="3" l="1"/>
  <c r="AF66" i="3"/>
  <c r="AI91" i="3"/>
  <c r="F27" i="9"/>
  <c r="G27" i="9" s="1"/>
  <c r="I27" i="9" s="1"/>
  <c r="E28" i="9" s="1"/>
  <c r="X34" i="8"/>
  <c r="U64" i="8"/>
  <c r="C28" i="9"/>
  <c r="AG66" i="3" l="1"/>
  <c r="AF67" i="3"/>
  <c r="AI92" i="3"/>
  <c r="V35" i="8"/>
  <c r="H28" i="9"/>
  <c r="W35" i="8"/>
  <c r="D28" i="9"/>
  <c r="U65" i="8"/>
  <c r="AF68" i="3" l="1"/>
  <c r="AG67" i="3"/>
  <c r="AI93" i="3"/>
  <c r="F28" i="9"/>
  <c r="G28" i="9" s="1"/>
  <c r="I28" i="9" s="1"/>
  <c r="E29" i="9" s="1"/>
  <c r="X35" i="8"/>
  <c r="U66" i="8"/>
  <c r="C29" i="9"/>
  <c r="AG68" i="3" l="1"/>
  <c r="AF69" i="3"/>
  <c r="AI94" i="3"/>
  <c r="V36" i="8"/>
  <c r="H29" i="9"/>
  <c r="W36" i="8"/>
  <c r="D29" i="9"/>
  <c r="U67" i="8"/>
  <c r="AG69" i="3" l="1"/>
  <c r="AF70" i="3"/>
  <c r="AI95" i="3"/>
  <c r="F29" i="9"/>
  <c r="G29" i="9" s="1"/>
  <c r="I29" i="9" s="1"/>
  <c r="E30" i="9" s="1"/>
  <c r="X36" i="8"/>
  <c r="U68" i="8"/>
  <c r="C30" i="9"/>
  <c r="AG70" i="3" l="1"/>
  <c r="AF71" i="3"/>
  <c r="AI96" i="3"/>
  <c r="V37" i="8"/>
  <c r="H30" i="9"/>
  <c r="W37" i="8"/>
  <c r="D30" i="9"/>
  <c r="U69" i="8"/>
  <c r="AF72" i="3" l="1"/>
  <c r="AG71" i="3"/>
  <c r="AI97" i="3"/>
  <c r="F30" i="9"/>
  <c r="G30" i="9" s="1"/>
  <c r="I30" i="9" s="1"/>
  <c r="E31" i="9" s="1"/>
  <c r="X37" i="8"/>
  <c r="U70" i="8"/>
  <c r="C31" i="9"/>
  <c r="AF73" i="3" l="1"/>
  <c r="AG72" i="3"/>
  <c r="AI98" i="3"/>
  <c r="V38" i="8"/>
  <c r="H31" i="9"/>
  <c r="W38" i="8"/>
  <c r="D31" i="9"/>
  <c r="U71" i="8"/>
  <c r="AF74" i="3" l="1"/>
  <c r="AG73" i="3"/>
  <c r="AI99" i="3"/>
  <c r="F31" i="9"/>
  <c r="G31" i="9" s="1"/>
  <c r="I31" i="9" s="1"/>
  <c r="E32" i="9" s="1"/>
  <c r="X38" i="8"/>
  <c r="U72" i="8"/>
  <c r="C32" i="9"/>
  <c r="AF75" i="3" l="1"/>
  <c r="AG74" i="3"/>
  <c r="AI100" i="3"/>
  <c r="V39" i="8"/>
  <c r="H32" i="9"/>
  <c r="W39" i="8"/>
  <c r="D32" i="9"/>
  <c r="U73" i="8"/>
  <c r="AF76" i="3" l="1"/>
  <c r="AG75" i="3"/>
  <c r="AI101" i="3"/>
  <c r="F32" i="9"/>
  <c r="G32" i="9" s="1"/>
  <c r="I32" i="9" s="1"/>
  <c r="E33" i="9" s="1"/>
  <c r="X39" i="8"/>
  <c r="U74" i="8"/>
  <c r="C33" i="9"/>
  <c r="AF77" i="3" l="1"/>
  <c r="AG76" i="3"/>
  <c r="AI102" i="3"/>
  <c r="V40" i="8"/>
  <c r="H33" i="9"/>
  <c r="W40" i="8"/>
  <c r="D33" i="9"/>
  <c r="U75" i="8"/>
  <c r="AG77" i="3" l="1"/>
  <c r="AF78" i="3"/>
  <c r="AI103" i="3"/>
  <c r="F33" i="9"/>
  <c r="G33" i="9" s="1"/>
  <c r="I33" i="9" s="1"/>
  <c r="E34" i="9" s="1"/>
  <c r="X40" i="8"/>
  <c r="U76" i="8"/>
  <c r="C34" i="9"/>
  <c r="AG78" i="3" l="1"/>
  <c r="AF79" i="3"/>
  <c r="AI104" i="3"/>
  <c r="V41" i="8"/>
  <c r="H34" i="9"/>
  <c r="W41" i="8"/>
  <c r="D34" i="9"/>
  <c r="U77" i="8"/>
  <c r="AF80" i="3" l="1"/>
  <c r="AG79" i="3"/>
  <c r="AI105" i="3"/>
  <c r="U78" i="8"/>
  <c r="F34" i="9"/>
  <c r="G34" i="9" s="1"/>
  <c r="I34" i="9" s="1"/>
  <c r="E35" i="9" s="1"/>
  <c r="X41" i="8"/>
  <c r="C35" i="9"/>
  <c r="AG80" i="3" l="1"/>
  <c r="AF81" i="3"/>
  <c r="AI106" i="3"/>
  <c r="V42" i="8"/>
  <c r="H35" i="9"/>
  <c r="W42" i="8"/>
  <c r="D35" i="9"/>
  <c r="U79" i="8"/>
  <c r="AG81" i="3" l="1"/>
  <c r="AF82" i="3"/>
  <c r="AI107" i="3"/>
  <c r="F35" i="9"/>
  <c r="G35" i="9" s="1"/>
  <c r="I35" i="9" s="1"/>
  <c r="E36" i="9" s="1"/>
  <c r="X42" i="8"/>
  <c r="U80" i="8"/>
  <c r="C36" i="9"/>
  <c r="AF83" i="3" l="1"/>
  <c r="AG82" i="3"/>
  <c r="AI108" i="3"/>
  <c r="V43" i="8"/>
  <c r="H36" i="9"/>
  <c r="W43" i="8"/>
  <c r="D36" i="9"/>
  <c r="U81" i="8"/>
  <c r="AF84" i="3" l="1"/>
  <c r="AG83" i="3"/>
  <c r="AI109" i="3"/>
  <c r="F36" i="9"/>
  <c r="G36" i="9" s="1"/>
  <c r="I36" i="9" s="1"/>
  <c r="E37" i="9" s="1"/>
  <c r="X43" i="8"/>
  <c r="U82" i="8"/>
  <c r="C37" i="9"/>
  <c r="AF85" i="3" l="1"/>
  <c r="AG84" i="3"/>
  <c r="AI110" i="3"/>
  <c r="V44" i="8"/>
  <c r="H37" i="9"/>
  <c r="W44" i="8"/>
  <c r="D37" i="9"/>
  <c r="U83" i="8"/>
  <c r="AG85" i="3" l="1"/>
  <c r="AF86" i="3"/>
  <c r="AI111" i="3"/>
  <c r="U84" i="8"/>
  <c r="F37" i="9"/>
  <c r="G37" i="9" s="1"/>
  <c r="I37" i="9" s="1"/>
  <c r="E38" i="9" s="1"/>
  <c r="X44" i="8"/>
  <c r="C38" i="9"/>
  <c r="AG86" i="3" l="1"/>
  <c r="AF87" i="3"/>
  <c r="AI112" i="3"/>
  <c r="V45" i="8"/>
  <c r="H38" i="9"/>
  <c r="W45" i="8"/>
  <c r="D38" i="9"/>
  <c r="U85" i="8"/>
  <c r="AG87" i="3" l="1"/>
  <c r="AF88" i="3"/>
  <c r="AI113" i="3"/>
  <c r="F38" i="9"/>
  <c r="G38" i="9" s="1"/>
  <c r="I38" i="9" s="1"/>
  <c r="E39" i="9" s="1"/>
  <c r="X45" i="8"/>
  <c r="U86" i="8"/>
  <c r="C39" i="9"/>
  <c r="AF89" i="3" l="1"/>
  <c r="AG88" i="3"/>
  <c r="AI114" i="3"/>
  <c r="V46" i="8"/>
  <c r="H39" i="9"/>
  <c r="W46" i="8"/>
  <c r="D39" i="9"/>
  <c r="U87" i="8"/>
  <c r="AG89" i="3" l="1"/>
  <c r="AF90" i="3"/>
  <c r="AI115" i="3"/>
  <c r="U88" i="8"/>
  <c r="F39" i="9"/>
  <c r="G39" i="9" s="1"/>
  <c r="I39" i="9" s="1"/>
  <c r="E40" i="9" s="1"/>
  <c r="X46" i="8"/>
  <c r="C40" i="9"/>
  <c r="AG90" i="3" l="1"/>
  <c r="AF91" i="3"/>
  <c r="AI116" i="3"/>
  <c r="V47" i="8"/>
  <c r="H40" i="9"/>
  <c r="W47" i="8"/>
  <c r="D40" i="9"/>
  <c r="U89" i="8"/>
  <c r="AF92" i="3" l="1"/>
  <c r="AG91" i="3"/>
  <c r="AI117" i="3"/>
  <c r="U90" i="8"/>
  <c r="F40" i="9"/>
  <c r="G40" i="9" s="1"/>
  <c r="I40" i="9" s="1"/>
  <c r="E41" i="9" s="1"/>
  <c r="X47" i="8"/>
  <c r="C41" i="9"/>
  <c r="AG92" i="3" l="1"/>
  <c r="AF93" i="3"/>
  <c r="AI118" i="3"/>
  <c r="V48" i="8"/>
  <c r="H41" i="9"/>
  <c r="W48" i="8"/>
  <c r="D41" i="9"/>
  <c r="U91" i="8"/>
  <c r="AF94" i="3" l="1"/>
  <c r="AG93" i="3"/>
  <c r="AI119" i="3"/>
  <c r="U92" i="8"/>
  <c r="F41" i="9"/>
  <c r="G41" i="9" s="1"/>
  <c r="I41" i="9" s="1"/>
  <c r="E42" i="9" s="1"/>
  <c r="X48" i="8"/>
  <c r="C42" i="9"/>
  <c r="AF95" i="3" l="1"/>
  <c r="AG94" i="3"/>
  <c r="AI120" i="3"/>
  <c r="V49" i="8"/>
  <c r="H42" i="9"/>
  <c r="W49" i="8"/>
  <c r="D42" i="9"/>
  <c r="U93" i="8"/>
  <c r="AG95" i="3" l="1"/>
  <c r="AF96" i="3"/>
  <c r="AI121" i="3"/>
  <c r="U94" i="8"/>
  <c r="F42" i="9"/>
  <c r="G42" i="9" s="1"/>
  <c r="I42" i="9" s="1"/>
  <c r="E43" i="9" s="1"/>
  <c r="X49" i="8"/>
  <c r="C43" i="9"/>
  <c r="AG96" i="3" l="1"/>
  <c r="AF97" i="3"/>
  <c r="AI122" i="3"/>
  <c r="V50" i="8"/>
  <c r="H43" i="9"/>
  <c r="W50" i="8"/>
  <c r="D43" i="9"/>
  <c r="U95" i="8"/>
  <c r="AF98" i="3" l="1"/>
  <c r="AG97" i="3"/>
  <c r="AI123" i="3"/>
  <c r="F43" i="9"/>
  <c r="G43" i="9" s="1"/>
  <c r="I43" i="9" s="1"/>
  <c r="E44" i="9" s="1"/>
  <c r="X50" i="8"/>
  <c r="U96" i="8"/>
  <c r="C44" i="9"/>
  <c r="AF99" i="3" l="1"/>
  <c r="AG98" i="3"/>
  <c r="AI124" i="3"/>
  <c r="V51" i="8"/>
  <c r="H44" i="9"/>
  <c r="W51" i="8"/>
  <c r="D44" i="9"/>
  <c r="U97" i="8"/>
  <c r="AF100" i="3" l="1"/>
  <c r="AG99" i="3"/>
  <c r="AI125" i="3"/>
  <c r="F44" i="9"/>
  <c r="G44" i="9" s="1"/>
  <c r="I44" i="9" s="1"/>
  <c r="E45" i="9" s="1"/>
  <c r="X51" i="8"/>
  <c r="U98" i="8"/>
  <c r="C45" i="9"/>
  <c r="AF101" i="3" l="1"/>
  <c r="AG100" i="3"/>
  <c r="V52" i="8"/>
  <c r="H45" i="9"/>
  <c r="W52" i="8"/>
  <c r="D45" i="9"/>
  <c r="U99" i="8"/>
  <c r="AG101" i="3" l="1"/>
  <c r="AF102" i="3"/>
  <c r="U100" i="8"/>
  <c r="F45" i="9"/>
  <c r="G45" i="9" s="1"/>
  <c r="I45" i="9" s="1"/>
  <c r="E46" i="9" s="1"/>
  <c r="X52" i="8"/>
  <c r="C46" i="9"/>
  <c r="AF103" i="3" l="1"/>
  <c r="AG102" i="3"/>
  <c r="V53" i="8"/>
  <c r="H46" i="9"/>
  <c r="W53" i="8"/>
  <c r="D46" i="9"/>
  <c r="U101" i="8"/>
  <c r="AG103" i="3" l="1"/>
  <c r="AF104" i="3"/>
  <c r="F46" i="9"/>
  <c r="G46" i="9" s="1"/>
  <c r="I46" i="9" s="1"/>
  <c r="E47" i="9" s="1"/>
  <c r="X53" i="8"/>
  <c r="U102" i="8"/>
  <c r="C47" i="9"/>
  <c r="AF105" i="3" l="1"/>
  <c r="AG104" i="3"/>
  <c r="V54" i="8"/>
  <c r="H47" i="9"/>
  <c r="W54" i="8"/>
  <c r="D47" i="9"/>
  <c r="U103" i="8"/>
  <c r="AG105" i="3" l="1"/>
  <c r="AF106" i="3"/>
  <c r="U104" i="8"/>
  <c r="F47" i="9"/>
  <c r="G47" i="9" s="1"/>
  <c r="I47" i="9" s="1"/>
  <c r="E48" i="9" s="1"/>
  <c r="X54" i="8"/>
  <c r="C48" i="9"/>
  <c r="AG106" i="3" l="1"/>
  <c r="AF107" i="3"/>
  <c r="V55" i="8"/>
  <c r="H48" i="9"/>
  <c r="W55" i="8"/>
  <c r="D48" i="9"/>
  <c r="U105" i="8"/>
  <c r="AG107" i="3" l="1"/>
  <c r="AF108" i="3"/>
  <c r="F48" i="9"/>
  <c r="G48" i="9" s="1"/>
  <c r="I48" i="9" s="1"/>
  <c r="E49" i="9" s="1"/>
  <c r="X55" i="8"/>
  <c r="U106" i="8"/>
  <c r="C49" i="9"/>
  <c r="AF109" i="3" l="1"/>
  <c r="AG108" i="3"/>
  <c r="V56" i="8"/>
  <c r="H49" i="9"/>
  <c r="W56" i="8"/>
  <c r="D49" i="9"/>
  <c r="U107" i="8"/>
  <c r="AG109" i="3" l="1"/>
  <c r="AF110" i="3"/>
  <c r="U108" i="8"/>
  <c r="F49" i="9"/>
  <c r="G49" i="9" s="1"/>
  <c r="I49" i="9" s="1"/>
  <c r="E50" i="9" s="1"/>
  <c r="X56" i="8"/>
  <c r="C50" i="9"/>
  <c r="AF111" i="3" l="1"/>
  <c r="AG110" i="3"/>
  <c r="V57" i="8"/>
  <c r="H50" i="9"/>
  <c r="W57" i="8"/>
  <c r="D50" i="9"/>
  <c r="U109" i="8"/>
  <c r="AF112" i="3" l="1"/>
  <c r="AG111" i="3"/>
  <c r="U110" i="8"/>
  <c r="F50" i="9"/>
  <c r="G50" i="9" s="1"/>
  <c r="I50" i="9" s="1"/>
  <c r="E51" i="9" s="1"/>
  <c r="X57" i="8"/>
  <c r="C51" i="9"/>
  <c r="AF113" i="3" l="1"/>
  <c r="AG112" i="3"/>
  <c r="V58" i="8"/>
  <c r="H51" i="9"/>
  <c r="W58" i="8"/>
  <c r="D51" i="9"/>
  <c r="U111" i="8"/>
  <c r="AG113" i="3" l="1"/>
  <c r="AF114" i="3"/>
  <c r="F51" i="9"/>
  <c r="G51" i="9" s="1"/>
  <c r="I51" i="9" s="1"/>
  <c r="E52" i="9" s="1"/>
  <c r="X58" i="8"/>
  <c r="U112" i="8"/>
  <c r="C52" i="9"/>
  <c r="AG114" i="3" l="1"/>
  <c r="AF115" i="3"/>
  <c r="V59" i="8"/>
  <c r="H52" i="9"/>
  <c r="W59" i="8"/>
  <c r="D52" i="9"/>
  <c r="U113" i="8"/>
  <c r="AF116" i="3" l="1"/>
  <c r="AG115" i="3"/>
  <c r="U114" i="8"/>
  <c r="F52" i="9"/>
  <c r="G52" i="9" s="1"/>
  <c r="I52" i="9" s="1"/>
  <c r="E53" i="9" s="1"/>
  <c r="X59" i="8"/>
  <c r="C53" i="9"/>
  <c r="AG116" i="3" l="1"/>
  <c r="AF117" i="3"/>
  <c r="V60" i="8"/>
  <c r="H53" i="9"/>
  <c r="W60" i="8"/>
  <c r="D53" i="9"/>
  <c r="U115" i="8"/>
  <c r="AF118" i="3" l="1"/>
  <c r="AG117" i="3"/>
  <c r="F53" i="9"/>
  <c r="G53" i="9" s="1"/>
  <c r="I53" i="9" s="1"/>
  <c r="E54" i="9" s="1"/>
  <c r="X60" i="8"/>
  <c r="U116" i="8"/>
  <c r="C54" i="9"/>
  <c r="AG118" i="3" l="1"/>
  <c r="AF119" i="3"/>
  <c r="V61" i="8"/>
  <c r="H54" i="9"/>
  <c r="W61" i="8"/>
  <c r="D54" i="9"/>
  <c r="U117" i="8"/>
  <c r="AF120" i="3" l="1"/>
  <c r="AG119" i="3"/>
  <c r="U118" i="8"/>
  <c r="F54" i="9"/>
  <c r="G54" i="9" s="1"/>
  <c r="I54" i="9" s="1"/>
  <c r="E55" i="9" s="1"/>
  <c r="X61" i="8"/>
  <c r="C55" i="9"/>
  <c r="AG120" i="3" l="1"/>
  <c r="AF121" i="3"/>
  <c r="V62" i="8"/>
  <c r="H55" i="9"/>
  <c r="W62" i="8"/>
  <c r="D55" i="9"/>
  <c r="U119" i="8"/>
  <c r="AF122" i="3" l="1"/>
  <c r="AG121" i="3"/>
  <c r="U120" i="8"/>
  <c r="F55" i="9"/>
  <c r="G55" i="9" s="1"/>
  <c r="I55" i="9" s="1"/>
  <c r="E56" i="9" s="1"/>
  <c r="X62" i="8"/>
  <c r="C56" i="9"/>
  <c r="AF123" i="3" l="1"/>
  <c r="AG122" i="3"/>
  <c r="V63" i="8"/>
  <c r="H56" i="9"/>
  <c r="W63" i="8"/>
  <c r="D56" i="9"/>
  <c r="U121" i="8"/>
  <c r="AF124" i="3" l="1"/>
  <c r="AG123" i="3"/>
  <c r="U122" i="8"/>
  <c r="F56" i="9"/>
  <c r="G56" i="9" s="1"/>
  <c r="I56" i="9" s="1"/>
  <c r="E57" i="9" s="1"/>
  <c r="X63" i="8"/>
  <c r="C57" i="9"/>
  <c r="AF125" i="3" l="1"/>
  <c r="AG125" i="3" s="1"/>
  <c r="AG124" i="3"/>
  <c r="V64" i="8"/>
  <c r="H57" i="9"/>
  <c r="W64" i="8"/>
  <c r="D57" i="9"/>
  <c r="U123" i="8"/>
  <c r="F57" i="9" l="1"/>
  <c r="G57" i="9" s="1"/>
  <c r="I57" i="9" s="1"/>
  <c r="E58" i="9" s="1"/>
  <c r="X64" i="8"/>
  <c r="U124" i="8"/>
  <c r="C58" i="9"/>
  <c r="V65" i="8" l="1"/>
  <c r="H58" i="9"/>
  <c r="W65" i="8"/>
  <c r="D58" i="9"/>
  <c r="U125" i="8"/>
  <c r="U126" i="8" l="1"/>
  <c r="F58" i="9"/>
  <c r="G58" i="9" s="1"/>
  <c r="I58" i="9" s="1"/>
  <c r="E59" i="9" s="1"/>
  <c r="X65" i="8"/>
  <c r="C59" i="9"/>
  <c r="V66" i="8" l="1"/>
  <c r="H59" i="9"/>
  <c r="W66" i="8"/>
  <c r="D59" i="9"/>
  <c r="U127" i="8"/>
  <c r="F59" i="9" l="1"/>
  <c r="G59" i="9" s="1"/>
  <c r="I59" i="9" s="1"/>
  <c r="E60" i="9" s="1"/>
  <c r="X66" i="8"/>
  <c r="U128" i="8"/>
  <c r="C60" i="9"/>
  <c r="V67" i="8" l="1"/>
  <c r="H60" i="9"/>
  <c r="W67" i="8"/>
  <c r="D60" i="9"/>
  <c r="U129" i="8"/>
  <c r="U130" i="8" l="1"/>
  <c r="F60" i="9"/>
  <c r="G60" i="9" s="1"/>
  <c r="I60" i="9" s="1"/>
  <c r="E61" i="9" s="1"/>
  <c r="X67" i="8"/>
  <c r="C61" i="9"/>
  <c r="V68" i="8" l="1"/>
  <c r="H61" i="9"/>
  <c r="W68" i="8"/>
  <c r="D61" i="9"/>
  <c r="F61" i="9" l="1"/>
  <c r="G61" i="9" s="1"/>
  <c r="I61" i="9" s="1"/>
  <c r="E62" i="9" s="1"/>
  <c r="X68" i="8"/>
  <c r="C62" i="9"/>
  <c r="V69" i="8" l="1"/>
  <c r="H62" i="9"/>
  <c r="W69" i="8"/>
  <c r="D62" i="9"/>
  <c r="F62" i="9" l="1"/>
  <c r="G62" i="9" s="1"/>
  <c r="I62" i="9" s="1"/>
  <c r="E63" i="9" s="1"/>
  <c r="X69" i="8"/>
  <c r="C63" i="9"/>
  <c r="V70" i="8" l="1"/>
  <c r="H63" i="9"/>
  <c r="W70" i="8"/>
  <c r="D63" i="9"/>
  <c r="F63" i="9" l="1"/>
  <c r="G63" i="9" s="1"/>
  <c r="I63" i="9" s="1"/>
  <c r="E64" i="9" s="1"/>
  <c r="X70" i="8"/>
  <c r="C64" i="9"/>
  <c r="D64" i="9" l="1"/>
  <c r="X71" i="8" s="1"/>
  <c r="W71" i="8"/>
  <c r="V71" i="8"/>
  <c r="H64" i="9"/>
  <c r="F64" i="9" l="1"/>
  <c r="G64" i="9" s="1"/>
  <c r="I64" i="9" s="1"/>
  <c r="E65" i="9" s="1"/>
  <c r="V72" i="8" s="1"/>
  <c r="C65" i="9"/>
  <c r="H65" i="9" l="1"/>
  <c r="D65" i="9"/>
  <c r="X72" i="8" s="1"/>
  <c r="W72" i="8"/>
  <c r="F65" i="9" l="1"/>
  <c r="G65" i="9" s="1"/>
  <c r="I65" i="9" s="1"/>
  <c r="E66" i="9" s="1"/>
  <c r="V73" i="8" s="1"/>
  <c r="C66" i="9"/>
  <c r="H66" i="9" l="1"/>
  <c r="D66" i="9"/>
  <c r="X73" i="8" s="1"/>
  <c r="W73" i="8"/>
  <c r="F66" i="9" l="1"/>
  <c r="G66" i="9" s="1"/>
  <c r="I66" i="9" s="1"/>
  <c r="E67" i="9" s="1"/>
  <c r="V74" i="8" s="1"/>
  <c r="C67" i="9"/>
  <c r="H67" i="9" l="1"/>
  <c r="D67" i="9"/>
  <c r="X74" i="8" s="1"/>
  <c r="W74" i="8"/>
  <c r="F67" i="9" l="1"/>
  <c r="G67" i="9" s="1"/>
  <c r="I67" i="9" s="1"/>
  <c r="E68" i="9" s="1"/>
  <c r="V75" i="8" s="1"/>
  <c r="C68" i="9"/>
  <c r="H68" i="9" l="1"/>
  <c r="D68" i="9"/>
  <c r="X75" i="8" s="1"/>
  <c r="W75" i="8"/>
  <c r="F68" i="9" l="1"/>
  <c r="G68" i="9" s="1"/>
  <c r="I68" i="9" s="1"/>
  <c r="E69" i="9" s="1"/>
  <c r="V76" i="8" s="1"/>
  <c r="C69" i="9"/>
  <c r="H69" i="9" l="1"/>
  <c r="D69" i="9"/>
  <c r="X76" i="8" s="1"/>
  <c r="W76" i="8"/>
  <c r="F69" i="9" l="1"/>
  <c r="G69" i="9" s="1"/>
  <c r="I69" i="9" s="1"/>
  <c r="E70" i="9" s="1"/>
  <c r="C70" i="9"/>
  <c r="H70" i="9" l="1"/>
  <c r="V77" i="8"/>
  <c r="D70" i="9"/>
  <c r="X77" i="8" s="1"/>
  <c r="W77" i="8"/>
  <c r="F70" i="9" l="1"/>
  <c r="G70" i="9" s="1"/>
  <c r="I70" i="9" s="1"/>
  <c r="E71" i="9" s="1"/>
  <c r="V78" i="8" s="1"/>
  <c r="C71" i="9"/>
  <c r="H71" i="9" l="1"/>
  <c r="D71" i="9"/>
  <c r="X78" i="8" s="1"/>
  <c r="W78" i="8"/>
  <c r="F71" i="9" l="1"/>
  <c r="G71" i="9" s="1"/>
  <c r="I71" i="9" s="1"/>
  <c r="E72" i="9" s="1"/>
  <c r="V79" i="8" s="1"/>
  <c r="C72" i="9"/>
  <c r="H72" i="9" l="1"/>
  <c r="D72" i="9"/>
  <c r="X79" i="8" s="1"/>
  <c r="W79" i="8"/>
  <c r="F72" i="9" l="1"/>
  <c r="G72" i="9" s="1"/>
  <c r="I72" i="9" s="1"/>
  <c r="E73" i="9" s="1"/>
  <c r="V80" i="8" s="1"/>
  <c r="C73" i="9"/>
  <c r="D73" i="9" l="1"/>
  <c r="X80" i="8" s="1"/>
  <c r="W80" i="8"/>
  <c r="H73" i="9"/>
  <c r="F73" i="9" l="1"/>
  <c r="G73" i="9" s="1"/>
  <c r="I73" i="9" s="1"/>
  <c r="E74" i="9" s="1"/>
  <c r="H74" i="9" s="1"/>
  <c r="C74" i="9"/>
  <c r="V81" i="8" l="1"/>
  <c r="D74" i="9"/>
  <c r="X81" i="8" s="1"/>
  <c r="W81" i="8"/>
  <c r="F74" i="9" l="1"/>
  <c r="G74" i="9" s="1"/>
  <c r="I74" i="9" s="1"/>
  <c r="E75" i="9" s="1"/>
  <c r="V82" i="8" s="1"/>
  <c r="C75" i="9"/>
  <c r="H75" i="9" l="1"/>
  <c r="D75" i="9"/>
  <c r="X82" i="8" s="1"/>
  <c r="W82" i="8"/>
  <c r="F75" i="9" l="1"/>
  <c r="G75" i="9" s="1"/>
  <c r="I75" i="9" s="1"/>
  <c r="E76" i="9" s="1"/>
  <c r="V83" i="8" s="1"/>
  <c r="C76" i="9"/>
  <c r="H76" i="9" l="1"/>
  <c r="D76" i="9"/>
  <c r="X83" i="8" s="1"/>
  <c r="W83" i="8"/>
  <c r="F76" i="9" l="1"/>
  <c r="G76" i="9" s="1"/>
  <c r="I76" i="9" s="1"/>
  <c r="E77" i="9" s="1"/>
  <c r="V84" i="8" s="1"/>
  <c r="C77" i="9"/>
  <c r="H77" i="9" l="1"/>
  <c r="D77" i="9"/>
  <c r="X84" i="8" s="1"/>
  <c r="W84" i="8"/>
  <c r="F77" i="9" l="1"/>
  <c r="G77" i="9" s="1"/>
  <c r="I77" i="9" s="1"/>
  <c r="E78" i="9" s="1"/>
  <c r="V85" i="8" s="1"/>
  <c r="C78" i="9"/>
  <c r="H78" i="9" l="1"/>
  <c r="D78" i="9"/>
  <c r="X85" i="8" s="1"/>
  <c r="W85" i="8"/>
  <c r="F78" i="9" l="1"/>
  <c r="G78" i="9" s="1"/>
  <c r="I78" i="9" s="1"/>
  <c r="E79" i="9" s="1"/>
  <c r="H79" i="9" s="1"/>
  <c r="C79" i="9"/>
  <c r="V86" i="8" l="1"/>
  <c r="D79" i="9"/>
  <c r="X86" i="8" s="1"/>
  <c r="W86" i="8"/>
  <c r="F79" i="9" l="1"/>
  <c r="G79" i="9" s="1"/>
  <c r="I79" i="9" s="1"/>
  <c r="E80" i="9" s="1"/>
  <c r="V87" i="8" s="1"/>
  <c r="C80" i="9"/>
  <c r="H80" i="9" l="1"/>
  <c r="D80" i="9"/>
  <c r="X87" i="8" s="1"/>
  <c r="W87" i="8"/>
  <c r="F80" i="9" l="1"/>
  <c r="G80" i="9" s="1"/>
  <c r="I80" i="9" s="1"/>
  <c r="E81" i="9" s="1"/>
  <c r="V88" i="8" s="1"/>
  <c r="C81" i="9"/>
  <c r="H81" i="9" l="1"/>
  <c r="D81" i="9"/>
  <c r="X88" i="8" s="1"/>
  <c r="W88" i="8"/>
  <c r="F81" i="9" l="1"/>
  <c r="G81" i="9" s="1"/>
  <c r="I81" i="9" s="1"/>
  <c r="E82" i="9" s="1"/>
  <c r="V89" i="8" s="1"/>
  <c r="C82" i="9"/>
  <c r="H82" i="9" l="1"/>
  <c r="D82" i="9"/>
  <c r="X89" i="8" s="1"/>
  <c r="W89" i="8"/>
  <c r="F82" i="9" l="1"/>
  <c r="G82" i="9" s="1"/>
  <c r="I82" i="9" s="1"/>
  <c r="E83" i="9" s="1"/>
  <c r="V90" i="8" s="1"/>
  <c r="C83" i="9"/>
  <c r="H83" i="9" l="1"/>
  <c r="D83" i="9"/>
  <c r="X90" i="8" s="1"/>
  <c r="W90" i="8"/>
  <c r="F83" i="9" l="1"/>
  <c r="G83" i="9" s="1"/>
  <c r="I83" i="9" s="1"/>
  <c r="E84" i="9" s="1"/>
  <c r="V91" i="8" s="1"/>
  <c r="C84" i="9"/>
  <c r="H84" i="9" l="1"/>
  <c r="D84" i="9"/>
  <c r="X91" i="8" s="1"/>
  <c r="W91" i="8"/>
  <c r="F84" i="9" l="1"/>
  <c r="G84" i="9" s="1"/>
  <c r="I84" i="9" s="1"/>
  <c r="E85" i="9" s="1"/>
  <c r="V92" i="8" s="1"/>
  <c r="C85" i="9"/>
  <c r="H85" i="9" l="1"/>
  <c r="D85" i="9"/>
  <c r="X92" i="8" s="1"/>
  <c r="W92" i="8"/>
  <c r="F85" i="9" l="1"/>
  <c r="G85" i="9" s="1"/>
  <c r="I85" i="9" s="1"/>
  <c r="E86" i="9" s="1"/>
  <c r="V93" i="8" s="1"/>
  <c r="C86" i="9"/>
  <c r="H86" i="9" l="1"/>
  <c r="D86" i="9"/>
  <c r="X93" i="8" s="1"/>
  <c r="W93" i="8"/>
  <c r="F86" i="9" l="1"/>
  <c r="G86" i="9" s="1"/>
  <c r="I86" i="9" s="1"/>
  <c r="E87" i="9" s="1"/>
  <c r="V94" i="8" s="1"/>
  <c r="C87" i="9"/>
  <c r="H87" i="9" l="1"/>
  <c r="D87" i="9"/>
  <c r="X94" i="8" s="1"/>
  <c r="W94" i="8"/>
  <c r="F87" i="9" l="1"/>
  <c r="G87" i="9" s="1"/>
  <c r="I87" i="9" s="1"/>
  <c r="E88" i="9" s="1"/>
  <c r="V95" i="8" s="1"/>
  <c r="C88" i="9"/>
  <c r="H88" i="9" l="1"/>
  <c r="D88" i="9"/>
  <c r="X95" i="8" s="1"/>
  <c r="W95" i="8"/>
  <c r="F88" i="9" l="1"/>
  <c r="G88" i="9" s="1"/>
  <c r="I88" i="9" s="1"/>
  <c r="E89" i="9" s="1"/>
  <c r="V96" i="8" s="1"/>
  <c r="C89" i="9"/>
  <c r="H89" i="9" l="1"/>
  <c r="D89" i="9"/>
  <c r="X96" i="8" s="1"/>
  <c r="W96" i="8"/>
  <c r="F89" i="9" l="1"/>
  <c r="G89" i="9" s="1"/>
  <c r="I89" i="9" s="1"/>
  <c r="E90" i="9" s="1"/>
  <c r="V97" i="8" s="1"/>
  <c r="C90" i="9"/>
  <c r="H90" i="9" l="1"/>
  <c r="D90" i="9"/>
  <c r="X97" i="8" s="1"/>
  <c r="W97" i="8"/>
  <c r="F90" i="9" l="1"/>
  <c r="G90" i="9" s="1"/>
  <c r="I90" i="9" s="1"/>
  <c r="E91" i="9" s="1"/>
  <c r="V98" i="8" s="1"/>
  <c r="C91" i="9"/>
  <c r="H91" i="9" l="1"/>
  <c r="D91" i="9"/>
  <c r="X98" i="8" s="1"/>
  <c r="W98" i="8"/>
  <c r="F91" i="9" l="1"/>
  <c r="G91" i="9" s="1"/>
  <c r="I91" i="9" s="1"/>
  <c r="E92" i="9" s="1"/>
  <c r="V99" i="8" s="1"/>
  <c r="C92" i="9"/>
  <c r="H92" i="9" l="1"/>
  <c r="D92" i="9"/>
  <c r="X99" i="8" s="1"/>
  <c r="W99" i="8"/>
  <c r="F92" i="9" l="1"/>
  <c r="G92" i="9" s="1"/>
  <c r="I92" i="9" s="1"/>
  <c r="E93" i="9" s="1"/>
  <c r="V100" i="8" s="1"/>
  <c r="C93" i="9"/>
  <c r="H93" i="9" l="1"/>
  <c r="D93" i="9"/>
  <c r="X100" i="8" s="1"/>
  <c r="W100" i="8"/>
  <c r="F93" i="9" l="1"/>
  <c r="G93" i="9" s="1"/>
  <c r="I93" i="9" s="1"/>
  <c r="E94" i="9" s="1"/>
  <c r="V101" i="8" s="1"/>
  <c r="C94" i="9"/>
  <c r="H94" i="9" l="1"/>
  <c r="D94" i="9"/>
  <c r="X101" i="8" s="1"/>
  <c r="W101" i="8"/>
  <c r="F94" i="9" l="1"/>
  <c r="G94" i="9" s="1"/>
  <c r="I94" i="9" s="1"/>
  <c r="E95" i="9" s="1"/>
  <c r="V102" i="8" s="1"/>
  <c r="C95" i="9"/>
  <c r="H95" i="9" l="1"/>
  <c r="D95" i="9"/>
  <c r="X102" i="8" s="1"/>
  <c r="W102" i="8"/>
  <c r="F95" i="9" l="1"/>
  <c r="G95" i="9" s="1"/>
  <c r="I95" i="9" s="1"/>
  <c r="E96" i="9" s="1"/>
  <c r="V103" i="8" s="1"/>
  <c r="C96" i="9"/>
  <c r="H96" i="9" l="1"/>
  <c r="D96" i="9"/>
  <c r="X103" i="8" s="1"/>
  <c r="W103" i="8"/>
  <c r="F96" i="9" l="1"/>
  <c r="G96" i="9" s="1"/>
  <c r="I96" i="9" s="1"/>
  <c r="E97" i="9" s="1"/>
  <c r="V104" i="8" s="1"/>
  <c r="C97" i="9"/>
  <c r="H97" i="9" l="1"/>
  <c r="D97" i="9"/>
  <c r="X104" i="8" s="1"/>
  <c r="W104" i="8"/>
  <c r="F97" i="9" l="1"/>
  <c r="G97" i="9" s="1"/>
  <c r="I97" i="9" s="1"/>
  <c r="E98" i="9" s="1"/>
  <c r="V105" i="8" s="1"/>
  <c r="C98" i="9"/>
  <c r="H98" i="9" l="1"/>
  <c r="D98" i="9"/>
  <c r="X105" i="8" s="1"/>
  <c r="W105" i="8"/>
  <c r="F98" i="9" l="1"/>
  <c r="G98" i="9" s="1"/>
  <c r="I98" i="9" s="1"/>
  <c r="E99" i="9" s="1"/>
  <c r="V106" i="8" s="1"/>
  <c r="C99" i="9"/>
  <c r="H99" i="9" l="1"/>
  <c r="D99" i="9"/>
  <c r="X106" i="8" s="1"/>
  <c r="W106" i="8"/>
  <c r="F99" i="9" l="1"/>
  <c r="G99" i="9" s="1"/>
  <c r="I99" i="9" s="1"/>
  <c r="E100" i="9" s="1"/>
  <c r="V107" i="8" s="1"/>
  <c r="C100" i="9"/>
  <c r="H100" i="9" l="1"/>
  <c r="D100" i="9"/>
  <c r="X107" i="8" s="1"/>
  <c r="W107" i="8"/>
  <c r="F100" i="9" l="1"/>
  <c r="G100" i="9" s="1"/>
  <c r="I100" i="9" s="1"/>
  <c r="E101" i="9" s="1"/>
  <c r="V108" i="8" s="1"/>
  <c r="C101" i="9"/>
  <c r="H101" i="9" l="1"/>
  <c r="D101" i="9"/>
  <c r="X108" i="8" s="1"/>
  <c r="W108" i="8"/>
  <c r="F101" i="9" l="1"/>
  <c r="G101" i="9" s="1"/>
  <c r="I101" i="9" s="1"/>
  <c r="E102" i="9" s="1"/>
  <c r="V109" i="8" s="1"/>
  <c r="C102" i="9"/>
  <c r="H102" i="9" l="1"/>
  <c r="D102" i="9"/>
  <c r="X109" i="8" s="1"/>
  <c r="W109" i="8"/>
  <c r="F102" i="9" l="1"/>
  <c r="G102" i="9" s="1"/>
  <c r="I102" i="9" s="1"/>
  <c r="E103" i="9" s="1"/>
  <c r="V110" i="8" s="1"/>
  <c r="C103" i="9"/>
  <c r="H103" i="9" l="1"/>
  <c r="D103" i="9"/>
  <c r="X110" i="8" s="1"/>
  <c r="W110" i="8"/>
  <c r="F103" i="9" l="1"/>
  <c r="G103" i="9" s="1"/>
  <c r="I103" i="9" s="1"/>
  <c r="E104" i="9" s="1"/>
  <c r="V111" i="8" s="1"/>
  <c r="C104" i="9"/>
  <c r="H104" i="9" l="1"/>
  <c r="D104" i="9"/>
  <c r="X111" i="8" s="1"/>
  <c r="W111" i="8"/>
  <c r="F104" i="9" l="1"/>
  <c r="G104" i="9" s="1"/>
  <c r="I104" i="9" s="1"/>
  <c r="E105" i="9" s="1"/>
  <c r="V112" i="8" s="1"/>
  <c r="C105" i="9"/>
  <c r="H105" i="9" l="1"/>
  <c r="D105" i="9"/>
  <c r="X112" i="8" s="1"/>
  <c r="W112" i="8"/>
  <c r="F105" i="9" l="1"/>
  <c r="G105" i="9" s="1"/>
  <c r="I105" i="9" s="1"/>
  <c r="E106" i="9" s="1"/>
  <c r="V113" i="8" s="1"/>
  <c r="C106" i="9"/>
  <c r="H106" i="9" l="1"/>
  <c r="D106" i="9"/>
  <c r="X113" i="8" s="1"/>
  <c r="W113" i="8"/>
  <c r="F106" i="9" l="1"/>
  <c r="G106" i="9" s="1"/>
  <c r="I106" i="9" s="1"/>
  <c r="E107" i="9" s="1"/>
  <c r="H107" i="9" s="1"/>
  <c r="C107" i="9"/>
  <c r="V114" i="8" l="1"/>
  <c r="D107" i="9"/>
  <c r="X114" i="8" s="1"/>
  <c r="W114" i="8"/>
  <c r="F107" i="9" l="1"/>
  <c r="G107" i="9" s="1"/>
  <c r="I107" i="9" s="1"/>
  <c r="E108" i="9" s="1"/>
  <c r="V115" i="8" s="1"/>
  <c r="C108" i="9"/>
  <c r="H108" i="9" l="1"/>
  <c r="D108" i="9"/>
  <c r="X115" i="8" s="1"/>
  <c r="W115" i="8"/>
  <c r="F108" i="9" l="1"/>
  <c r="G108" i="9" s="1"/>
  <c r="I108" i="9" s="1"/>
  <c r="E109" i="9" s="1"/>
  <c r="V116" i="8" s="1"/>
  <c r="C109" i="9"/>
  <c r="H109" i="9" l="1"/>
  <c r="D109" i="9"/>
  <c r="X116" i="8" s="1"/>
  <c r="W116" i="8"/>
  <c r="F109" i="9" l="1"/>
  <c r="G109" i="9" s="1"/>
  <c r="I109" i="9" s="1"/>
  <c r="E110" i="9" s="1"/>
  <c r="V117" i="8" s="1"/>
  <c r="C110" i="9"/>
  <c r="H110" i="9" l="1"/>
  <c r="D110" i="9"/>
  <c r="X117" i="8" s="1"/>
  <c r="W117" i="8"/>
  <c r="F110" i="9" l="1"/>
  <c r="G110" i="9" s="1"/>
  <c r="I110" i="9" s="1"/>
  <c r="E111" i="9" s="1"/>
  <c r="V118" i="8" s="1"/>
  <c r="C111" i="9"/>
  <c r="H111" i="9" l="1"/>
  <c r="D111" i="9"/>
  <c r="X118" i="8" s="1"/>
  <c r="W118" i="8"/>
  <c r="F111" i="9" l="1"/>
  <c r="G111" i="9" s="1"/>
  <c r="I111" i="9" s="1"/>
  <c r="E112" i="9" s="1"/>
  <c r="H112" i="9" s="1"/>
  <c r="C112" i="9"/>
  <c r="V119" i="8" l="1"/>
  <c r="D112" i="9"/>
  <c r="X119" i="8" s="1"/>
  <c r="W119" i="8"/>
  <c r="F112" i="9" l="1"/>
  <c r="G112" i="9" s="1"/>
  <c r="I112" i="9" s="1"/>
  <c r="E113" i="9" s="1"/>
  <c r="V120" i="8" s="1"/>
  <c r="C113" i="9"/>
  <c r="H113" i="9" l="1"/>
  <c r="D113" i="9"/>
  <c r="X120" i="8" s="1"/>
  <c r="W120" i="8"/>
  <c r="F113" i="9" l="1"/>
  <c r="G113" i="9" s="1"/>
  <c r="I113" i="9" s="1"/>
  <c r="E114" i="9" s="1"/>
  <c r="V121" i="8" s="1"/>
  <c r="C114" i="9"/>
  <c r="H114" i="9" l="1"/>
  <c r="D114" i="9"/>
  <c r="X121" i="8" s="1"/>
  <c r="W121" i="8"/>
  <c r="F114" i="9" l="1"/>
  <c r="G114" i="9" s="1"/>
  <c r="I114" i="9" s="1"/>
  <c r="E115" i="9" s="1"/>
  <c r="V122" i="8" s="1"/>
  <c r="C115" i="9"/>
  <c r="H115" i="9" l="1"/>
  <c r="D115" i="9"/>
  <c r="X122" i="8" s="1"/>
  <c r="W122" i="8"/>
  <c r="F115" i="9" l="1"/>
  <c r="G115" i="9" s="1"/>
  <c r="I115" i="9" s="1"/>
  <c r="E116" i="9" s="1"/>
  <c r="V123" i="8" s="1"/>
  <c r="C116" i="9"/>
  <c r="H116" i="9" l="1"/>
  <c r="D116" i="9"/>
  <c r="X123" i="8" s="1"/>
  <c r="W123" i="8"/>
  <c r="F116" i="9" l="1"/>
  <c r="G116" i="9" s="1"/>
  <c r="I116" i="9" s="1"/>
  <c r="E117" i="9" s="1"/>
  <c r="V124" i="8" s="1"/>
  <c r="C117" i="9"/>
  <c r="H117" i="9" l="1"/>
  <c r="D117" i="9"/>
  <c r="X124" i="8" s="1"/>
  <c r="W124" i="8"/>
  <c r="F117" i="9" l="1"/>
  <c r="G117" i="9" s="1"/>
  <c r="I117" i="9" s="1"/>
  <c r="E118" i="9" s="1"/>
  <c r="V125" i="8" s="1"/>
  <c r="C118" i="9"/>
  <c r="H118" i="9" l="1"/>
  <c r="D118" i="9"/>
  <c r="X125" i="8" s="1"/>
  <c r="W125" i="8"/>
  <c r="F118" i="9" l="1"/>
  <c r="G118" i="9" s="1"/>
  <c r="I118" i="9" s="1"/>
  <c r="E119" i="9" s="1"/>
  <c r="V126" i="8" s="1"/>
  <c r="C119" i="9"/>
  <c r="H119" i="9" l="1"/>
  <c r="D119" i="9"/>
  <c r="X126" i="8" s="1"/>
  <c r="W126" i="8"/>
  <c r="F119" i="9" l="1"/>
  <c r="G119" i="9" s="1"/>
  <c r="I119" i="9" s="1"/>
  <c r="E120" i="9" s="1"/>
  <c r="V127" i="8" s="1"/>
  <c r="C120" i="9"/>
  <c r="H120" i="9" l="1"/>
  <c r="D120" i="9"/>
  <c r="X127" i="8" s="1"/>
  <c r="W127" i="8"/>
  <c r="F120" i="9" l="1"/>
  <c r="G120" i="9" s="1"/>
  <c r="I120" i="9" s="1"/>
  <c r="E121" i="9" s="1"/>
  <c r="V128" i="8" s="1"/>
  <c r="C121" i="9"/>
  <c r="H121" i="9" l="1"/>
  <c r="D121" i="9"/>
  <c r="X128" i="8" s="1"/>
  <c r="W128" i="8"/>
  <c r="F121" i="9" l="1"/>
  <c r="G121" i="9" s="1"/>
  <c r="I121" i="9" s="1"/>
  <c r="E122" i="9" s="1"/>
  <c r="V129" i="8" s="1"/>
  <c r="C122" i="9"/>
  <c r="H122" i="9" l="1"/>
  <c r="D122" i="9"/>
  <c r="X129" i="8" s="1"/>
  <c r="W129" i="8"/>
  <c r="F122" i="9" l="1"/>
  <c r="G122" i="9" s="1"/>
  <c r="I122" i="9" s="1"/>
  <c r="E123" i="9" s="1"/>
  <c r="V130" i="8" s="1"/>
  <c r="C123" i="9"/>
  <c r="H123" i="9" l="1"/>
  <c r="D123" i="9"/>
  <c r="X130" i="8" s="1"/>
  <c r="W130" i="8"/>
  <c r="F123" i="9" l="1"/>
  <c r="G123" i="9" s="1"/>
  <c r="I123" i="9" s="1"/>
  <c r="U5" i="3" l="1"/>
  <c r="AC5" i="3" s="1"/>
  <c r="T5" i="3"/>
  <c r="AB5" i="3" s="1"/>
  <c r="Q5" i="3"/>
  <c r="Y5" i="3" s="1"/>
  <c r="B6" i="3"/>
  <c r="O6" i="3" l="1"/>
  <c r="X6" i="3"/>
  <c r="Y11" i="8"/>
  <c r="B7" i="3"/>
  <c r="O7" i="3" l="1"/>
  <c r="X7" i="3"/>
  <c r="Y12" i="8"/>
  <c r="AA11" i="8"/>
  <c r="B8" i="3"/>
  <c r="O8" i="3" l="1"/>
  <c r="X8" i="3"/>
  <c r="Y13" i="8"/>
  <c r="AA12" i="8"/>
  <c r="B9" i="3"/>
  <c r="O9" i="3" l="1"/>
  <c r="X9" i="3"/>
  <c r="AA14" i="8" s="1"/>
  <c r="Y14" i="8"/>
  <c r="AA13" i="8"/>
  <c r="AB11" i="8"/>
  <c r="AB12" i="8"/>
  <c r="B10" i="3"/>
  <c r="O10" i="3" l="1"/>
  <c r="X10" i="3"/>
  <c r="AA15" i="8" s="1"/>
  <c r="Y15" i="8"/>
  <c r="B11" i="3"/>
  <c r="AC11" i="8"/>
  <c r="O11" i="3" l="1"/>
  <c r="X11" i="3"/>
  <c r="AA16" i="8"/>
  <c r="Y16" i="8"/>
  <c r="AC12" i="8"/>
  <c r="AB13" i="8"/>
  <c r="B12" i="3"/>
  <c r="O12" i="3" l="1"/>
  <c r="X12" i="3"/>
  <c r="AA17" i="8" s="1"/>
  <c r="Y17" i="8"/>
  <c r="AC13" i="8"/>
  <c r="AB14" i="8"/>
  <c r="B13" i="3"/>
  <c r="O13" i="3" l="1"/>
  <c r="X13" i="3"/>
  <c r="Y18" i="8"/>
  <c r="AB16" i="8"/>
  <c r="AB15" i="8"/>
  <c r="B14" i="3"/>
  <c r="AC14" i="8"/>
  <c r="O14" i="3" l="1"/>
  <c r="X14" i="3"/>
  <c r="Y19" i="8"/>
  <c r="B15" i="3"/>
  <c r="AC15" i="8"/>
  <c r="O15" i="3" l="1"/>
  <c r="X15" i="3"/>
  <c r="AA19" i="8"/>
  <c r="Y20" i="8"/>
  <c r="AC16" i="8"/>
  <c r="B16" i="3"/>
  <c r="O16" i="3" l="1"/>
  <c r="X16" i="3"/>
  <c r="Y21" i="8"/>
  <c r="B17" i="3"/>
  <c r="O17" i="3" l="1"/>
  <c r="X17" i="3"/>
  <c r="Y22" i="8"/>
  <c r="B18" i="3"/>
  <c r="O18" i="3" l="1"/>
  <c r="X18" i="3"/>
  <c r="Y23" i="8"/>
  <c r="B19" i="3"/>
  <c r="O19" i="3" l="1"/>
  <c r="X19" i="3"/>
  <c r="Y24" i="8"/>
  <c r="B20" i="3"/>
  <c r="O20" i="3" l="1"/>
  <c r="X20" i="3"/>
  <c r="Y25" i="8"/>
  <c r="B21" i="3"/>
  <c r="O21" i="3" l="1"/>
  <c r="X21" i="3"/>
  <c r="Y26" i="8"/>
  <c r="B22" i="3"/>
  <c r="O22" i="3" l="1"/>
  <c r="X22" i="3"/>
  <c r="Y27" i="8"/>
  <c r="B23" i="3"/>
  <c r="O23" i="3" l="1"/>
  <c r="X23" i="3"/>
  <c r="Y28" i="8"/>
  <c r="B24" i="3"/>
  <c r="O24" i="3" l="1"/>
  <c r="X24" i="3"/>
  <c r="Y29" i="8"/>
  <c r="B25" i="3"/>
  <c r="O25" i="3" l="1"/>
  <c r="X25" i="3"/>
  <c r="Y30" i="8"/>
  <c r="B26" i="3"/>
  <c r="O26" i="3" l="1"/>
  <c r="X26" i="3"/>
  <c r="Y31" i="8"/>
  <c r="B27" i="3"/>
  <c r="O27" i="3" l="1"/>
  <c r="X27" i="3"/>
  <c r="Y32" i="8"/>
  <c r="B28" i="3"/>
  <c r="O28" i="3" l="1"/>
  <c r="X28" i="3"/>
  <c r="Y33" i="8"/>
  <c r="B29" i="3"/>
  <c r="O29" i="3" l="1"/>
  <c r="X29" i="3"/>
  <c r="Y34" i="8"/>
  <c r="B30" i="3"/>
  <c r="O30" i="3" l="1"/>
  <c r="X30" i="3"/>
  <c r="Y35" i="8"/>
  <c r="B31" i="3"/>
  <c r="O31" i="3" l="1"/>
  <c r="X31" i="3"/>
  <c r="Y36" i="8"/>
  <c r="B32" i="3"/>
  <c r="O32" i="3" l="1"/>
  <c r="X32" i="3"/>
  <c r="Y37" i="8"/>
  <c r="B33" i="3"/>
  <c r="O33" i="3" l="1"/>
  <c r="X33" i="3"/>
  <c r="Y38" i="8"/>
  <c r="B34" i="3"/>
  <c r="O34" i="3" l="1"/>
  <c r="X34" i="3"/>
  <c r="Y39" i="8"/>
  <c r="B35" i="3"/>
  <c r="O35" i="3" l="1"/>
  <c r="X35" i="3"/>
  <c r="Y40" i="8"/>
  <c r="B36" i="3"/>
  <c r="O36" i="3" l="1"/>
  <c r="X36" i="3"/>
  <c r="Y41" i="8"/>
  <c r="B37" i="3"/>
  <c r="O37" i="3" l="1"/>
  <c r="X37" i="3"/>
  <c r="Y42" i="8"/>
  <c r="B38" i="3"/>
  <c r="O38" i="3" l="1"/>
  <c r="X38" i="3"/>
  <c r="Y43" i="8"/>
  <c r="B39" i="3"/>
  <c r="O39" i="3" l="1"/>
  <c r="X39" i="3"/>
  <c r="Y44" i="8"/>
  <c r="B40" i="3"/>
  <c r="O40" i="3" l="1"/>
  <c r="X40" i="3"/>
  <c r="Y45" i="8"/>
  <c r="B41" i="3"/>
  <c r="O41" i="3" l="1"/>
  <c r="X41" i="3"/>
  <c r="Y46" i="8"/>
  <c r="B42" i="3"/>
  <c r="O42" i="3" l="1"/>
  <c r="X42" i="3"/>
  <c r="Y47" i="8"/>
  <c r="B43" i="3"/>
  <c r="O43" i="3" l="1"/>
  <c r="X43" i="3"/>
  <c r="Y48" i="8"/>
  <c r="B44" i="3"/>
  <c r="O44" i="3" l="1"/>
  <c r="X44" i="3"/>
  <c r="Y49" i="8"/>
  <c r="B45" i="3"/>
  <c r="O45" i="3" l="1"/>
  <c r="X45" i="3"/>
  <c r="Y50" i="8"/>
  <c r="B46" i="3"/>
  <c r="O46" i="3" l="1"/>
  <c r="X46" i="3"/>
  <c r="Y51" i="8"/>
  <c r="B47" i="3"/>
  <c r="O47" i="3" l="1"/>
  <c r="X47" i="3"/>
  <c r="Y52" i="8"/>
  <c r="B48" i="3"/>
  <c r="O48" i="3" l="1"/>
  <c r="X48" i="3"/>
  <c r="Y53" i="8"/>
  <c r="B49" i="3"/>
  <c r="O49" i="3" l="1"/>
  <c r="X49" i="3"/>
  <c r="Y54" i="8"/>
  <c r="B50" i="3"/>
  <c r="O50" i="3" l="1"/>
  <c r="X50" i="3"/>
  <c r="Y55" i="8"/>
  <c r="B51" i="3"/>
  <c r="O51" i="3" l="1"/>
  <c r="X51" i="3"/>
  <c r="Y56" i="8"/>
  <c r="B52" i="3"/>
  <c r="O52" i="3" l="1"/>
  <c r="X52" i="3"/>
  <c r="Y57" i="8"/>
  <c r="B53" i="3"/>
  <c r="O53" i="3" l="1"/>
  <c r="X53" i="3"/>
  <c r="Y58" i="8"/>
  <c r="B54" i="3"/>
  <c r="O54" i="3" l="1"/>
  <c r="X54" i="3"/>
  <c r="Y59" i="8"/>
  <c r="B55" i="3"/>
  <c r="O55" i="3" l="1"/>
  <c r="X55" i="3"/>
  <c r="Y60" i="8"/>
  <c r="B56" i="3"/>
  <c r="O56" i="3" l="1"/>
  <c r="X56" i="3"/>
  <c r="Y61" i="8"/>
  <c r="B57" i="3"/>
  <c r="O57" i="3" l="1"/>
  <c r="X57" i="3"/>
  <c r="Y62" i="8"/>
  <c r="B58" i="3"/>
  <c r="O58" i="3" l="1"/>
  <c r="X58" i="3"/>
  <c r="Y63" i="8"/>
  <c r="B59" i="3"/>
  <c r="O59" i="3" l="1"/>
  <c r="X59" i="3"/>
  <c r="Y64" i="8"/>
  <c r="B60" i="3"/>
  <c r="O60" i="3" l="1"/>
  <c r="X60" i="3"/>
  <c r="Y65" i="8"/>
  <c r="B61" i="3"/>
  <c r="O61" i="3" l="1"/>
  <c r="X61" i="3"/>
  <c r="Y66" i="8"/>
  <c r="B62" i="3"/>
  <c r="O62" i="3" l="1"/>
  <c r="X62" i="3"/>
  <c r="Y67" i="8"/>
  <c r="B63" i="3"/>
  <c r="O63" i="3" l="1"/>
  <c r="X63" i="3"/>
  <c r="Y68" i="8"/>
  <c r="B64" i="3"/>
  <c r="O64" i="3" l="1"/>
  <c r="X64" i="3"/>
  <c r="Y69" i="8"/>
  <c r="B65" i="3"/>
  <c r="O65" i="3" l="1"/>
  <c r="X65" i="3"/>
  <c r="Y70" i="8"/>
  <c r="B66" i="3"/>
  <c r="O66" i="3" l="1"/>
  <c r="X66" i="3"/>
  <c r="Y71" i="8"/>
  <c r="B67" i="3"/>
  <c r="O67" i="3" l="1"/>
  <c r="X67" i="3"/>
  <c r="Y72" i="8"/>
  <c r="B68" i="3"/>
  <c r="O68" i="3" l="1"/>
  <c r="X68" i="3"/>
  <c r="Y73" i="8"/>
  <c r="B69" i="3"/>
  <c r="O69" i="3" l="1"/>
  <c r="X69" i="3"/>
  <c r="Y74" i="8"/>
  <c r="B70" i="3"/>
  <c r="O70" i="3" l="1"/>
  <c r="X70" i="3"/>
  <c r="Y75" i="8"/>
  <c r="B71" i="3"/>
  <c r="O71" i="3" l="1"/>
  <c r="X71" i="3"/>
  <c r="Y76" i="8"/>
  <c r="B72" i="3"/>
  <c r="O72" i="3" l="1"/>
  <c r="X72" i="3"/>
  <c r="Y77" i="8"/>
  <c r="B73" i="3"/>
  <c r="O73" i="3" l="1"/>
  <c r="X73" i="3"/>
  <c r="Y78" i="8"/>
  <c r="B74" i="3"/>
  <c r="O74" i="3" l="1"/>
  <c r="X74" i="3"/>
  <c r="Y79" i="8"/>
  <c r="B75" i="3"/>
  <c r="X75" i="3" l="1"/>
  <c r="O75" i="3"/>
  <c r="Y80" i="8"/>
  <c r="B76" i="3"/>
  <c r="O76" i="3" l="1"/>
  <c r="X76" i="3"/>
  <c r="Y81" i="8"/>
  <c r="B77" i="3"/>
  <c r="O77" i="3" l="1"/>
  <c r="X77" i="3"/>
  <c r="Y82" i="8"/>
  <c r="B78" i="3"/>
  <c r="O78" i="3" l="1"/>
  <c r="X78" i="3"/>
  <c r="Y83" i="8"/>
  <c r="B79" i="3"/>
  <c r="O79" i="3" l="1"/>
  <c r="X79" i="3"/>
  <c r="Y84" i="8"/>
  <c r="B80" i="3"/>
  <c r="O80" i="3" l="1"/>
  <c r="X80" i="3"/>
  <c r="Y85" i="8"/>
  <c r="B81" i="3"/>
  <c r="O81" i="3" l="1"/>
  <c r="X81" i="3"/>
  <c r="Y86" i="8"/>
  <c r="B82" i="3"/>
  <c r="O82" i="3" l="1"/>
  <c r="X82" i="3"/>
  <c r="Y87" i="8"/>
  <c r="B83" i="3"/>
  <c r="X83" i="3" l="1"/>
  <c r="O83" i="3"/>
  <c r="Y88" i="8"/>
  <c r="B84" i="3"/>
  <c r="O84" i="3" l="1"/>
  <c r="X84" i="3"/>
  <c r="Y89" i="8"/>
  <c r="B85" i="3"/>
  <c r="O85" i="3" l="1"/>
  <c r="X85" i="3"/>
  <c r="Y90" i="8"/>
  <c r="B86" i="3"/>
  <c r="O86" i="3" l="1"/>
  <c r="X86" i="3"/>
  <c r="Y91" i="8"/>
  <c r="B87" i="3"/>
  <c r="O87" i="3" l="1"/>
  <c r="X87" i="3"/>
  <c r="Y92" i="8"/>
  <c r="B88" i="3"/>
  <c r="O88" i="3" l="1"/>
  <c r="X88" i="3"/>
  <c r="Y93" i="8"/>
  <c r="B89" i="3"/>
  <c r="X89" i="3" l="1"/>
  <c r="O89" i="3"/>
  <c r="Y94" i="8"/>
  <c r="B90" i="3"/>
  <c r="O90" i="3" l="1"/>
  <c r="X90" i="3"/>
  <c r="Y95" i="8"/>
  <c r="B91" i="3"/>
  <c r="O91" i="3" l="1"/>
  <c r="X91" i="3"/>
  <c r="Y96" i="8"/>
  <c r="B92" i="3"/>
  <c r="O92" i="3" l="1"/>
  <c r="X92" i="3"/>
  <c r="Y97" i="8"/>
  <c r="B93" i="3"/>
  <c r="O93" i="3" l="1"/>
  <c r="X93" i="3"/>
  <c r="Y98" i="8"/>
  <c r="B94" i="3"/>
  <c r="X94" i="3" l="1"/>
  <c r="O94" i="3"/>
  <c r="Y99" i="8"/>
  <c r="B95" i="3"/>
  <c r="X95" i="3" l="1"/>
  <c r="O95" i="3"/>
  <c r="Y100" i="8"/>
  <c r="B96" i="3"/>
  <c r="O96" i="3" l="1"/>
  <c r="X96" i="3"/>
  <c r="Y101" i="8"/>
  <c r="B97" i="3"/>
  <c r="X97" i="3" l="1"/>
  <c r="O97" i="3"/>
  <c r="Y102" i="8"/>
  <c r="B98" i="3"/>
  <c r="O98" i="3" l="1"/>
  <c r="X98" i="3"/>
  <c r="Y103" i="8"/>
  <c r="B99" i="3"/>
  <c r="O99" i="3" l="1"/>
  <c r="X99" i="3"/>
  <c r="Y104" i="8"/>
  <c r="B100" i="3"/>
  <c r="O100" i="3" l="1"/>
  <c r="X100" i="3"/>
  <c r="Y105" i="8"/>
  <c r="B101" i="3"/>
  <c r="O101" i="3" l="1"/>
  <c r="X101" i="3"/>
  <c r="Y106" i="8"/>
  <c r="B102" i="3"/>
  <c r="X102" i="3" l="1"/>
  <c r="O102" i="3"/>
  <c r="Y107" i="8"/>
  <c r="B103" i="3"/>
  <c r="O103" i="3" l="1"/>
  <c r="X103" i="3"/>
  <c r="Y108" i="8"/>
  <c r="B104" i="3"/>
  <c r="O104" i="3" l="1"/>
  <c r="X104" i="3"/>
  <c r="Y109" i="8"/>
  <c r="B105" i="3"/>
  <c r="O105" i="3" l="1"/>
  <c r="X105" i="3"/>
  <c r="Y110" i="8"/>
  <c r="B106" i="3"/>
  <c r="O106" i="3" l="1"/>
  <c r="X106" i="3"/>
  <c r="Y111" i="8"/>
  <c r="B107" i="3"/>
  <c r="O107" i="3" l="1"/>
  <c r="X107" i="3"/>
  <c r="Y112" i="8"/>
  <c r="B108" i="3"/>
  <c r="O108" i="3" l="1"/>
  <c r="X108" i="3"/>
  <c r="Y113" i="8"/>
  <c r="B109" i="3"/>
  <c r="O109" i="3" l="1"/>
  <c r="X109" i="3"/>
  <c r="Y114" i="8"/>
  <c r="B110" i="3"/>
  <c r="O110" i="3" l="1"/>
  <c r="X110" i="3"/>
  <c r="Y115" i="8"/>
  <c r="B111" i="3"/>
  <c r="O111" i="3" l="1"/>
  <c r="X111" i="3"/>
  <c r="Y116" i="8"/>
  <c r="B112" i="3"/>
  <c r="O112" i="3" l="1"/>
  <c r="X112" i="3"/>
  <c r="Y117" i="8"/>
  <c r="B113" i="3"/>
  <c r="O113" i="3" l="1"/>
  <c r="X113" i="3"/>
  <c r="Y118" i="8"/>
  <c r="B114" i="3"/>
  <c r="O114" i="3" l="1"/>
  <c r="X114" i="3"/>
  <c r="Y119" i="8"/>
  <c r="B115" i="3"/>
  <c r="O115" i="3" l="1"/>
  <c r="X115" i="3"/>
  <c r="Y120" i="8"/>
  <c r="B116" i="3"/>
  <c r="O116" i="3" l="1"/>
  <c r="X116" i="3"/>
  <c r="Y121" i="8"/>
  <c r="B117" i="3"/>
  <c r="O117" i="3" l="1"/>
  <c r="X117" i="3"/>
  <c r="Y122" i="8"/>
  <c r="B118" i="3"/>
  <c r="O118" i="3" l="1"/>
  <c r="X118" i="3"/>
  <c r="Y123" i="8"/>
  <c r="B119" i="3"/>
  <c r="O119" i="3" l="1"/>
  <c r="X119" i="3"/>
  <c r="Y124" i="8"/>
  <c r="B120" i="3"/>
  <c r="O120" i="3" l="1"/>
  <c r="X120" i="3"/>
  <c r="Y125" i="8"/>
  <c r="B121" i="3"/>
  <c r="O121" i="3" l="1"/>
  <c r="X121" i="3"/>
  <c r="Y126" i="8"/>
  <c r="B122" i="3"/>
  <c r="O122" i="3" l="1"/>
  <c r="X122" i="3"/>
  <c r="Y127" i="8"/>
  <c r="B123" i="3"/>
  <c r="X123" i="3" l="1"/>
  <c r="O123" i="3"/>
  <c r="Y128" i="8"/>
  <c r="B124" i="3"/>
  <c r="O124" i="3" l="1"/>
  <c r="X124" i="3"/>
  <c r="Y129" i="8"/>
  <c r="B125" i="3"/>
  <c r="O125" i="3" l="1"/>
  <c r="X125" i="3"/>
  <c r="Y130" i="8"/>
  <c r="AF126" i="3"/>
  <c r="AA87" i="8" l="1"/>
  <c r="AB87" i="8" s="1"/>
  <c r="AA83" i="8"/>
  <c r="AB83" i="8" s="1"/>
  <c r="AA124" i="8"/>
  <c r="AB124" i="8" s="1"/>
  <c r="AA125" i="8"/>
  <c r="AB125" i="8" s="1"/>
  <c r="AA119" i="8"/>
  <c r="AB119" i="8" s="1"/>
  <c r="AA20" i="8"/>
  <c r="AB20" i="8" s="1"/>
  <c r="AA91" i="8"/>
  <c r="AB91" i="8" s="1"/>
  <c r="AA44" i="8"/>
  <c r="AB44" i="8" s="1"/>
  <c r="AA126" i="8"/>
  <c r="AB126" i="8" s="1"/>
  <c r="AA18" i="8"/>
  <c r="AA53" i="8"/>
  <c r="AB53" i="8" s="1"/>
  <c r="AA93" i="8"/>
  <c r="AB93" i="8" s="1"/>
  <c r="AA105" i="8"/>
  <c r="AB105" i="8" s="1"/>
  <c r="AA69" i="8"/>
  <c r="AB69" i="8" s="1"/>
  <c r="AA89" i="8"/>
  <c r="AB89" i="8" s="1"/>
  <c r="AA46" i="8"/>
  <c r="AB46" i="8" s="1"/>
  <c r="AA59" i="8"/>
  <c r="AB59" i="8" s="1"/>
  <c r="AA30" i="8"/>
  <c r="AB30" i="8" s="1"/>
  <c r="AA36" i="8"/>
  <c r="AB36" i="8" s="1"/>
  <c r="AA54" i="8"/>
  <c r="AB54" i="8" s="1"/>
  <c r="AA34" i="8"/>
  <c r="AB34" i="8" s="1"/>
  <c r="AA63" i="8"/>
  <c r="AB63" i="8" s="1"/>
  <c r="AA95" i="8"/>
  <c r="AB95" i="8" s="1"/>
  <c r="AA31" i="8"/>
  <c r="AB31" i="8" s="1"/>
  <c r="AA32" i="8"/>
  <c r="AB32" i="8" s="1"/>
  <c r="AA48" i="8"/>
  <c r="AB48" i="8" s="1"/>
  <c r="AA97" i="8"/>
  <c r="AB97" i="8" s="1"/>
  <c r="AA65" i="8"/>
  <c r="AB65" i="8" s="1"/>
  <c r="AA75" i="8"/>
  <c r="AB75" i="8" s="1"/>
  <c r="AA38" i="8"/>
  <c r="AB38" i="8" s="1"/>
  <c r="AA71" i="8"/>
  <c r="AB71" i="8" s="1"/>
  <c r="AA122" i="8"/>
  <c r="AB122" i="8" s="1"/>
  <c r="AA52" i="8"/>
  <c r="AB52" i="8" s="1"/>
  <c r="AA67" i="8"/>
  <c r="AB67" i="8" s="1"/>
  <c r="AA73" i="8"/>
  <c r="AB73" i="8" s="1"/>
  <c r="AA98" i="8"/>
  <c r="AB98" i="8" s="1"/>
  <c r="AA40" i="8"/>
  <c r="AB40" i="8" s="1"/>
  <c r="AA61" i="8"/>
  <c r="AB61" i="8" s="1"/>
  <c r="AA107" i="8"/>
  <c r="AB107" i="8" s="1"/>
  <c r="AA103" i="8"/>
  <c r="AB103" i="8" s="1"/>
  <c r="AA58" i="8"/>
  <c r="AB58" i="8" s="1"/>
  <c r="AA45" i="8"/>
  <c r="AB45" i="8" s="1"/>
  <c r="AA110" i="8"/>
  <c r="AB110" i="8" s="1"/>
  <c r="AA99" i="8"/>
  <c r="AB99" i="8" s="1"/>
  <c r="AA57" i="8"/>
  <c r="AB57" i="8" s="1"/>
  <c r="AA113" i="8"/>
  <c r="AB113" i="8" s="1"/>
  <c r="AA51" i="8"/>
  <c r="AB51" i="8" s="1"/>
  <c r="AA116" i="8"/>
  <c r="AB116" i="8" s="1"/>
  <c r="AA123" i="8"/>
  <c r="AB123" i="8" s="1"/>
  <c r="AA86" i="8"/>
  <c r="AB86" i="8" s="1"/>
  <c r="AA21" i="8"/>
  <c r="AB21" i="8" s="1"/>
  <c r="AA27" i="8"/>
  <c r="AB27" i="8" s="1"/>
  <c r="AA106" i="8"/>
  <c r="AB106" i="8" s="1"/>
  <c r="AA23" i="8"/>
  <c r="AB23" i="8" s="1"/>
  <c r="AA80" i="8"/>
  <c r="AB80" i="8" s="1"/>
  <c r="AA94" i="8"/>
  <c r="AB94" i="8" s="1"/>
  <c r="AA78" i="8"/>
  <c r="AB78" i="8" s="1"/>
  <c r="AA128" i="8"/>
  <c r="AB128" i="8" s="1"/>
  <c r="AA130" i="8"/>
  <c r="AA96" i="8"/>
  <c r="AB96" i="8" s="1"/>
  <c r="AA100" i="8"/>
  <c r="AB100" i="8" s="1"/>
  <c r="AA115" i="8"/>
  <c r="AB115" i="8" s="1"/>
  <c r="AA47" i="8"/>
  <c r="AB47" i="8" s="1"/>
  <c r="AA112" i="8"/>
  <c r="AB112" i="8" s="1"/>
  <c r="AA101" i="8"/>
  <c r="AB101" i="8" s="1"/>
  <c r="AA111" i="8"/>
  <c r="AB111" i="8" s="1"/>
  <c r="AA66" i="8"/>
  <c r="AB66" i="8" s="1"/>
  <c r="AA82" i="8"/>
  <c r="AB82" i="8" s="1"/>
  <c r="AA28" i="8"/>
  <c r="AB28" i="8" s="1"/>
  <c r="AA24" i="8"/>
  <c r="AB24" i="8" s="1"/>
  <c r="AA108" i="8"/>
  <c r="AB108" i="8" s="1"/>
  <c r="AA104" i="8"/>
  <c r="AB104" i="8" s="1"/>
  <c r="AA88" i="8"/>
  <c r="AB88" i="8" s="1"/>
  <c r="AA55" i="8"/>
  <c r="AB55" i="8" s="1"/>
  <c r="AA90" i="8"/>
  <c r="AB90" i="8" s="1"/>
  <c r="AA79" i="8"/>
  <c r="AB79" i="8" s="1"/>
  <c r="AA39" i="8"/>
  <c r="AB39" i="8" s="1"/>
  <c r="AA37" i="8"/>
  <c r="AB37" i="8" s="1"/>
  <c r="AA60" i="8"/>
  <c r="AB60" i="8" s="1"/>
  <c r="AA114" i="8"/>
  <c r="AB114" i="8" s="1"/>
  <c r="AA72" i="8"/>
  <c r="AB72" i="8" s="1"/>
  <c r="AA85" i="8"/>
  <c r="AB85" i="8" s="1"/>
  <c r="AA102" i="8"/>
  <c r="AB102" i="8" s="1"/>
  <c r="AA129" i="8"/>
  <c r="AB129" i="8" s="1"/>
  <c r="AA81" i="8"/>
  <c r="AB81" i="8" s="1"/>
  <c r="AA50" i="8"/>
  <c r="AB50" i="8" s="1"/>
  <c r="AA62" i="8"/>
  <c r="AB62" i="8" s="1"/>
  <c r="AA64" i="8"/>
  <c r="AB64" i="8" s="1"/>
  <c r="AA42" i="8"/>
  <c r="AB42" i="8" s="1"/>
  <c r="AA43" i="8"/>
  <c r="AB43" i="8" s="1"/>
  <c r="AA109" i="8"/>
  <c r="AB109" i="8" s="1"/>
  <c r="AA33" i="8"/>
  <c r="AB33" i="8" s="1"/>
  <c r="AA22" i="8"/>
  <c r="AB22" i="8" s="1"/>
  <c r="AA49" i="8"/>
  <c r="AB49" i="8" s="1"/>
  <c r="AA127" i="8"/>
  <c r="AB127" i="8" s="1"/>
  <c r="AA29" i="8"/>
  <c r="AB29" i="8" s="1"/>
  <c r="AA84" i="8"/>
  <c r="AB84" i="8" s="1"/>
  <c r="AA120" i="8"/>
  <c r="AB120" i="8" s="1"/>
  <c r="AA70" i="8"/>
  <c r="AB70" i="8" s="1"/>
  <c r="AA74" i="8"/>
  <c r="AB74" i="8" s="1"/>
  <c r="AA68" i="8"/>
  <c r="AB68" i="8" s="1"/>
  <c r="AA121" i="8"/>
  <c r="AB121" i="8" s="1"/>
  <c r="AA117" i="8"/>
  <c r="AB117" i="8" s="1"/>
  <c r="AA41" i="8"/>
  <c r="AB41" i="8" s="1"/>
  <c r="AA92" i="8"/>
  <c r="AB92" i="8" s="1"/>
  <c r="AA77" i="8"/>
  <c r="AB77" i="8" s="1"/>
  <c r="AA118" i="8"/>
  <c r="AB118" i="8" s="1"/>
  <c r="AA76" i="8"/>
  <c r="AB76" i="8" s="1"/>
  <c r="AA26" i="8"/>
  <c r="AB26" i="8" s="1"/>
  <c r="AA25" i="8"/>
  <c r="AB25" i="8" s="1"/>
  <c r="AA56" i="8"/>
  <c r="AB56" i="8" s="1"/>
  <c r="AA35" i="8"/>
  <c r="AB35" i="8" s="1"/>
  <c r="AB17" i="8"/>
  <c r="AB19" i="8"/>
  <c r="AF127" i="3"/>
  <c r="AG126" i="3"/>
  <c r="M11" i="8" l="1"/>
  <c r="AB18" i="8"/>
  <c r="AB130" i="8"/>
  <c r="AC17" i="8"/>
  <c r="AG127" i="3"/>
  <c r="AF128" i="3"/>
  <c r="P11" i="8" l="1"/>
  <c r="AC18" i="8"/>
  <c r="AF129" i="3"/>
  <c r="AG128" i="3"/>
  <c r="AC19" i="8" l="1"/>
  <c r="AG129" i="3"/>
  <c r="AF130" i="3"/>
  <c r="AC20" i="8" l="1"/>
  <c r="AF131" i="3"/>
  <c r="AG130" i="3"/>
  <c r="AC21" i="8" l="1"/>
  <c r="AG131" i="3"/>
  <c r="AF132" i="3"/>
  <c r="AC22" i="8" l="1"/>
  <c r="AF133" i="3"/>
  <c r="AG132" i="3"/>
  <c r="AC23" i="8" l="1"/>
  <c r="AG133" i="3"/>
  <c r="AF134" i="3"/>
  <c r="AC24" i="8" l="1"/>
  <c r="AF135" i="3"/>
  <c r="AG134" i="3"/>
  <c r="AC25" i="8" l="1"/>
  <c r="AF136" i="3"/>
  <c r="AG135" i="3"/>
  <c r="AC26" i="8" l="1"/>
  <c r="AF137" i="3"/>
  <c r="AG136" i="3"/>
  <c r="AC27" i="8" l="1"/>
  <c r="AG137" i="3"/>
  <c r="AF138" i="3"/>
  <c r="AC28" i="8" l="1"/>
  <c r="AF139" i="3"/>
  <c r="AG138" i="3"/>
  <c r="AC29" i="8" l="1"/>
  <c r="AG139" i="3"/>
  <c r="AF140" i="3"/>
  <c r="AC30" i="8" l="1"/>
  <c r="AF141" i="3"/>
  <c r="AG140" i="3"/>
  <c r="AC31" i="8" l="1"/>
  <c r="AG141" i="3"/>
  <c r="AF142" i="3"/>
  <c r="AC32" i="8" l="1"/>
  <c r="AF143" i="3"/>
  <c r="AG142" i="3"/>
  <c r="AC33" i="8" l="1"/>
  <c r="AG143" i="3"/>
  <c r="AF144" i="3"/>
  <c r="AC34" i="8" l="1"/>
  <c r="AF145" i="3"/>
  <c r="AG144" i="3"/>
  <c r="AC35" i="8" l="1"/>
  <c r="AG145" i="3"/>
  <c r="AF146" i="3"/>
  <c r="AC36" i="8" l="1"/>
  <c r="AF147" i="3"/>
  <c r="AG146" i="3"/>
  <c r="AC37" i="8" l="1"/>
  <c r="AF148" i="3"/>
  <c r="AG147" i="3"/>
  <c r="AC38" i="8" l="1"/>
  <c r="AF149" i="3"/>
  <c r="AG148" i="3"/>
  <c r="AC39" i="8" l="1"/>
  <c r="AG149" i="3"/>
  <c r="AF150" i="3"/>
  <c r="AC40" i="8" l="1"/>
  <c r="AF151" i="3"/>
  <c r="AG150" i="3"/>
  <c r="AC41" i="8" l="1"/>
  <c r="AF152" i="3"/>
  <c r="AG151" i="3"/>
  <c r="AC42" i="8" l="1"/>
  <c r="AF153" i="3"/>
  <c r="AG152" i="3"/>
  <c r="AC43" i="8" l="1"/>
  <c r="AG153" i="3"/>
  <c r="AF154" i="3"/>
  <c r="AC44" i="8" l="1"/>
  <c r="AF155" i="3"/>
  <c r="AG154" i="3"/>
  <c r="AC45" i="8" l="1"/>
  <c r="AG155" i="3"/>
  <c r="AF156" i="3"/>
  <c r="AC46" i="8" l="1"/>
  <c r="AF157" i="3"/>
  <c r="AG156" i="3"/>
  <c r="AC47" i="8" l="1"/>
  <c r="AG157" i="3"/>
  <c r="AF158" i="3"/>
  <c r="AC48" i="8" l="1"/>
  <c r="AF159" i="3"/>
  <c r="AG158" i="3"/>
  <c r="AC49" i="8" l="1"/>
  <c r="AG159" i="3"/>
  <c r="AF160" i="3"/>
  <c r="AC50" i="8" l="1"/>
  <c r="AF161" i="3"/>
  <c r="AG160" i="3"/>
  <c r="AC51" i="8" l="1"/>
  <c r="AG161" i="3"/>
  <c r="AF162" i="3"/>
  <c r="AC52" i="8" l="1"/>
  <c r="AF163" i="3"/>
  <c r="AG162" i="3"/>
  <c r="AC53" i="8" l="1"/>
  <c r="AG163" i="3"/>
  <c r="AF164" i="3"/>
  <c r="AC54" i="8" l="1"/>
  <c r="AF165" i="3"/>
  <c r="AG164" i="3"/>
  <c r="AC55" i="8" l="1"/>
  <c r="AF166" i="3"/>
  <c r="AG165" i="3"/>
  <c r="AC56" i="8" l="1"/>
  <c r="AF167" i="3"/>
  <c r="AG166" i="3"/>
  <c r="AC57" i="8" l="1"/>
  <c r="AG167" i="3"/>
  <c r="AF168" i="3"/>
  <c r="AC58" i="8" l="1"/>
  <c r="AF169" i="3"/>
  <c r="AG168" i="3"/>
  <c r="AC59" i="8" l="1"/>
  <c r="AG169" i="3"/>
  <c r="AF170" i="3"/>
  <c r="AC60" i="8" l="1"/>
  <c r="AF171" i="3"/>
  <c r="AG170" i="3"/>
  <c r="AC61" i="8" l="1"/>
  <c r="AG171" i="3"/>
  <c r="AF172" i="3"/>
  <c r="AC62" i="8" l="1"/>
  <c r="AF173" i="3"/>
  <c r="AG172" i="3"/>
  <c r="AC63" i="8" l="1"/>
  <c r="AG173" i="3"/>
  <c r="AF174" i="3"/>
  <c r="AC64" i="8" l="1"/>
  <c r="AF175" i="3"/>
  <c r="AG174" i="3"/>
  <c r="AC65" i="8" l="1"/>
  <c r="AF176" i="3"/>
  <c r="AG175" i="3"/>
  <c r="AC66" i="8" l="1"/>
  <c r="AF177" i="3"/>
  <c r="AG176" i="3"/>
  <c r="AC67" i="8" l="1"/>
  <c r="AG177" i="3"/>
  <c r="AF178" i="3"/>
  <c r="AC68" i="8" l="1"/>
  <c r="AF179" i="3"/>
  <c r="AG178" i="3"/>
  <c r="AC69" i="8" l="1"/>
  <c r="AG179" i="3"/>
  <c r="AF180" i="3"/>
  <c r="AC70" i="8" l="1"/>
  <c r="AF181" i="3"/>
  <c r="AG180" i="3"/>
  <c r="AC71" i="8" l="1"/>
  <c r="AG181" i="3"/>
  <c r="AF182" i="3"/>
  <c r="AC72" i="8" l="1"/>
  <c r="AG182" i="3"/>
  <c r="AF183" i="3"/>
  <c r="AC73" i="8" l="1"/>
  <c r="AG183" i="3"/>
  <c r="AF184" i="3"/>
  <c r="AC74" i="8" l="1"/>
  <c r="AF185" i="3"/>
  <c r="AG184" i="3"/>
  <c r="AC75" i="8" l="1"/>
  <c r="AG185" i="3"/>
  <c r="AF186" i="3"/>
  <c r="AC76" i="8" l="1"/>
  <c r="AF187" i="3"/>
  <c r="AG186" i="3"/>
  <c r="AC77" i="8" l="1"/>
  <c r="AG187" i="3"/>
  <c r="AF188" i="3"/>
  <c r="AC78" i="8" l="1"/>
  <c r="AF189" i="3"/>
  <c r="AG188" i="3"/>
  <c r="AC79" i="8" l="1"/>
  <c r="AG189" i="3"/>
  <c r="AF190" i="3"/>
  <c r="AC80" i="8" l="1"/>
  <c r="AF191" i="3"/>
  <c r="AG190" i="3"/>
  <c r="AC81" i="8" l="1"/>
  <c r="AG191" i="3"/>
  <c r="AF192" i="3"/>
  <c r="AC82" i="8" l="1"/>
  <c r="AF193" i="3"/>
  <c r="AG192" i="3"/>
  <c r="AC83" i="8" l="1"/>
  <c r="AF194" i="3"/>
  <c r="AG193" i="3"/>
  <c r="AC84" i="8" l="1"/>
  <c r="AF195" i="3"/>
  <c r="AG194" i="3"/>
  <c r="AC85" i="8" l="1"/>
  <c r="AG195" i="3"/>
  <c r="AF196" i="3"/>
  <c r="AC86" i="8" l="1"/>
  <c r="AF197" i="3"/>
  <c r="AG196" i="3"/>
  <c r="AC87" i="8" l="1"/>
  <c r="AG197" i="3"/>
  <c r="AF198" i="3"/>
  <c r="AC88" i="8" l="1"/>
  <c r="AF199" i="3"/>
  <c r="AG198" i="3"/>
  <c r="AC89" i="8" l="1"/>
  <c r="AG199" i="3"/>
  <c r="AF200" i="3"/>
  <c r="AC90" i="8" l="1"/>
  <c r="AF201" i="3"/>
  <c r="AG200" i="3"/>
  <c r="AC91" i="8" l="1"/>
  <c r="AG201" i="3"/>
  <c r="AF202" i="3"/>
  <c r="AC92" i="8" l="1"/>
  <c r="AF203" i="3"/>
  <c r="AG202" i="3"/>
  <c r="AC93" i="8" l="1"/>
  <c r="AG203" i="3"/>
  <c r="AF204" i="3"/>
  <c r="AC94" i="8" l="1"/>
  <c r="AF205" i="3"/>
  <c r="AG204" i="3"/>
  <c r="AC95" i="8" l="1"/>
  <c r="AG205" i="3"/>
  <c r="AF206" i="3"/>
  <c r="AC96" i="8" l="1"/>
  <c r="AF207" i="3"/>
  <c r="AG206" i="3"/>
  <c r="AC97" i="8" l="1"/>
  <c r="AG207" i="3"/>
  <c r="AF208" i="3"/>
  <c r="AC98" i="8" l="1"/>
  <c r="AF209" i="3"/>
  <c r="AG208" i="3"/>
  <c r="AC99" i="8" l="1"/>
  <c r="AF210" i="3"/>
  <c r="AG209" i="3"/>
  <c r="AC100" i="8" l="1"/>
  <c r="AF211" i="3"/>
  <c r="AG210" i="3"/>
  <c r="AC101" i="8" l="1"/>
  <c r="AG211" i="3"/>
  <c r="AF212" i="3"/>
  <c r="AC102" i="8" l="1"/>
  <c r="AF213" i="3"/>
  <c r="AG212" i="3"/>
  <c r="AC103" i="8" l="1"/>
  <c r="AG213" i="3"/>
  <c r="AF214" i="3"/>
  <c r="AC104" i="8" l="1"/>
  <c r="AG214" i="3"/>
  <c r="AF215" i="3"/>
  <c r="AC105" i="8" l="1"/>
  <c r="AF216" i="3"/>
  <c r="AG215" i="3"/>
  <c r="AC106" i="8" l="1"/>
  <c r="AF217" i="3"/>
  <c r="AG216" i="3"/>
  <c r="AC107" i="8" l="1"/>
  <c r="AG217" i="3"/>
  <c r="AF218" i="3"/>
  <c r="AC108" i="8" l="1"/>
  <c r="AG218" i="3"/>
  <c r="AF219" i="3"/>
  <c r="AC109" i="8" l="1"/>
  <c r="AF220" i="3"/>
  <c r="AG219" i="3"/>
  <c r="AC110" i="8" l="1"/>
  <c r="AF221" i="3"/>
  <c r="AG220" i="3"/>
  <c r="AC111" i="8" l="1"/>
  <c r="AG221" i="3"/>
  <c r="AF222" i="3"/>
  <c r="AC112" i="8" l="1"/>
  <c r="AF223" i="3"/>
  <c r="AG222" i="3"/>
  <c r="AC113" i="8" l="1"/>
  <c r="AG223" i="3"/>
  <c r="AF224" i="3"/>
  <c r="AC114" i="8" l="1"/>
  <c r="AG224" i="3"/>
  <c r="AF225" i="3"/>
  <c r="AC115" i="8" l="1"/>
  <c r="AF226" i="3"/>
  <c r="AG225" i="3"/>
  <c r="AC116" i="8" l="1"/>
  <c r="AF227" i="3"/>
  <c r="AG226" i="3"/>
  <c r="AC117" i="8" l="1"/>
  <c r="AG227" i="3"/>
  <c r="AF228" i="3"/>
  <c r="AC118" i="8" l="1"/>
  <c r="AF229" i="3"/>
  <c r="AG228" i="3"/>
  <c r="AC119" i="8" l="1"/>
  <c r="AG229" i="3"/>
  <c r="AF230" i="3"/>
  <c r="AC120" i="8" l="1"/>
  <c r="AF231" i="3"/>
  <c r="AG230" i="3"/>
  <c r="AC121" i="8" l="1"/>
  <c r="AF232" i="3"/>
  <c r="AG231" i="3"/>
  <c r="AC122" i="8" l="1"/>
  <c r="AF233" i="3"/>
  <c r="AG232" i="3"/>
  <c r="AC123" i="8" l="1"/>
  <c r="AG233" i="3"/>
  <c r="AF234" i="3"/>
  <c r="AC124" i="8" l="1"/>
  <c r="AF235" i="3"/>
  <c r="AG234" i="3"/>
  <c r="AC125" i="8" l="1"/>
  <c r="AF236" i="3"/>
  <c r="AG235" i="3"/>
  <c r="AC126" i="8" l="1"/>
  <c r="AF237" i="3"/>
  <c r="AG236" i="3"/>
  <c r="AC127" i="8" l="1"/>
  <c r="AF238" i="3"/>
  <c r="AG237" i="3"/>
  <c r="AC128" i="8" l="1"/>
  <c r="AF239" i="3"/>
  <c r="AG238" i="3"/>
  <c r="AC129" i="8" l="1"/>
  <c r="AF240" i="3"/>
  <c r="AG239" i="3"/>
  <c r="AC130" i="8" l="1"/>
  <c r="AF241" i="3"/>
  <c r="AG240" i="3"/>
  <c r="AF242" i="3" l="1"/>
  <c r="AG241" i="3"/>
  <c r="AG242" i="3" l="1"/>
  <c r="AF243" i="3"/>
  <c r="AG243" i="3" l="1"/>
  <c r="AF244" i="3"/>
  <c r="AF245" i="3" l="1"/>
  <c r="AG244" i="3"/>
  <c r="AG245" i="3" l="1"/>
  <c r="AF246" i="3"/>
  <c r="AG246" i="3" l="1"/>
  <c r="AF247" i="3"/>
  <c r="AF248" i="3" l="1"/>
  <c r="AG247" i="3"/>
  <c r="AG248" i="3" l="1"/>
  <c r="AF249" i="3"/>
  <c r="AG249" i="3" l="1"/>
  <c r="AF250" i="3"/>
  <c r="AF251" i="3" l="1"/>
  <c r="AG250" i="3"/>
  <c r="AF252" i="3" l="1"/>
  <c r="AG251" i="3"/>
  <c r="AF253" i="3" l="1"/>
  <c r="AG252" i="3"/>
  <c r="AG253" i="3" l="1"/>
  <c r="AF254" i="3"/>
  <c r="AG254" i="3" l="1"/>
  <c r="AF255" i="3"/>
  <c r="AF256" i="3" l="1"/>
  <c r="AG255" i="3"/>
  <c r="AG256" i="3" l="1"/>
  <c r="AF257" i="3"/>
  <c r="AG257" i="3" l="1"/>
  <c r="AF258" i="3"/>
  <c r="AG258" i="3" l="1"/>
  <c r="AF259" i="3"/>
  <c r="AF260" i="3" l="1"/>
  <c r="AG259" i="3"/>
  <c r="AG260" i="3" l="1"/>
  <c r="AF261" i="3"/>
  <c r="AG261" i="3" l="1"/>
  <c r="AF262" i="3"/>
  <c r="AF263" i="3" l="1"/>
  <c r="AG262" i="3"/>
  <c r="AG263" i="3" l="1"/>
  <c r="AF264" i="3"/>
  <c r="AG264" i="3" l="1"/>
  <c r="AF265" i="3"/>
  <c r="AF266" i="3" l="1"/>
  <c r="AG265" i="3"/>
  <c r="AG266" i="3" l="1"/>
  <c r="AF267" i="3"/>
  <c r="AF268" i="3" l="1"/>
  <c r="AG267" i="3"/>
  <c r="AG268" i="3" l="1"/>
  <c r="AF269" i="3"/>
  <c r="AG269" i="3" l="1"/>
  <c r="AF270" i="3"/>
  <c r="AG270" i="3" l="1"/>
  <c r="AF271" i="3"/>
  <c r="AF272" i="3" l="1"/>
  <c r="AG271" i="3"/>
  <c r="AG272" i="3" l="1"/>
  <c r="AF273" i="3"/>
  <c r="AG273" i="3" l="1"/>
  <c r="AF274" i="3"/>
  <c r="AF275" i="3" l="1"/>
  <c r="AG274" i="3"/>
  <c r="AF276" i="3" l="1"/>
  <c r="AG275" i="3"/>
  <c r="AG276" i="3" l="1"/>
  <c r="AF277" i="3"/>
  <c r="AG277" i="3" l="1"/>
  <c r="AF278" i="3"/>
  <c r="AF279" i="3" l="1"/>
  <c r="AG278" i="3"/>
  <c r="AF280" i="3" l="1"/>
  <c r="AG279" i="3"/>
  <c r="AG280" i="3" l="1"/>
  <c r="AF281" i="3"/>
  <c r="AG281" i="3" l="1"/>
  <c r="AF282" i="3"/>
  <c r="AG282" i="3" l="1"/>
  <c r="AF283" i="3"/>
  <c r="AF284" i="3" l="1"/>
  <c r="AG283" i="3"/>
  <c r="AF285" i="3" l="1"/>
  <c r="AG284" i="3"/>
  <c r="AG285" i="3" l="1"/>
  <c r="AF286" i="3"/>
  <c r="AG286" i="3" l="1"/>
  <c r="AF287" i="3"/>
  <c r="AF288" i="3" l="1"/>
  <c r="AG287" i="3"/>
  <c r="AG288" i="3" l="1"/>
  <c r="AF289" i="3"/>
  <c r="AG289" i="3" l="1"/>
  <c r="AF290" i="3"/>
  <c r="AG290" i="3" l="1"/>
  <c r="AF291" i="3"/>
  <c r="AG291" i="3" l="1"/>
  <c r="AF292" i="3"/>
  <c r="AG292" i="3" l="1"/>
  <c r="AF293" i="3"/>
  <c r="AG293" i="3" l="1"/>
  <c r="AF294" i="3"/>
  <c r="AG294" i="3" l="1"/>
  <c r="AF295" i="3"/>
  <c r="AF296" i="3" l="1"/>
  <c r="AG295" i="3"/>
  <c r="AG296" i="3" l="1"/>
  <c r="AF297" i="3"/>
  <c r="AG297" i="3" l="1"/>
  <c r="AF298" i="3"/>
  <c r="AG298" i="3" l="1"/>
  <c r="AF299" i="3"/>
  <c r="AG299" i="3" l="1"/>
  <c r="AF300" i="3"/>
  <c r="AG300" i="3" l="1"/>
  <c r="AF301" i="3"/>
  <c r="AG301" i="3" l="1"/>
  <c r="AF302" i="3"/>
  <c r="AG302" i="3" l="1"/>
  <c r="AF303" i="3"/>
  <c r="AF304" i="3" l="1"/>
  <c r="AG303" i="3"/>
  <c r="AG304" i="3" l="1"/>
  <c r="AF305" i="3"/>
  <c r="AG305" i="3" l="1"/>
  <c r="AF306" i="3"/>
  <c r="AG306" i="3" l="1"/>
  <c r="AF307" i="3"/>
  <c r="AF308" i="3" l="1"/>
  <c r="AG307" i="3"/>
  <c r="AG308" i="3" l="1"/>
  <c r="AF309" i="3"/>
  <c r="AG309" i="3" l="1"/>
  <c r="AF310" i="3"/>
  <c r="AG310" i="3" l="1"/>
  <c r="AF311" i="3"/>
  <c r="AF312" i="3" l="1"/>
  <c r="AG311" i="3"/>
  <c r="AG312" i="3" l="1"/>
  <c r="AF313" i="3"/>
  <c r="AG313" i="3" l="1"/>
  <c r="AF314" i="3"/>
  <c r="AG314" i="3" l="1"/>
  <c r="AF315" i="3"/>
  <c r="AF316" i="3" l="1"/>
  <c r="AG315" i="3"/>
  <c r="AG316" i="3" l="1"/>
  <c r="AF317" i="3"/>
  <c r="AG317" i="3" l="1"/>
  <c r="AF318" i="3"/>
  <c r="AG318" i="3" l="1"/>
  <c r="AF319" i="3"/>
  <c r="AF320" i="3" l="1"/>
  <c r="AG319" i="3"/>
  <c r="AG320" i="3" l="1"/>
  <c r="AF321" i="3"/>
  <c r="AG321" i="3" l="1"/>
  <c r="AF322" i="3"/>
  <c r="AG322" i="3" l="1"/>
  <c r="AF323" i="3"/>
  <c r="AF324" i="3" l="1"/>
  <c r="AG323" i="3"/>
  <c r="AG324" i="3" l="1"/>
  <c r="AF325" i="3"/>
  <c r="AG325" i="3" l="1"/>
  <c r="AF326" i="3"/>
  <c r="AG326" i="3" l="1"/>
  <c r="AF327" i="3"/>
  <c r="AF328" i="3" l="1"/>
  <c r="AG327" i="3"/>
  <c r="AF329" i="3" l="1"/>
  <c r="AG328" i="3"/>
  <c r="AG329" i="3" l="1"/>
  <c r="AF330" i="3"/>
  <c r="AG330" i="3" l="1"/>
  <c r="AF331" i="3"/>
  <c r="AF332" i="3" l="1"/>
  <c r="AG331" i="3"/>
  <c r="AG332" i="3" l="1"/>
  <c r="AF333" i="3"/>
  <c r="AG333" i="3" l="1"/>
  <c r="AF334" i="3"/>
  <c r="AF335" i="3" l="1"/>
  <c r="AG334" i="3"/>
  <c r="AG335" i="3" l="1"/>
  <c r="AF336" i="3"/>
  <c r="AG336" i="3" l="1"/>
  <c r="AF337" i="3"/>
  <c r="AF338" i="3" l="1"/>
  <c r="AG337" i="3"/>
  <c r="AG338" i="3" l="1"/>
  <c r="AF339" i="3"/>
  <c r="AF340" i="3" l="1"/>
  <c r="AG339" i="3"/>
  <c r="AG340" i="3" l="1"/>
  <c r="AF341" i="3"/>
  <c r="AG341" i="3" l="1"/>
  <c r="AF342" i="3"/>
  <c r="AG342" i="3" l="1"/>
  <c r="AF343" i="3"/>
  <c r="AF344" i="3" l="1"/>
  <c r="AG343" i="3"/>
  <c r="AG344" i="3" l="1"/>
  <c r="AF345" i="3"/>
  <c r="AG345" i="3" l="1"/>
  <c r="AF346" i="3"/>
  <c r="AG346" i="3" l="1"/>
  <c r="AF347" i="3"/>
  <c r="AF348" i="3" l="1"/>
  <c r="AG347" i="3"/>
  <c r="AG348" i="3" l="1"/>
  <c r="AF349" i="3"/>
  <c r="AG349" i="3" l="1"/>
  <c r="AF350" i="3"/>
  <c r="AG350" i="3" l="1"/>
  <c r="AF351" i="3"/>
  <c r="AF352" i="3" l="1"/>
  <c r="AG351" i="3"/>
  <c r="AG352" i="3" l="1"/>
  <c r="AF353" i="3"/>
  <c r="AG353" i="3" l="1"/>
  <c r="AF354" i="3"/>
  <c r="AG354" i="3" l="1"/>
  <c r="AF355" i="3"/>
  <c r="AF356" i="3" l="1"/>
  <c r="AG355" i="3"/>
  <c r="AF357" i="3" l="1"/>
  <c r="AG356" i="3"/>
  <c r="AG357" i="3" l="1"/>
  <c r="AF358" i="3"/>
  <c r="AG358" i="3" l="1"/>
  <c r="AF359" i="3"/>
  <c r="AF360" i="3" l="1"/>
  <c r="AG359" i="3"/>
  <c r="AG360" i="3" l="1"/>
  <c r="AF361" i="3"/>
  <c r="AG361" i="3" l="1"/>
  <c r="AF362" i="3"/>
  <c r="AG362" i="3" l="1"/>
  <c r="AF363" i="3"/>
  <c r="AF364" i="3" l="1"/>
  <c r="AG363" i="3"/>
  <c r="AG364" i="3" l="1"/>
  <c r="AF365" i="3"/>
  <c r="AG365" i="3" l="1"/>
  <c r="AF366" i="3"/>
  <c r="AG366" i="3" l="1"/>
  <c r="AF367" i="3"/>
  <c r="AF368" i="3" l="1"/>
  <c r="AG367" i="3"/>
  <c r="AF369" i="3" l="1"/>
  <c r="AG368" i="3"/>
  <c r="AG369" i="3" l="1"/>
  <c r="AF370" i="3"/>
  <c r="AG370" i="3" l="1"/>
  <c r="AF371" i="3"/>
  <c r="AF372" i="3" l="1"/>
  <c r="AG371" i="3"/>
  <c r="AF373" i="3" l="1"/>
  <c r="AG372" i="3"/>
  <c r="AG373" i="3" l="1"/>
  <c r="AF374" i="3"/>
  <c r="AG374" i="3" l="1"/>
  <c r="AF375" i="3"/>
  <c r="AF376" i="3" l="1"/>
  <c r="AG375" i="3"/>
  <c r="AG376" i="3" l="1"/>
  <c r="AF377" i="3"/>
  <c r="AG377" i="3" l="1"/>
  <c r="AF378" i="3"/>
  <c r="AF379" i="3" l="1"/>
  <c r="AG378" i="3"/>
  <c r="AG379" i="3" l="1"/>
  <c r="AF380" i="3"/>
  <c r="AG380" i="3" l="1"/>
  <c r="AF381" i="3"/>
  <c r="AG381" i="3" l="1"/>
  <c r="AF382" i="3"/>
  <c r="AF383" i="3" l="1"/>
  <c r="AG382" i="3"/>
  <c r="AF384" i="3" l="1"/>
  <c r="AG383" i="3"/>
  <c r="AG384" i="3" l="1"/>
  <c r="AF385" i="3"/>
  <c r="AG385" i="3" l="1"/>
  <c r="AF386" i="3"/>
  <c r="AG386" i="3" l="1"/>
  <c r="AF387" i="3"/>
  <c r="AF388" i="3" l="1"/>
  <c r="AG387" i="3"/>
  <c r="AG388" i="3" l="1"/>
  <c r="AF389" i="3"/>
  <c r="AG389" i="3" l="1"/>
  <c r="AF390" i="3"/>
  <c r="AF391" i="3" l="1"/>
  <c r="AG390" i="3"/>
  <c r="AF392" i="3" l="1"/>
  <c r="AG391" i="3"/>
  <c r="AG392" i="3" l="1"/>
  <c r="AF393" i="3"/>
  <c r="AG393" i="3" l="1"/>
  <c r="AF394" i="3"/>
  <c r="AF395" i="3" l="1"/>
  <c r="AG394" i="3"/>
  <c r="AG395" i="3" l="1"/>
  <c r="AF396" i="3"/>
  <c r="AG396" i="3" l="1"/>
  <c r="AF397" i="3"/>
  <c r="AG397" i="3" l="1"/>
  <c r="AF398" i="3"/>
  <c r="AF399" i="3" l="1"/>
  <c r="AG398" i="3"/>
  <c r="AF400" i="3" l="1"/>
  <c r="AG399" i="3"/>
  <c r="AG400" i="3" l="1"/>
  <c r="AF401" i="3"/>
  <c r="AG401" i="3" l="1"/>
  <c r="AF402" i="3"/>
  <c r="AF403" i="3" l="1"/>
  <c r="AG402" i="3"/>
  <c r="AF404" i="3" l="1"/>
  <c r="AG403" i="3"/>
  <c r="AG404" i="3" l="1"/>
  <c r="AF405" i="3"/>
  <c r="AG405" i="3" l="1"/>
  <c r="AF406" i="3"/>
  <c r="AF407" i="3" l="1"/>
  <c r="AG406" i="3"/>
  <c r="AG407" i="3" l="1"/>
  <c r="AF408" i="3"/>
  <c r="AG408" i="3" l="1"/>
  <c r="AF409" i="3"/>
  <c r="AF410" i="3" l="1"/>
  <c r="AG409" i="3"/>
  <c r="AG410" i="3" l="1"/>
  <c r="AF411" i="3"/>
  <c r="AF412" i="3" l="1"/>
  <c r="AG411" i="3"/>
  <c r="AG412" i="3" l="1"/>
  <c r="AF413" i="3"/>
  <c r="AG413" i="3" l="1"/>
  <c r="AF414" i="3"/>
  <c r="AG414" i="3" l="1"/>
  <c r="AF415" i="3"/>
  <c r="AF416" i="3" l="1"/>
  <c r="AG415" i="3"/>
  <c r="AG416" i="3" l="1"/>
  <c r="AF417" i="3"/>
  <c r="AG417" i="3" l="1"/>
  <c r="AF418" i="3"/>
  <c r="AF419" i="3" l="1"/>
  <c r="AG418" i="3"/>
  <c r="AG419" i="3" l="1"/>
  <c r="AF420" i="3"/>
  <c r="AG420" i="3" l="1"/>
  <c r="AF421" i="3"/>
  <c r="AG421" i="3" l="1"/>
  <c r="AF422" i="3"/>
  <c r="AG422" i="3" l="1"/>
  <c r="AF423" i="3"/>
  <c r="AF424" i="3" l="1"/>
  <c r="AG423" i="3"/>
  <c r="AG424" i="3" l="1"/>
  <c r="AF425" i="3"/>
  <c r="AG425" i="3" l="1"/>
  <c r="AF426" i="3"/>
  <c r="AG426" i="3" l="1"/>
  <c r="AF427" i="3"/>
  <c r="AF428" i="3" l="1"/>
  <c r="AG427" i="3"/>
  <c r="AG428" i="3" l="1"/>
  <c r="AF429" i="3"/>
  <c r="AG429" i="3" l="1"/>
  <c r="AF430" i="3"/>
  <c r="AF431" i="3" l="1"/>
  <c r="AG430" i="3"/>
  <c r="AF432" i="3" l="1"/>
  <c r="AG431" i="3"/>
  <c r="AG432" i="3" l="1"/>
  <c r="AF433" i="3"/>
  <c r="AG433" i="3" l="1"/>
  <c r="AF434" i="3"/>
  <c r="AF435" i="3" l="1"/>
  <c r="AG434" i="3"/>
  <c r="AF436" i="3" l="1"/>
  <c r="AG435" i="3"/>
  <c r="AG436" i="3" l="1"/>
  <c r="AF437" i="3"/>
  <c r="AG437" i="3" l="1"/>
  <c r="AF438" i="3"/>
  <c r="AF439" i="3" l="1"/>
  <c r="AG438" i="3"/>
  <c r="AG439" i="3" l="1"/>
  <c r="AF440" i="3"/>
  <c r="AG440" i="3" l="1"/>
  <c r="AF441" i="3"/>
  <c r="AF442" i="3" l="1"/>
  <c r="AG441" i="3"/>
  <c r="AG442" i="3" l="1"/>
  <c r="AF443" i="3"/>
  <c r="AF444" i="3" l="1"/>
  <c r="AG443" i="3"/>
  <c r="AF445" i="3" l="1"/>
  <c r="AG444" i="3"/>
  <c r="AG445" i="3" l="1"/>
  <c r="AF446" i="3"/>
  <c r="AG446" i="3" l="1"/>
  <c r="AF447" i="3"/>
  <c r="AG447" i="3" l="1"/>
  <c r="AF448" i="3"/>
  <c r="AG448" i="3" l="1"/>
  <c r="AF449" i="3"/>
  <c r="AF450" i="3" l="1"/>
  <c r="AG449" i="3"/>
  <c r="AG450" i="3" l="1"/>
  <c r="AF451" i="3"/>
  <c r="AF452" i="3" l="1"/>
  <c r="AG451" i="3"/>
  <c r="AF453" i="3" l="1"/>
  <c r="AG452" i="3"/>
  <c r="AF454" i="3" l="1"/>
  <c r="AG453" i="3"/>
  <c r="AG454" i="3" l="1"/>
  <c r="AF455" i="3"/>
  <c r="AF456" i="3" l="1"/>
  <c r="AG455" i="3"/>
  <c r="AF457" i="3" l="1"/>
  <c r="AG456" i="3"/>
  <c r="AG457" i="3" l="1"/>
  <c r="AF458" i="3"/>
  <c r="AG458" i="3" l="1"/>
  <c r="AF459" i="3"/>
  <c r="AF460" i="3" l="1"/>
  <c r="AG459" i="3"/>
  <c r="AG460" i="3" l="1"/>
  <c r="AF461" i="3"/>
  <c r="AG461" i="3" l="1"/>
  <c r="AF462" i="3"/>
  <c r="AF463" i="3" l="1"/>
  <c r="AG462" i="3"/>
  <c r="AG463" i="3" l="1"/>
  <c r="AF464" i="3"/>
  <c r="AG464" i="3" l="1"/>
  <c r="AF465" i="3"/>
  <c r="AG465" i="3" l="1"/>
  <c r="AF466" i="3"/>
  <c r="AG466" i="3" l="1"/>
  <c r="AF467" i="3"/>
  <c r="AF468" i="3" l="1"/>
  <c r="AG467" i="3"/>
  <c r="AF469" i="3" l="1"/>
  <c r="AG468" i="3"/>
  <c r="AG469" i="3" l="1"/>
  <c r="AF470" i="3"/>
  <c r="AG470" i="3" l="1"/>
  <c r="AF471" i="3"/>
  <c r="AG471" i="3" l="1"/>
  <c r="AF472" i="3"/>
  <c r="AF473" i="3" l="1"/>
  <c r="AG472" i="3"/>
  <c r="AG473" i="3" l="1"/>
  <c r="AF474" i="3"/>
  <c r="AG474" i="3" l="1"/>
  <c r="AF475" i="3"/>
  <c r="AF476" i="3" l="1"/>
  <c r="AG475" i="3"/>
  <c r="AF477" i="3" l="1"/>
  <c r="AG476" i="3"/>
  <c r="AG477" i="3" l="1"/>
  <c r="AF478" i="3"/>
  <c r="AG478" i="3" l="1"/>
  <c r="AF479" i="3"/>
  <c r="AG479" i="3" l="1"/>
  <c r="AF480" i="3"/>
  <c r="AF481" i="3" l="1"/>
  <c r="AG480" i="3"/>
  <c r="AG481" i="3" l="1"/>
  <c r="AF482" i="3"/>
  <c r="AG482" i="3" l="1"/>
  <c r="AF483" i="3"/>
  <c r="AG483" i="3" l="1"/>
  <c r="AF484" i="3"/>
  <c r="AG484" i="3" l="1"/>
  <c r="AF485" i="3"/>
  <c r="AF486" i="3" l="1"/>
  <c r="AG485" i="3"/>
  <c r="AG486" i="3" l="1"/>
  <c r="AF487" i="3"/>
  <c r="AF488" i="3" l="1"/>
  <c r="AG487" i="3"/>
  <c r="AF489" i="3" l="1"/>
  <c r="AG488" i="3"/>
  <c r="AG489" i="3" l="1"/>
  <c r="AF490" i="3"/>
  <c r="AG490" i="3" l="1"/>
  <c r="AF491" i="3"/>
  <c r="AF492" i="3" l="1"/>
  <c r="AG491" i="3"/>
  <c r="AG492" i="3" l="1"/>
  <c r="AF493" i="3"/>
  <c r="AG493" i="3" l="1"/>
  <c r="AF494" i="3"/>
  <c r="AF495" i="3" l="1"/>
  <c r="AG494" i="3"/>
  <c r="AF496" i="3" l="1"/>
  <c r="AG495" i="3"/>
  <c r="AG496" i="3" l="1"/>
  <c r="AF497" i="3"/>
  <c r="AG497" i="3" l="1"/>
  <c r="AF498" i="3"/>
  <c r="AG498" i="3" l="1"/>
  <c r="AF499" i="3"/>
  <c r="AF500" i="3" l="1"/>
  <c r="AG499" i="3"/>
  <c r="AG500" i="3" l="1"/>
  <c r="AF501" i="3"/>
  <c r="AG501" i="3" l="1"/>
  <c r="AF502" i="3"/>
  <c r="AG502" i="3" l="1"/>
  <c r="AF503" i="3"/>
  <c r="AF504" i="3" l="1"/>
  <c r="AG503" i="3"/>
  <c r="AG504" i="3" l="1"/>
  <c r="AF505" i="3"/>
  <c r="AG505" i="3" l="1"/>
  <c r="AF506" i="3"/>
  <c r="AG506" i="3" l="1"/>
  <c r="AF507" i="3"/>
  <c r="AF508" i="3" l="1"/>
  <c r="AG507" i="3"/>
  <c r="AG508" i="3" l="1"/>
  <c r="AF509" i="3"/>
  <c r="AG509" i="3" l="1"/>
  <c r="AF510" i="3"/>
  <c r="AG510" i="3" l="1"/>
  <c r="AF511" i="3"/>
  <c r="AF512" i="3" l="1"/>
  <c r="AG511" i="3"/>
  <c r="AG512" i="3" l="1"/>
  <c r="AF513" i="3"/>
  <c r="AG513" i="3" l="1"/>
  <c r="AF514" i="3"/>
  <c r="AF515" i="3" l="1"/>
  <c r="AG514" i="3"/>
  <c r="AG515" i="3" l="1"/>
  <c r="AF516" i="3"/>
  <c r="AG516" i="3" l="1"/>
  <c r="AF517" i="3"/>
  <c r="AF518" i="3" l="1"/>
  <c r="AG517" i="3"/>
  <c r="AF519" i="3" l="1"/>
  <c r="AG518" i="3"/>
  <c r="AG519" i="3" l="1"/>
  <c r="AF520" i="3"/>
  <c r="AG520" i="3" l="1"/>
  <c r="AF521" i="3"/>
  <c r="AG521" i="3" l="1"/>
  <c r="AF522" i="3"/>
  <c r="AG522" i="3" l="1"/>
  <c r="AF523" i="3"/>
  <c r="AF524" i="3" l="1"/>
  <c r="AG523" i="3"/>
  <c r="AF525" i="3" l="1"/>
  <c r="AG524" i="3"/>
  <c r="AG525" i="3" l="1"/>
  <c r="AF526" i="3"/>
  <c r="AF527" i="3" l="1"/>
  <c r="AG526" i="3"/>
  <c r="AG527" i="3" l="1"/>
  <c r="AF528" i="3"/>
  <c r="AG528" i="3" l="1"/>
  <c r="AF529" i="3"/>
  <c r="AG529" i="3" l="1"/>
  <c r="AF530" i="3"/>
  <c r="AF531" i="3" l="1"/>
  <c r="AG530" i="3"/>
  <c r="AG531" i="3" l="1"/>
  <c r="AF532" i="3"/>
  <c r="AF533" i="3" l="1"/>
  <c r="AG532" i="3"/>
  <c r="AG533" i="3" l="1"/>
  <c r="AF534" i="3"/>
  <c r="AF535" i="3" l="1"/>
  <c r="AG534" i="3"/>
  <c r="AF536" i="3" l="1"/>
  <c r="AG535" i="3"/>
  <c r="AF537" i="3" l="1"/>
  <c r="AG536" i="3"/>
  <c r="AG537" i="3" l="1"/>
  <c r="AF538" i="3"/>
  <c r="AG538" i="3" l="1"/>
  <c r="AF539" i="3"/>
  <c r="AG539" i="3" l="1"/>
  <c r="AF540" i="3"/>
  <c r="AG540" i="3" l="1"/>
  <c r="AF541" i="3"/>
  <c r="AG541" i="3" l="1"/>
  <c r="AF542" i="3"/>
  <c r="AF543" i="3" l="1"/>
  <c r="AG542" i="3"/>
  <c r="AF544" i="3" l="1"/>
  <c r="AG543" i="3"/>
  <c r="AF545" i="3" l="1"/>
  <c r="AG544" i="3"/>
  <c r="AF546" i="3" l="1"/>
  <c r="AG545" i="3"/>
  <c r="AF547" i="3" l="1"/>
  <c r="AG546" i="3"/>
  <c r="AF548" i="3" l="1"/>
  <c r="AG547" i="3"/>
  <c r="AG548" i="3" l="1"/>
  <c r="AF549" i="3"/>
  <c r="AG549" i="3" l="1"/>
  <c r="AF550" i="3"/>
  <c r="AF551" i="3" l="1"/>
  <c r="AG550" i="3"/>
  <c r="AG551" i="3" l="1"/>
  <c r="AF552" i="3"/>
  <c r="AF553" i="3" l="1"/>
  <c r="AG552" i="3"/>
  <c r="AG553" i="3" l="1"/>
  <c r="AF554" i="3"/>
  <c r="AG554" i="3" l="1"/>
  <c r="AF555" i="3"/>
  <c r="AG555" i="3" l="1"/>
  <c r="AF556" i="3"/>
  <c r="AG556" i="3" l="1"/>
  <c r="AF557" i="3"/>
  <c r="AG557" i="3" l="1"/>
  <c r="AF558" i="3"/>
  <c r="AF559" i="3" l="1"/>
  <c r="AG558" i="3"/>
  <c r="AF560" i="3" l="1"/>
  <c r="AG559" i="3"/>
  <c r="AG560" i="3" l="1"/>
  <c r="AF561" i="3"/>
  <c r="AF562" i="3" l="1"/>
  <c r="AG561" i="3"/>
  <c r="AF563" i="3" l="1"/>
  <c r="AG562" i="3"/>
  <c r="AG563" i="3" l="1"/>
  <c r="AF564" i="3"/>
  <c r="AF565" i="3" l="1"/>
  <c r="AG564" i="3"/>
  <c r="AF566" i="3" l="1"/>
  <c r="AG565" i="3"/>
  <c r="AG566" i="3" l="1"/>
  <c r="AF567" i="3"/>
  <c r="AF568" i="3" l="1"/>
  <c r="AG567" i="3"/>
  <c r="AF569" i="3" l="1"/>
  <c r="AG568" i="3"/>
  <c r="AG569" i="3" l="1"/>
  <c r="AF570" i="3"/>
  <c r="AF571" i="3" l="1"/>
  <c r="AG570" i="3"/>
  <c r="AG571" i="3" l="1"/>
  <c r="AF572" i="3"/>
  <c r="AG572" i="3" l="1"/>
  <c r="AF573" i="3"/>
  <c r="AF574" i="3" l="1"/>
  <c r="AG573" i="3"/>
  <c r="AF575" i="3" l="1"/>
  <c r="AG574" i="3"/>
  <c r="AG575" i="3" l="1"/>
  <c r="AF576" i="3"/>
  <c r="AG576" i="3" l="1"/>
  <c r="AF577" i="3"/>
  <c r="AF578" i="3" l="1"/>
  <c r="AG577" i="3"/>
  <c r="AG578" i="3" l="1"/>
  <c r="AF579" i="3"/>
  <c r="AG579" i="3" l="1"/>
  <c r="AF580" i="3"/>
  <c r="AG580" i="3" l="1"/>
  <c r="AF581" i="3"/>
  <c r="AG581" i="3" l="1"/>
  <c r="AF582" i="3"/>
  <c r="AF583" i="3" l="1"/>
  <c r="AG582" i="3"/>
  <c r="AG583" i="3" l="1"/>
  <c r="AF584" i="3"/>
  <c r="AG584" i="3" l="1"/>
  <c r="AF585" i="3"/>
  <c r="AF586" i="3" l="1"/>
  <c r="AG585" i="3"/>
  <c r="AF587" i="3" l="1"/>
  <c r="AG586" i="3"/>
  <c r="AG587" i="3" l="1"/>
  <c r="AF588" i="3"/>
  <c r="AF589" i="3" l="1"/>
  <c r="AG588" i="3"/>
  <c r="AF590" i="3" l="1"/>
  <c r="AG589" i="3"/>
  <c r="AF591" i="3" l="1"/>
  <c r="AG590" i="3"/>
  <c r="AG591" i="3" l="1"/>
  <c r="AF592" i="3"/>
  <c r="AG592" i="3" l="1"/>
  <c r="AF593" i="3"/>
  <c r="AG593" i="3" l="1"/>
  <c r="AF594" i="3"/>
  <c r="AF595" i="3" l="1"/>
  <c r="AG594" i="3"/>
  <c r="AG595" i="3" l="1"/>
  <c r="AF596" i="3"/>
  <c r="AG596" i="3" l="1"/>
  <c r="AF597" i="3"/>
  <c r="AG597" i="3" l="1"/>
  <c r="AF598" i="3"/>
  <c r="AF599" i="3" l="1"/>
  <c r="AG598" i="3"/>
  <c r="AG599" i="3" l="1"/>
  <c r="AF600" i="3"/>
  <c r="AG600" i="3" l="1"/>
  <c r="AF601" i="3"/>
  <c r="AG601" i="3" l="1"/>
  <c r="AF602" i="3"/>
  <c r="AF603" i="3" l="1"/>
  <c r="AG602" i="3"/>
  <c r="AG603" i="3" l="1"/>
  <c r="AF604" i="3"/>
  <c r="AG604" i="3" l="1"/>
  <c r="AF605" i="3"/>
  <c r="AG605" i="3" l="1"/>
  <c r="AF606" i="3"/>
  <c r="AF607" i="3" l="1"/>
  <c r="AG606" i="3"/>
  <c r="AG607" i="3" l="1"/>
  <c r="AF608" i="3"/>
  <c r="AF609" i="3" l="1"/>
  <c r="AG608" i="3"/>
  <c r="AG609" i="3" l="1"/>
  <c r="AF610" i="3"/>
  <c r="AG610" i="3" l="1"/>
  <c r="AF611" i="3"/>
  <c r="AG611" i="3" l="1"/>
  <c r="AF612" i="3"/>
  <c r="AG612" i="3" l="1"/>
  <c r="AF613" i="3"/>
  <c r="AG613" i="3" l="1"/>
  <c r="AF614" i="3"/>
  <c r="AF615" i="3" l="1"/>
  <c r="AG614" i="3"/>
  <c r="AG615" i="3" l="1"/>
  <c r="AF616" i="3"/>
  <c r="AG616" i="3" l="1"/>
  <c r="AF617" i="3"/>
  <c r="AG617" i="3" l="1"/>
  <c r="AF618" i="3"/>
  <c r="AF619" i="3" l="1"/>
  <c r="AG618" i="3"/>
  <c r="AG619" i="3" l="1"/>
  <c r="AF620" i="3"/>
  <c r="AG620" i="3" l="1"/>
  <c r="AF621" i="3"/>
  <c r="AG621" i="3" l="1"/>
  <c r="AF622" i="3"/>
  <c r="AF623" i="3" l="1"/>
  <c r="AG622" i="3"/>
  <c r="AG623" i="3" l="1"/>
  <c r="AF624" i="3"/>
  <c r="AG624" i="3" l="1"/>
  <c r="AF625" i="3"/>
  <c r="AG625" i="3" l="1"/>
  <c r="AF626" i="3"/>
  <c r="AF627" i="3" l="1"/>
  <c r="AG626" i="3"/>
  <c r="AG627" i="3" l="1"/>
  <c r="AF628" i="3"/>
  <c r="AG628" i="3" l="1"/>
  <c r="AF629" i="3"/>
  <c r="AG629" i="3" l="1"/>
  <c r="AF630" i="3"/>
  <c r="AF631" i="3" l="1"/>
  <c r="AG630" i="3"/>
  <c r="AF632" i="3" l="1"/>
  <c r="AG631" i="3"/>
  <c r="AG632" i="3" l="1"/>
  <c r="AF633" i="3"/>
  <c r="AG633" i="3" l="1"/>
  <c r="AF634" i="3"/>
  <c r="AF635" i="3" l="1"/>
  <c r="AG634" i="3"/>
  <c r="AG635" i="3" l="1"/>
  <c r="AF636" i="3"/>
  <c r="AG636" i="3" l="1"/>
  <c r="AF637" i="3"/>
  <c r="AG637" i="3" l="1"/>
  <c r="AF638" i="3"/>
  <c r="AF639" i="3" l="1"/>
  <c r="AG638" i="3"/>
  <c r="AG639" i="3" l="1"/>
  <c r="AF640" i="3"/>
  <c r="AG640" i="3" l="1"/>
  <c r="AF641" i="3"/>
  <c r="AG641" i="3" l="1"/>
  <c r="AF642" i="3"/>
  <c r="AF643" i="3" l="1"/>
  <c r="AG642" i="3"/>
  <c r="AG643" i="3" l="1"/>
  <c r="AF644" i="3"/>
  <c r="AG644" i="3" l="1"/>
  <c r="AF645" i="3"/>
  <c r="AG645" i="3" l="1"/>
  <c r="AF646" i="3"/>
  <c r="AF647" i="3" l="1"/>
  <c r="AG646" i="3"/>
  <c r="AG647" i="3" l="1"/>
  <c r="AF648" i="3"/>
  <c r="AG648" i="3" l="1"/>
  <c r="AF649" i="3"/>
  <c r="AG649" i="3" l="1"/>
  <c r="AF650" i="3"/>
  <c r="AF651" i="3" l="1"/>
  <c r="AG650" i="3"/>
  <c r="AG651" i="3" l="1"/>
  <c r="AF652" i="3"/>
  <c r="AF653" i="3" l="1"/>
  <c r="AG652" i="3"/>
  <c r="AG653" i="3" l="1"/>
  <c r="AF654" i="3"/>
  <c r="AF655" i="3" l="1"/>
  <c r="AG654" i="3"/>
  <c r="AG655" i="3" l="1"/>
  <c r="AF656" i="3"/>
  <c r="AF657" i="3" l="1"/>
  <c r="AG656" i="3"/>
  <c r="AG657" i="3" l="1"/>
  <c r="AF658" i="3"/>
  <c r="AF659" i="3" l="1"/>
  <c r="AG658" i="3"/>
  <c r="AF660" i="3" l="1"/>
  <c r="AG659" i="3"/>
  <c r="AG660" i="3" l="1"/>
  <c r="AF661" i="3"/>
  <c r="AG661" i="3" l="1"/>
  <c r="AF662" i="3"/>
  <c r="AG662" i="3" l="1"/>
  <c r="AF663" i="3"/>
  <c r="AF664" i="3" l="1"/>
  <c r="AG663" i="3"/>
  <c r="AF665" i="3" l="1"/>
  <c r="AG664" i="3"/>
  <c r="AF666" i="3" l="1"/>
  <c r="AG665" i="3"/>
  <c r="AG666" i="3" l="1"/>
  <c r="AF667" i="3"/>
  <c r="AF668" i="3" l="1"/>
  <c r="AG667" i="3"/>
  <c r="AG668" i="3" l="1"/>
  <c r="AF669" i="3"/>
  <c r="AG669" i="3" l="1"/>
  <c r="AF670" i="3"/>
  <c r="AF671" i="3" l="1"/>
  <c r="AG670" i="3"/>
  <c r="AG671" i="3" l="1"/>
  <c r="AF672" i="3"/>
  <c r="AG672" i="3" l="1"/>
  <c r="AF673" i="3"/>
  <c r="AG673" i="3" l="1"/>
  <c r="AF674" i="3"/>
  <c r="AF675" i="3" l="1"/>
  <c r="AG674" i="3"/>
  <c r="AG675" i="3" l="1"/>
  <c r="AF676" i="3"/>
  <c r="AG676" i="3" l="1"/>
  <c r="AF677" i="3"/>
  <c r="AG677" i="3" l="1"/>
  <c r="AF678" i="3"/>
  <c r="AF679" i="3" l="1"/>
  <c r="AG678" i="3"/>
  <c r="AG679" i="3" l="1"/>
  <c r="AF680" i="3"/>
  <c r="AG680" i="3" l="1"/>
  <c r="AF681" i="3"/>
  <c r="AG681" i="3" l="1"/>
  <c r="AF682" i="3"/>
  <c r="AF683" i="3" l="1"/>
  <c r="AG682" i="3"/>
  <c r="AG683" i="3" l="1"/>
  <c r="AF684" i="3"/>
  <c r="AG684" i="3" l="1"/>
  <c r="AF685" i="3"/>
  <c r="AG685" i="3" l="1"/>
  <c r="AF686" i="3"/>
  <c r="AF687" i="3" l="1"/>
  <c r="AG686" i="3"/>
  <c r="AG687" i="3" l="1"/>
  <c r="AF688" i="3"/>
  <c r="AG688" i="3" l="1"/>
  <c r="AF689" i="3"/>
  <c r="AG689" i="3" l="1"/>
  <c r="AF690" i="3"/>
  <c r="AF691" i="3" l="1"/>
  <c r="AG690" i="3"/>
  <c r="AG691" i="3" l="1"/>
  <c r="AF692" i="3"/>
  <c r="AG692" i="3" l="1"/>
  <c r="AF693" i="3"/>
  <c r="AG693" i="3" l="1"/>
  <c r="AF694" i="3"/>
  <c r="AF695" i="3" l="1"/>
  <c r="AG694" i="3"/>
  <c r="AG695" i="3" l="1"/>
  <c r="AF696" i="3"/>
  <c r="AG696" i="3" l="1"/>
  <c r="AF697" i="3"/>
  <c r="AG697" i="3" l="1"/>
  <c r="AF698" i="3"/>
  <c r="AF699" i="3" l="1"/>
  <c r="AG698" i="3"/>
  <c r="AF700" i="3" l="1"/>
  <c r="AG699" i="3"/>
  <c r="AG700" i="3" l="1"/>
  <c r="AF701" i="3"/>
  <c r="AG701" i="3" l="1"/>
  <c r="AF702" i="3"/>
  <c r="AF703" i="3" l="1"/>
  <c r="AG702" i="3"/>
  <c r="AG703" i="3" l="1"/>
  <c r="AF704" i="3"/>
  <c r="AG704" i="3" l="1"/>
  <c r="AF705" i="3"/>
  <c r="AG705" i="3" l="1"/>
  <c r="AF706" i="3"/>
  <c r="AF707" i="3" l="1"/>
  <c r="AG706" i="3"/>
  <c r="AG707" i="3" l="1"/>
  <c r="AF708" i="3"/>
  <c r="AG708" i="3" l="1"/>
  <c r="AF709" i="3"/>
  <c r="AG709" i="3" l="1"/>
  <c r="AF710" i="3"/>
  <c r="AF711" i="3" l="1"/>
  <c r="AG710" i="3"/>
  <c r="AG711" i="3" l="1"/>
  <c r="AF712" i="3"/>
  <c r="AG712" i="3" l="1"/>
  <c r="AF713" i="3"/>
  <c r="AG713" i="3" l="1"/>
  <c r="AF714" i="3"/>
  <c r="AG714" i="3" l="1"/>
  <c r="AF715" i="3"/>
  <c r="AG715" i="3" l="1"/>
  <c r="AF716" i="3"/>
  <c r="AG716" i="3" l="1"/>
  <c r="AF717" i="3"/>
  <c r="AG717" i="3" l="1"/>
  <c r="AF718" i="3"/>
  <c r="AF719" i="3" l="1"/>
  <c r="AG718" i="3"/>
  <c r="AG719" i="3" l="1"/>
  <c r="AF720" i="3"/>
  <c r="AG720" i="3" l="1"/>
  <c r="AF721" i="3"/>
  <c r="AF722" i="3" l="1"/>
  <c r="AG721" i="3"/>
  <c r="AF723" i="3" l="1"/>
  <c r="AG722" i="3"/>
  <c r="AG723" i="3" l="1"/>
  <c r="AF724" i="3"/>
  <c r="AG724" i="3" l="1"/>
  <c r="AF725" i="3"/>
  <c r="AG725" i="3" l="1"/>
  <c r="AF726" i="3"/>
  <c r="AF727" i="3" l="1"/>
  <c r="AG726" i="3"/>
  <c r="AG727" i="3" l="1"/>
  <c r="AF728" i="3"/>
  <c r="AG728" i="3" l="1"/>
  <c r="AF729" i="3"/>
  <c r="AG729" i="3" l="1"/>
  <c r="AF730" i="3"/>
  <c r="AF731" i="3" l="1"/>
  <c r="AG730" i="3"/>
  <c r="AG731" i="3" l="1"/>
  <c r="AF732" i="3"/>
  <c r="AG732" i="3" l="1"/>
  <c r="AF733" i="3"/>
  <c r="AG733" i="3" l="1"/>
  <c r="AF734" i="3"/>
  <c r="AF735" i="3" l="1"/>
  <c r="AG734" i="3"/>
  <c r="AG735" i="3" l="1"/>
  <c r="AF736" i="3"/>
  <c r="AG736" i="3" l="1"/>
  <c r="AF737" i="3"/>
  <c r="AG737" i="3" l="1"/>
  <c r="AF738" i="3"/>
  <c r="AF739" i="3" l="1"/>
  <c r="AG738" i="3"/>
  <c r="AG739" i="3" l="1"/>
  <c r="AF740" i="3"/>
  <c r="AG740" i="3" l="1"/>
  <c r="AF741" i="3"/>
  <c r="AG741" i="3" l="1"/>
  <c r="AF742" i="3"/>
  <c r="AF743" i="3" l="1"/>
  <c r="AG742" i="3"/>
  <c r="AG743" i="3" l="1"/>
  <c r="AF744" i="3"/>
  <c r="AG744" i="3" l="1"/>
  <c r="AF745" i="3"/>
  <c r="AG745" i="3" l="1"/>
  <c r="AF746" i="3"/>
  <c r="AF747" i="3" l="1"/>
  <c r="AG746" i="3"/>
  <c r="AG747" i="3" l="1"/>
  <c r="AF748" i="3"/>
  <c r="AG748" i="3" l="1"/>
  <c r="AF749" i="3"/>
  <c r="AG749" i="3" l="1"/>
  <c r="AF750" i="3"/>
  <c r="AF751" i="3" l="1"/>
  <c r="AG750" i="3"/>
  <c r="AG751" i="3" l="1"/>
  <c r="AF752" i="3"/>
  <c r="AG752" i="3" l="1"/>
  <c r="AF753" i="3"/>
  <c r="AG753" i="3" l="1"/>
  <c r="AF754" i="3"/>
  <c r="AF755" i="3" l="1"/>
  <c r="AG754" i="3"/>
  <c r="AG755" i="3" l="1"/>
  <c r="AF756" i="3"/>
  <c r="AG756" i="3" l="1"/>
  <c r="AF757" i="3"/>
  <c r="AG757" i="3" l="1"/>
  <c r="AF758" i="3"/>
  <c r="AF759" i="3" l="1"/>
  <c r="AG758" i="3"/>
  <c r="AG759" i="3" l="1"/>
  <c r="AF760" i="3"/>
  <c r="AG760" i="3" l="1"/>
  <c r="AF761" i="3"/>
  <c r="AF762" i="3" l="1"/>
  <c r="AG761" i="3"/>
  <c r="AF763" i="3" l="1"/>
  <c r="AG762" i="3"/>
  <c r="AG763" i="3" l="1"/>
  <c r="AF764" i="3"/>
  <c r="AG764" i="3" l="1"/>
  <c r="AF765" i="3"/>
  <c r="AG765" i="3" l="1"/>
  <c r="AF766" i="3"/>
  <c r="AG766" i="3" l="1"/>
  <c r="AF767" i="3"/>
  <c r="AG767" i="3" l="1"/>
  <c r="AF768" i="3"/>
  <c r="AF769" i="3" l="1"/>
  <c r="AG768" i="3"/>
  <c r="AG769" i="3" l="1"/>
  <c r="AF770" i="3"/>
  <c r="AF771" i="3" l="1"/>
  <c r="AG770" i="3"/>
  <c r="AG771" i="3" l="1"/>
  <c r="AF772" i="3"/>
  <c r="AG772" i="3" l="1"/>
  <c r="AF773" i="3"/>
  <c r="AG773" i="3" l="1"/>
  <c r="AF774" i="3"/>
  <c r="AF775" i="3" l="1"/>
  <c r="AG774" i="3"/>
  <c r="AG775" i="3" l="1"/>
  <c r="AF776" i="3"/>
  <c r="AG776" i="3" l="1"/>
  <c r="AF777" i="3"/>
  <c r="AG777" i="3" l="1"/>
  <c r="AF778" i="3"/>
  <c r="AF779" i="3" l="1"/>
  <c r="AG778" i="3"/>
  <c r="AG779" i="3" l="1"/>
  <c r="AF780" i="3"/>
  <c r="AF781" i="3" l="1"/>
  <c r="AG780" i="3"/>
  <c r="AG781" i="3" l="1"/>
  <c r="AF782" i="3"/>
  <c r="AG782" i="3" l="1"/>
  <c r="AF783" i="3"/>
  <c r="AG783" i="3" l="1"/>
  <c r="AF784" i="3"/>
  <c r="AG784" i="3" l="1"/>
  <c r="AF785" i="3"/>
  <c r="AG785" i="3" l="1"/>
  <c r="AF786" i="3"/>
  <c r="AG786" i="3" l="1"/>
  <c r="AF787" i="3"/>
  <c r="AG787" i="3" l="1"/>
  <c r="AF788" i="3"/>
  <c r="AG788" i="3" l="1"/>
  <c r="AF789" i="3"/>
  <c r="AG789" i="3" l="1"/>
  <c r="AF790" i="3"/>
  <c r="AF791" i="3" l="1"/>
  <c r="AG790" i="3"/>
  <c r="AG791" i="3" l="1"/>
  <c r="AF792" i="3"/>
  <c r="AG792" i="3" l="1"/>
  <c r="AF793" i="3"/>
  <c r="AG793" i="3" l="1"/>
  <c r="AF794" i="3"/>
  <c r="AF795" i="3" l="1"/>
  <c r="AG794" i="3"/>
  <c r="AG795" i="3" l="1"/>
  <c r="AF796" i="3"/>
  <c r="AG796" i="3" l="1"/>
  <c r="AF797" i="3"/>
  <c r="AG797" i="3" l="1"/>
  <c r="AF798" i="3"/>
  <c r="AG798" i="3" l="1"/>
  <c r="AF799" i="3"/>
  <c r="AG799" i="3" l="1"/>
  <c r="AF800" i="3"/>
  <c r="AF801" i="3" l="1"/>
  <c r="AG800" i="3"/>
  <c r="AF802" i="3" l="1"/>
  <c r="AG801" i="3"/>
  <c r="AF803" i="3" l="1"/>
  <c r="AG802" i="3"/>
  <c r="AG803" i="3" l="1"/>
  <c r="AF804" i="3"/>
  <c r="AG804" i="3" l="1"/>
  <c r="AF805" i="3"/>
  <c r="AG805" i="3" l="1"/>
  <c r="AF806" i="3"/>
  <c r="AF807" i="3" l="1"/>
  <c r="AG806" i="3"/>
  <c r="AF808" i="3" l="1"/>
  <c r="AG807" i="3"/>
  <c r="AG808" i="3" l="1"/>
  <c r="AF809" i="3"/>
  <c r="AG809" i="3" l="1"/>
  <c r="AF810" i="3"/>
  <c r="AG810" i="3" l="1"/>
  <c r="AF811" i="3"/>
  <c r="AG811" i="3" l="1"/>
  <c r="AF812" i="3"/>
  <c r="AF813" i="3" l="1"/>
  <c r="AG812" i="3"/>
  <c r="AG813" i="3" l="1"/>
  <c r="AF814" i="3"/>
  <c r="AF815" i="3" l="1"/>
  <c r="AG814" i="3"/>
  <c r="AG815" i="3" l="1"/>
  <c r="AF816" i="3"/>
  <c r="AG816" i="3" l="1"/>
  <c r="AF817" i="3"/>
  <c r="AG817" i="3" l="1"/>
  <c r="AF818" i="3"/>
  <c r="AG818" i="3" l="1"/>
  <c r="AF819" i="3"/>
  <c r="AG819" i="3" l="1"/>
  <c r="AF820" i="3"/>
  <c r="AF821" i="3" l="1"/>
  <c r="AG820" i="3"/>
  <c r="AF822" i="3" l="1"/>
  <c r="AG821" i="3"/>
  <c r="AF823" i="3" l="1"/>
  <c r="AG822" i="3"/>
  <c r="AG823" i="3" l="1"/>
  <c r="AF824" i="3"/>
  <c r="AG824" i="3" l="1"/>
  <c r="AF825" i="3"/>
  <c r="AG825" i="3" l="1"/>
  <c r="AF826" i="3"/>
  <c r="AF827" i="3" l="1"/>
  <c r="AG826" i="3"/>
  <c r="AF828" i="3" l="1"/>
  <c r="AG827" i="3"/>
  <c r="AG828" i="3" l="1"/>
  <c r="AF829" i="3"/>
  <c r="AG829" i="3" l="1"/>
  <c r="AF830" i="3"/>
  <c r="AG830" i="3" l="1"/>
  <c r="AF831" i="3"/>
  <c r="AF832" i="3" l="1"/>
  <c r="AG831" i="3"/>
  <c r="AG832" i="3" l="1"/>
  <c r="AF833" i="3"/>
  <c r="AG833" i="3" l="1"/>
  <c r="AF834" i="3"/>
  <c r="AF835" i="3" l="1"/>
  <c r="AG834" i="3"/>
  <c r="AF836" i="3" l="1"/>
  <c r="AG835" i="3"/>
  <c r="AG836" i="3" l="1"/>
  <c r="AF837" i="3"/>
  <c r="AG837" i="3" l="1"/>
  <c r="AF838" i="3"/>
  <c r="AG838" i="3" l="1"/>
  <c r="AF839" i="3"/>
  <c r="AG839" i="3" l="1"/>
  <c r="AF840" i="3"/>
  <c r="AF841" i="3" l="1"/>
  <c r="AG840" i="3"/>
  <c r="AF842" i="3" l="1"/>
  <c r="AG841" i="3"/>
  <c r="AF843" i="3" l="1"/>
  <c r="AG842" i="3"/>
  <c r="AG843" i="3" l="1"/>
  <c r="AF844" i="3"/>
  <c r="AG844" i="3" l="1"/>
  <c r="AF845" i="3"/>
  <c r="AG845" i="3" l="1"/>
  <c r="AF846" i="3"/>
  <c r="AF847" i="3" l="1"/>
  <c r="AG846" i="3"/>
  <c r="AF848" i="3" l="1"/>
  <c r="AG847" i="3"/>
  <c r="AG848" i="3" l="1"/>
  <c r="AF849" i="3"/>
  <c r="AG849" i="3" l="1"/>
  <c r="AF850" i="3"/>
  <c r="AF851" i="3" l="1"/>
  <c r="AG850" i="3"/>
  <c r="AF852" i="3" l="1"/>
  <c r="AG851" i="3"/>
  <c r="AG852" i="3" l="1"/>
  <c r="AF853" i="3"/>
  <c r="AG853" i="3" l="1"/>
  <c r="AF854" i="3"/>
  <c r="AF855" i="3" l="1"/>
  <c r="AG854" i="3"/>
  <c r="AG855" i="3" l="1"/>
  <c r="AF856" i="3"/>
  <c r="AF857" i="3" l="1"/>
  <c r="AG856" i="3"/>
  <c r="AG857" i="3" l="1"/>
  <c r="AF858" i="3"/>
  <c r="AF859" i="3" l="1"/>
  <c r="AG858" i="3"/>
  <c r="AF860" i="3" l="1"/>
  <c r="AG859" i="3"/>
  <c r="AG860" i="3" l="1"/>
  <c r="AF861" i="3"/>
  <c r="AG861" i="3" l="1"/>
  <c r="AF862" i="3"/>
  <c r="AF863" i="3" l="1"/>
  <c r="AG862" i="3"/>
  <c r="AG863" i="3" l="1"/>
  <c r="AF864" i="3"/>
  <c r="AG864" i="3" l="1"/>
  <c r="AF865" i="3"/>
  <c r="AF866" i="3" l="1"/>
  <c r="AG865" i="3"/>
  <c r="AF867" i="3" l="1"/>
  <c r="AG866" i="3"/>
  <c r="AG867" i="3" l="1"/>
  <c r="AF868" i="3"/>
  <c r="AG868" i="3" l="1"/>
  <c r="AF869" i="3"/>
  <c r="AF870" i="3" l="1"/>
  <c r="AG869" i="3"/>
  <c r="AF871" i="3" l="1"/>
  <c r="AG870" i="3"/>
  <c r="AG871" i="3" l="1"/>
  <c r="AF872" i="3"/>
  <c r="AG872" i="3" l="1"/>
  <c r="AF873" i="3"/>
  <c r="AF874" i="3" l="1"/>
  <c r="AG873" i="3"/>
  <c r="AF875" i="3" l="1"/>
  <c r="AG874" i="3"/>
  <c r="AG875" i="3" l="1"/>
  <c r="AF876" i="3"/>
  <c r="AG876" i="3" l="1"/>
  <c r="AF877" i="3"/>
  <c r="AG877" i="3" l="1"/>
  <c r="AF878" i="3"/>
  <c r="AF879" i="3" l="1"/>
  <c r="AG878" i="3"/>
  <c r="AG879" i="3" l="1"/>
  <c r="AF880" i="3"/>
  <c r="AG880" i="3" l="1"/>
  <c r="AF881" i="3"/>
  <c r="AG881" i="3" l="1"/>
  <c r="AF882" i="3"/>
  <c r="AG882" i="3" l="1"/>
  <c r="AF883" i="3"/>
  <c r="AG883" i="3" l="1"/>
  <c r="AF884" i="3"/>
  <c r="AF885" i="3" l="1"/>
  <c r="AG884" i="3"/>
  <c r="AG885" i="3" l="1"/>
  <c r="AF886" i="3"/>
  <c r="AF887" i="3" l="1"/>
  <c r="AG886" i="3"/>
  <c r="AG887" i="3" l="1"/>
  <c r="AF888" i="3"/>
  <c r="AG888" i="3" l="1"/>
  <c r="AF889" i="3"/>
  <c r="AG889" i="3" l="1"/>
  <c r="AF890" i="3"/>
  <c r="AF891" i="3" l="1"/>
  <c r="AG890" i="3"/>
  <c r="AG891" i="3" l="1"/>
  <c r="AF892" i="3"/>
  <c r="AG892" i="3" l="1"/>
  <c r="AF893" i="3"/>
  <c r="AF894" i="3" l="1"/>
  <c r="AG893" i="3"/>
  <c r="AG894" i="3" l="1"/>
  <c r="AF895" i="3"/>
  <c r="AG895" i="3" l="1"/>
  <c r="AF896" i="3"/>
  <c r="AF897" i="3" l="1"/>
  <c r="AG896" i="3"/>
  <c r="AG897" i="3" l="1"/>
  <c r="AF898" i="3"/>
  <c r="AF899" i="3" l="1"/>
  <c r="AG898" i="3"/>
  <c r="AG899" i="3" l="1"/>
  <c r="AF900" i="3"/>
  <c r="AG900" i="3" l="1"/>
  <c r="AF901" i="3"/>
  <c r="AG901" i="3" l="1"/>
  <c r="AF902" i="3"/>
  <c r="AF903" i="3" l="1"/>
  <c r="AG902" i="3"/>
  <c r="AG903" i="3" l="1"/>
  <c r="AF904" i="3"/>
  <c r="AG904" i="3" l="1"/>
  <c r="AF905" i="3"/>
  <c r="AG905" i="3" l="1"/>
  <c r="AF906" i="3"/>
  <c r="AG906" i="3" l="1"/>
  <c r="AF907" i="3"/>
  <c r="AF908" i="3" l="1"/>
  <c r="AG907" i="3"/>
  <c r="AG908" i="3" l="1"/>
  <c r="AF909" i="3"/>
  <c r="AG909" i="3" l="1"/>
  <c r="AF910" i="3"/>
  <c r="AG910" i="3" l="1"/>
  <c r="AF911" i="3"/>
  <c r="AG911" i="3" l="1"/>
  <c r="AF912" i="3"/>
  <c r="AG912" i="3" l="1"/>
  <c r="AF913" i="3"/>
  <c r="AG913" i="3" l="1"/>
  <c r="AF914" i="3"/>
  <c r="AF915" i="3" l="1"/>
  <c r="AG914" i="3"/>
  <c r="AG915" i="3" l="1"/>
  <c r="AF916" i="3"/>
  <c r="AG916" i="3" l="1"/>
  <c r="AF917" i="3"/>
  <c r="AG917" i="3" l="1"/>
  <c r="AF918" i="3"/>
  <c r="AF919" i="3" l="1"/>
  <c r="AG918" i="3"/>
  <c r="AG919" i="3" l="1"/>
  <c r="AF920" i="3"/>
  <c r="AG920" i="3" l="1"/>
  <c r="AF921" i="3"/>
  <c r="AG921" i="3" l="1"/>
  <c r="AF922" i="3"/>
  <c r="AF923" i="3" l="1"/>
  <c r="AG922" i="3"/>
  <c r="AG923" i="3" l="1"/>
  <c r="AF924" i="3"/>
  <c r="AG924" i="3" l="1"/>
  <c r="AF925" i="3"/>
  <c r="AG925" i="3" l="1"/>
  <c r="AF926" i="3"/>
  <c r="AF927" i="3" l="1"/>
  <c r="AG926" i="3"/>
  <c r="AF928" i="3" l="1"/>
  <c r="AG927" i="3"/>
  <c r="AG928" i="3" l="1"/>
  <c r="AF929" i="3"/>
  <c r="AG929" i="3" l="1"/>
  <c r="AF930" i="3"/>
  <c r="AF931" i="3" l="1"/>
  <c r="AG930" i="3"/>
  <c r="AG931" i="3" l="1"/>
  <c r="AF932" i="3"/>
  <c r="AG932" i="3" l="1"/>
  <c r="AF933" i="3"/>
  <c r="AG933" i="3" l="1"/>
  <c r="AF934" i="3"/>
  <c r="AF935" i="3" l="1"/>
  <c r="AG934" i="3"/>
  <c r="AG935" i="3" l="1"/>
  <c r="AF936" i="3"/>
  <c r="AG936" i="3" l="1"/>
  <c r="AF937" i="3"/>
  <c r="AG937" i="3" l="1"/>
  <c r="AF938" i="3"/>
  <c r="AF939" i="3" l="1"/>
  <c r="AG938" i="3"/>
  <c r="AG939" i="3" l="1"/>
  <c r="AF940" i="3"/>
  <c r="AG940" i="3" l="1"/>
  <c r="AF941" i="3"/>
  <c r="AG941" i="3" l="1"/>
  <c r="AF942" i="3"/>
  <c r="AF943" i="3" l="1"/>
  <c r="AG942" i="3"/>
  <c r="AG943" i="3" l="1"/>
  <c r="AF944" i="3"/>
  <c r="AG944" i="3" l="1"/>
  <c r="AF945" i="3"/>
  <c r="AG945" i="3" l="1"/>
  <c r="AF946" i="3"/>
  <c r="AF947" i="3" l="1"/>
  <c r="AG946" i="3"/>
  <c r="AG947" i="3" l="1"/>
  <c r="AF948" i="3"/>
  <c r="AG948" i="3" l="1"/>
  <c r="AF949" i="3"/>
  <c r="AG949" i="3" l="1"/>
  <c r="AF950" i="3"/>
  <c r="AF951" i="3" l="1"/>
  <c r="AG950" i="3"/>
  <c r="AG951" i="3" l="1"/>
  <c r="AF952" i="3"/>
  <c r="AF953" i="3" l="1"/>
  <c r="AG952" i="3"/>
  <c r="AG953" i="3" l="1"/>
  <c r="AF954" i="3"/>
  <c r="AF955" i="3" l="1"/>
  <c r="AG954" i="3"/>
  <c r="AG955" i="3" l="1"/>
  <c r="AF956" i="3"/>
  <c r="AF957" i="3" l="1"/>
  <c r="AG956" i="3"/>
  <c r="AG957" i="3" l="1"/>
  <c r="AF958" i="3"/>
  <c r="AF959" i="3" l="1"/>
  <c r="AG958" i="3"/>
  <c r="AG959" i="3" l="1"/>
  <c r="AF960" i="3"/>
  <c r="AG960" i="3" l="1"/>
  <c r="AF961" i="3"/>
  <c r="AG961" i="3" l="1"/>
  <c r="AF962" i="3"/>
  <c r="AG962" i="3" l="1"/>
  <c r="AF963" i="3"/>
  <c r="AG963" i="3" l="1"/>
  <c r="AF964" i="3"/>
  <c r="AG964" i="3" l="1"/>
  <c r="AF965" i="3"/>
  <c r="AG965" i="3" l="1"/>
  <c r="AF966" i="3"/>
  <c r="AF967" i="3" l="1"/>
  <c r="AG966" i="3"/>
  <c r="AG967" i="3" l="1"/>
  <c r="AF968" i="3"/>
  <c r="AG968" i="3" l="1"/>
  <c r="AF969" i="3"/>
  <c r="AG969" i="3" l="1"/>
  <c r="AF970" i="3"/>
  <c r="AF971" i="3" l="1"/>
  <c r="AG970" i="3"/>
  <c r="AG971" i="3" l="1"/>
  <c r="AF972" i="3"/>
  <c r="AG972" i="3" l="1"/>
  <c r="AF973" i="3"/>
  <c r="AG973" i="3" l="1"/>
  <c r="AF974" i="3"/>
  <c r="AF975" i="3" l="1"/>
  <c r="AG974" i="3"/>
  <c r="AG975" i="3" l="1"/>
  <c r="AF976" i="3"/>
  <c r="AF977" i="3" l="1"/>
  <c r="AG976" i="3"/>
  <c r="AG977" i="3" l="1"/>
  <c r="AF978" i="3"/>
  <c r="AF979" i="3" l="1"/>
  <c r="AG978" i="3"/>
  <c r="AG979" i="3" l="1"/>
  <c r="AF980" i="3"/>
  <c r="AG980" i="3" l="1"/>
  <c r="AF981" i="3"/>
  <c r="AG981" i="3" l="1"/>
  <c r="AF982" i="3"/>
  <c r="AF983" i="3" l="1"/>
  <c r="AG982" i="3"/>
  <c r="AG983" i="3" l="1"/>
  <c r="AF984" i="3"/>
  <c r="AG984" i="3" l="1"/>
  <c r="AF985" i="3"/>
  <c r="AG985" i="3" l="1"/>
  <c r="AF986" i="3"/>
  <c r="AF987" i="3" l="1"/>
  <c r="AG986" i="3"/>
  <c r="AG987" i="3" l="1"/>
  <c r="AF988" i="3"/>
  <c r="AG988" i="3" l="1"/>
  <c r="AF989" i="3"/>
  <c r="AG989" i="3" l="1"/>
  <c r="AF990" i="3"/>
  <c r="AF991" i="3" l="1"/>
  <c r="AG990" i="3"/>
  <c r="AG991" i="3" l="1"/>
  <c r="AF992" i="3"/>
  <c r="AF993" i="3" l="1"/>
  <c r="AG992" i="3"/>
  <c r="AG993" i="3" l="1"/>
  <c r="AF994" i="3"/>
  <c r="AF995" i="3" l="1"/>
  <c r="AG994" i="3"/>
  <c r="AG995" i="3" l="1"/>
  <c r="AF996" i="3"/>
  <c r="AF997" i="3" l="1"/>
  <c r="AG996" i="3"/>
  <c r="AG997" i="3" l="1"/>
  <c r="AF998" i="3"/>
  <c r="AF999" i="3" l="1"/>
  <c r="AG998" i="3"/>
  <c r="AG999" i="3" l="1"/>
  <c r="AF1000" i="3"/>
  <c r="AG1000" i="3" l="1"/>
  <c r="AF1001" i="3"/>
  <c r="AG1001" i="3" l="1"/>
  <c r="AF1002" i="3"/>
  <c r="AF1003" i="3" l="1"/>
  <c r="AG1002" i="3"/>
  <c r="AG1003" i="3" l="1"/>
  <c r="AF1004" i="3"/>
  <c r="AG1004" i="3" l="1"/>
  <c r="AF1005" i="3"/>
  <c r="AG1005" i="3" l="1"/>
  <c r="AF1006" i="3"/>
  <c r="AF1007" i="3" l="1"/>
  <c r="AG1006" i="3"/>
  <c r="AG1007" i="3" l="1"/>
  <c r="AF1008" i="3"/>
  <c r="AG1008" i="3" l="1"/>
  <c r="AF1009" i="3"/>
  <c r="AG1009" i="3" l="1"/>
  <c r="AF1010" i="3"/>
  <c r="AG1010" i="3" l="1"/>
  <c r="AF1011" i="3"/>
  <c r="AG1011" i="3" l="1"/>
  <c r="AF1012" i="3"/>
  <c r="AG1012" i="3" l="1"/>
  <c r="AF1013" i="3"/>
  <c r="AG1013" i="3" l="1"/>
  <c r="AF1014" i="3"/>
  <c r="AF1015" i="3" l="1"/>
  <c r="AG1014" i="3"/>
  <c r="AG1015" i="3" l="1"/>
  <c r="AF1016" i="3"/>
  <c r="AG1016" i="3" l="1"/>
  <c r="AF1017" i="3"/>
  <c r="AG1017" i="3" l="1"/>
  <c r="AF1018" i="3"/>
  <c r="AF1019" i="3" l="1"/>
  <c r="AG1018" i="3"/>
  <c r="AG1019" i="3" l="1"/>
  <c r="AF1020" i="3"/>
  <c r="AG1020" i="3" l="1"/>
  <c r="AF1021" i="3"/>
  <c r="AG1021" i="3" l="1"/>
  <c r="AF1022" i="3"/>
  <c r="AF1023" i="3" l="1"/>
  <c r="AG1022" i="3"/>
  <c r="AG1023" i="3" l="1"/>
  <c r="AF1024" i="3"/>
  <c r="AF1025" i="3" l="1"/>
  <c r="AG1024" i="3"/>
  <c r="AG1025" i="3" l="1"/>
  <c r="AF1026" i="3"/>
  <c r="AF1027" i="3" l="1"/>
  <c r="AG1026" i="3"/>
  <c r="AG1027" i="3" l="1"/>
  <c r="AF1028" i="3"/>
  <c r="AF1029" i="3" l="1"/>
  <c r="AG1028" i="3"/>
  <c r="AG1029" i="3" l="1"/>
  <c r="AF1030" i="3"/>
  <c r="AF1031" i="3" l="1"/>
  <c r="AG1030" i="3"/>
  <c r="AG1031" i="3" l="1"/>
  <c r="AF1032" i="3"/>
  <c r="AG1032" i="3" l="1"/>
  <c r="AF1033" i="3"/>
  <c r="AG1033" i="3" l="1"/>
  <c r="AF1034" i="3"/>
  <c r="AF1035" i="3" l="1"/>
  <c r="AG1034" i="3"/>
  <c r="AG1035" i="3" l="1"/>
  <c r="AF1036" i="3"/>
  <c r="AG1036" i="3" l="1"/>
  <c r="AF1037" i="3"/>
  <c r="AG1037" i="3" l="1"/>
  <c r="AF1038" i="3"/>
  <c r="AF1039" i="3" l="1"/>
  <c r="AG1038" i="3"/>
  <c r="AG1039" i="3" l="1"/>
  <c r="AF1040" i="3"/>
  <c r="AG1040" i="3" l="1"/>
  <c r="AF1041" i="3"/>
  <c r="AG1041" i="3" l="1"/>
  <c r="AF1042" i="3"/>
  <c r="AF1043" i="3" l="1"/>
  <c r="AG1042" i="3"/>
  <c r="AG1043" i="3" l="1"/>
  <c r="AF1044" i="3"/>
  <c r="AG1044" i="3" l="1"/>
  <c r="AF1045" i="3"/>
  <c r="AG1045" i="3" l="1"/>
  <c r="AF1046" i="3"/>
  <c r="AF1047" i="3" l="1"/>
  <c r="AG1046" i="3"/>
  <c r="AG1047" i="3" l="1"/>
  <c r="AF1048" i="3"/>
  <c r="AG1048" i="3" l="1"/>
  <c r="AF1049" i="3"/>
  <c r="AG1049" i="3" l="1"/>
  <c r="AF1050" i="3"/>
  <c r="AF1051" i="3" l="1"/>
  <c r="AG1050" i="3"/>
  <c r="AG1051" i="3" l="1"/>
  <c r="AF1052" i="3"/>
  <c r="AG1052" i="3" l="1"/>
  <c r="AF1053" i="3"/>
  <c r="AG1053" i="3" l="1"/>
  <c r="AF1054" i="3"/>
  <c r="AG1054" i="3" l="1"/>
  <c r="AF1055" i="3"/>
  <c r="AG1055" i="3" l="1"/>
  <c r="AF1056" i="3"/>
  <c r="AG1056" i="3" l="1"/>
  <c r="AF1057" i="3"/>
  <c r="AG1057" i="3" l="1"/>
  <c r="AF1058" i="3"/>
  <c r="AF1059" i="3" l="1"/>
  <c r="AG1058" i="3"/>
  <c r="AG1059" i="3" l="1"/>
  <c r="AF1060" i="3"/>
  <c r="AG1060" i="3" l="1"/>
  <c r="AF1061" i="3"/>
  <c r="AG1061" i="3" l="1"/>
  <c r="AF1062" i="3"/>
  <c r="AF1063" i="3" l="1"/>
  <c r="AG1062" i="3"/>
  <c r="AG1063" i="3" l="1"/>
  <c r="AF1064" i="3"/>
  <c r="AG1064" i="3" l="1"/>
  <c r="AF1065" i="3"/>
  <c r="AG1065" i="3" l="1"/>
  <c r="AF1066" i="3"/>
  <c r="AG1066" i="3" l="1"/>
  <c r="AF1067" i="3"/>
  <c r="AG1067" i="3" l="1"/>
  <c r="AF1068" i="3"/>
  <c r="AG1068" i="3" l="1"/>
  <c r="AF1069" i="3"/>
  <c r="AG1069" i="3" l="1"/>
  <c r="AF1070" i="3"/>
  <c r="AF1071" i="3" l="1"/>
  <c r="AG1070" i="3"/>
  <c r="AG1071" i="3" l="1"/>
  <c r="AF1072" i="3"/>
  <c r="AG1072" i="3" l="1"/>
  <c r="AF1073" i="3"/>
  <c r="AG1073" i="3" l="1"/>
  <c r="AF1074" i="3"/>
  <c r="AF1075" i="3" l="1"/>
  <c r="AG1074" i="3"/>
  <c r="AG1075" i="3" l="1"/>
  <c r="AF1076" i="3"/>
  <c r="AG1076" i="3" l="1"/>
  <c r="AF1077" i="3"/>
  <c r="AG1077" i="3" l="1"/>
  <c r="AF1078" i="3"/>
  <c r="AF1079" i="3" l="1"/>
  <c r="AG1078" i="3"/>
  <c r="AF1080" i="3" l="1"/>
  <c r="AG1079" i="3"/>
  <c r="AG1080" i="3" l="1"/>
  <c r="AF1081" i="3"/>
  <c r="AG1081" i="3" l="1"/>
  <c r="AF1082" i="3"/>
  <c r="AF1083" i="3" l="1"/>
  <c r="AG1082" i="3"/>
  <c r="AG1083" i="3" l="1"/>
  <c r="AF1084" i="3"/>
  <c r="AF1085" i="3" l="1"/>
  <c r="AG1084" i="3"/>
  <c r="AG1085" i="3" l="1"/>
  <c r="AF1086" i="3"/>
  <c r="AF1087" i="3" l="1"/>
  <c r="AG1086" i="3"/>
  <c r="AG1087" i="3" l="1"/>
  <c r="AF1088" i="3"/>
  <c r="AF1089" i="3" l="1"/>
  <c r="AG1088" i="3"/>
  <c r="AG1089" i="3" l="1"/>
  <c r="AF1090" i="3"/>
  <c r="AF1091" i="3" l="1"/>
  <c r="AG1090" i="3"/>
  <c r="AG1091" i="3" l="1"/>
  <c r="AF1092" i="3"/>
  <c r="AG1092" i="3" l="1"/>
  <c r="AF1093" i="3"/>
  <c r="AG1093" i="3" l="1"/>
  <c r="AF1094" i="3"/>
  <c r="AF1095" i="3" l="1"/>
  <c r="AG1094" i="3"/>
  <c r="AG1095" i="3" l="1"/>
  <c r="AF1096" i="3"/>
  <c r="AG1096" i="3" l="1"/>
  <c r="AF1097" i="3"/>
  <c r="AG1097" i="3" l="1"/>
  <c r="AF1098" i="3"/>
  <c r="AF1099" i="3" l="1"/>
  <c r="AG1098" i="3"/>
  <c r="AG1099" i="3" l="1"/>
  <c r="AF1100" i="3"/>
  <c r="AG1100" i="3" l="1"/>
  <c r="AF1101" i="3"/>
  <c r="AG1101" i="3" l="1"/>
  <c r="AF1102" i="3"/>
  <c r="AF1103" i="3" l="1"/>
  <c r="AG1102" i="3"/>
  <c r="AG1103" i="3" l="1"/>
  <c r="AF1104" i="3"/>
  <c r="AG1104" i="3" l="1"/>
  <c r="AF1105" i="3"/>
  <c r="AG1105" i="3" l="1"/>
  <c r="AF1106" i="3"/>
  <c r="AF1107" i="3" l="1"/>
  <c r="AG1106" i="3"/>
  <c r="AG1107" i="3" l="1"/>
  <c r="AF1108" i="3"/>
  <c r="AF1109" i="3" l="1"/>
  <c r="AG1108" i="3"/>
  <c r="AG1109" i="3" l="1"/>
  <c r="AF1110" i="3"/>
  <c r="AF1111" i="3" l="1"/>
  <c r="AG1110" i="3"/>
  <c r="AG1111" i="3" l="1"/>
  <c r="AF1112" i="3"/>
  <c r="AG1112" i="3" l="1"/>
  <c r="AF1113" i="3"/>
  <c r="AG1113" i="3" l="1"/>
  <c r="AF1114" i="3"/>
  <c r="AG1114" i="3" l="1"/>
  <c r="AF1115" i="3"/>
  <c r="AG1115" i="3" l="1"/>
  <c r="AF1116" i="3"/>
  <c r="AF1117" i="3" l="1"/>
  <c r="AG1116" i="3"/>
  <c r="AG1117" i="3" l="1"/>
  <c r="AF1118" i="3"/>
  <c r="AF1119" i="3" l="1"/>
  <c r="AG1118" i="3"/>
  <c r="AG1119" i="3" l="1"/>
  <c r="AF1120" i="3"/>
  <c r="AG1120" i="3" l="1"/>
  <c r="AF1121" i="3"/>
  <c r="AG1121" i="3" l="1"/>
  <c r="AF1122" i="3"/>
  <c r="AF1123" i="3" l="1"/>
  <c r="AG1122" i="3"/>
  <c r="AG1123" i="3" l="1"/>
  <c r="AF1124" i="3"/>
  <c r="AG1124" i="3" l="1"/>
  <c r="AF1125" i="3"/>
  <c r="AG1125" i="3" l="1"/>
  <c r="AF1126" i="3"/>
  <c r="AF1127" i="3" l="1"/>
  <c r="AG1126" i="3"/>
  <c r="AG1127" i="3" l="1"/>
  <c r="AF1128" i="3"/>
  <c r="AF1129" i="3" l="1"/>
  <c r="AG1128" i="3"/>
  <c r="AG1129" i="3" l="1"/>
  <c r="AF1130" i="3"/>
  <c r="AG1130" i="3" l="1"/>
  <c r="AF1131" i="3"/>
  <c r="AG1131" i="3" l="1"/>
  <c r="AF1132" i="3"/>
  <c r="AG1132" i="3" l="1"/>
  <c r="AF1133" i="3"/>
  <c r="AG1133" i="3" l="1"/>
  <c r="AF1134" i="3"/>
  <c r="AF1135" i="3" l="1"/>
  <c r="AG1134" i="3"/>
  <c r="AG1135" i="3" l="1"/>
  <c r="AF1136" i="3"/>
  <c r="AF1137" i="3" l="1"/>
  <c r="AG1136" i="3"/>
  <c r="AF1138" i="3" l="1"/>
  <c r="AG1137" i="3"/>
  <c r="AF1139" i="3" l="1"/>
  <c r="AG1138" i="3"/>
  <c r="AG1139" i="3" l="1"/>
  <c r="AF1140" i="3"/>
  <c r="AG1140" i="3" l="1"/>
  <c r="AF1141" i="3"/>
  <c r="AG1141" i="3" l="1"/>
  <c r="AF1142" i="3"/>
  <c r="AG1142" i="3" l="1"/>
  <c r="AF1143" i="3"/>
  <c r="AG1143" i="3" l="1"/>
  <c r="AF1144" i="3"/>
  <c r="AG1144" i="3" l="1"/>
  <c r="AF1145" i="3"/>
  <c r="AG1145" i="3" l="1"/>
  <c r="AF1146" i="3"/>
  <c r="AF1147" i="3" l="1"/>
  <c r="AG1146" i="3"/>
  <c r="AG1147" i="3" l="1"/>
  <c r="AF1148" i="3"/>
  <c r="AG1148" i="3" l="1"/>
  <c r="AF1149" i="3"/>
  <c r="AG1149" i="3" l="1"/>
  <c r="AF1150" i="3"/>
  <c r="AG1150" i="3" l="1"/>
  <c r="AF1151" i="3"/>
  <c r="AF1152" i="3" l="1"/>
  <c r="AG1151" i="3"/>
  <c r="AG1152" i="3" l="1"/>
  <c r="AF1153" i="3"/>
  <c r="AG1153" i="3" l="1"/>
  <c r="AF1154" i="3"/>
  <c r="AG1154" i="3" l="1"/>
  <c r="AF1155" i="3"/>
  <c r="AF1156" i="3" l="1"/>
  <c r="AG1155" i="3"/>
  <c r="AG1156" i="3" l="1"/>
  <c r="AF1157" i="3"/>
  <c r="AG1157" i="3" l="1"/>
  <c r="AF1158" i="3"/>
  <c r="AG1158" i="3" l="1"/>
  <c r="AF1159" i="3"/>
  <c r="AF1160" i="3" l="1"/>
  <c r="AG1159" i="3"/>
  <c r="AF1161" i="3" l="1"/>
  <c r="AG1160" i="3"/>
  <c r="AG1161" i="3" l="1"/>
  <c r="AF1162" i="3"/>
  <c r="AG1162" i="3" l="1"/>
  <c r="AF1163" i="3"/>
  <c r="AF1164" i="3" l="1"/>
  <c r="AG1163" i="3"/>
  <c r="AG1164" i="3" l="1"/>
  <c r="AF1165" i="3"/>
  <c r="AG1165" i="3" l="1"/>
  <c r="AF1166" i="3"/>
  <c r="AG1166" i="3" l="1"/>
  <c r="AF1167" i="3"/>
  <c r="AF1168" i="3" l="1"/>
  <c r="AG1167" i="3"/>
  <c r="AG1168" i="3" l="1"/>
  <c r="AF1169" i="3"/>
  <c r="AG1169" i="3" l="1"/>
  <c r="AF1170" i="3"/>
  <c r="AF1171" i="3" l="1"/>
  <c r="AG1170" i="3"/>
  <c r="AF1172" i="3" l="1"/>
  <c r="AG1171" i="3"/>
  <c r="AF1173" i="3" l="1"/>
  <c r="AG1172" i="3"/>
  <c r="AG1173" i="3" l="1"/>
  <c r="AF1174" i="3"/>
  <c r="AF1175" i="3" l="1"/>
  <c r="AG1174" i="3"/>
  <c r="AF1176" i="3" l="1"/>
  <c r="AG1175" i="3"/>
  <c r="AG1176" i="3" l="1"/>
  <c r="AF1177" i="3"/>
  <c r="AG1177" i="3" l="1"/>
  <c r="AF1178" i="3"/>
  <c r="AG1178" i="3" l="1"/>
  <c r="AF1179" i="3"/>
  <c r="AF1180" i="3" l="1"/>
  <c r="AG1179" i="3"/>
  <c r="AG1180" i="3" l="1"/>
  <c r="AF1181" i="3"/>
  <c r="AG1181" i="3" l="1"/>
  <c r="AF1182" i="3"/>
  <c r="AG1182" i="3" l="1"/>
  <c r="AF1183" i="3"/>
  <c r="AF1184" i="3" l="1"/>
  <c r="AG1183" i="3"/>
  <c r="AG1184" i="3" l="1"/>
  <c r="AF1185" i="3"/>
  <c r="AF1186" i="3" l="1"/>
  <c r="AG1185" i="3"/>
  <c r="AG1186" i="3" l="1"/>
  <c r="AF1187" i="3"/>
  <c r="AF1188" i="3" l="1"/>
  <c r="AG1187" i="3"/>
  <c r="AG1188" i="3" l="1"/>
  <c r="AF1189" i="3"/>
  <c r="AG1189" i="3" l="1"/>
  <c r="AF1190" i="3"/>
  <c r="AG1190" i="3" l="1"/>
  <c r="AF1191" i="3"/>
  <c r="AF1192" i="3" l="1"/>
  <c r="AG1191" i="3"/>
  <c r="AG1192" i="3" l="1"/>
  <c r="AF1193" i="3"/>
  <c r="AG1193" i="3" l="1"/>
  <c r="AF1194" i="3"/>
  <c r="AG1194" i="3" l="1"/>
  <c r="AF1195" i="3"/>
  <c r="AF1196" i="3" l="1"/>
  <c r="AG1195" i="3"/>
  <c r="AG1196" i="3" l="1"/>
  <c r="AF1197" i="3"/>
  <c r="AG1197" i="3" l="1"/>
  <c r="AF1198" i="3"/>
  <c r="AG1198" i="3" l="1"/>
  <c r="AF1199" i="3"/>
  <c r="AF1200" i="3" l="1"/>
  <c r="AG1199" i="3"/>
  <c r="AG1200" i="3" l="1"/>
  <c r="AF1201" i="3"/>
  <c r="AG1201" i="3" l="1"/>
  <c r="AF1202" i="3"/>
  <c r="AG1202" i="3" l="1"/>
  <c r="AF1203" i="3"/>
  <c r="AF1204" i="3" l="1"/>
  <c r="AG1203" i="3"/>
  <c r="AG1204" i="3" l="1"/>
  <c r="AF1205" i="3"/>
  <c r="AG1205" i="3" l="1"/>
  <c r="AF1206" i="3"/>
  <c r="AG1206" i="3" l="1"/>
  <c r="AF1207" i="3"/>
  <c r="AF1208" i="3" l="1"/>
  <c r="AG1207" i="3"/>
  <c r="AG1208" i="3" l="1"/>
  <c r="AF1209" i="3"/>
  <c r="AG1209" i="3" l="1"/>
  <c r="AF1210" i="3"/>
  <c r="AG1210" i="3" l="1"/>
  <c r="AF1211" i="3"/>
  <c r="AF1212" i="3" l="1"/>
  <c r="AG1211" i="3"/>
  <c r="AG1212" i="3" l="1"/>
  <c r="AF1213" i="3"/>
  <c r="AG1213" i="3" l="1"/>
  <c r="AF1214" i="3"/>
  <c r="AG1214" i="3" l="1"/>
  <c r="AF1215" i="3"/>
  <c r="AF1216" i="3" l="1"/>
  <c r="AG1215" i="3"/>
  <c r="AG1216" i="3" l="1"/>
  <c r="AF1217" i="3"/>
  <c r="AG1217" i="3" l="1"/>
  <c r="AF1218" i="3"/>
  <c r="AG1218" i="3" l="1"/>
  <c r="AF1219" i="3"/>
  <c r="AF1220" i="3" l="1"/>
  <c r="AG1219" i="3"/>
  <c r="AF1221" i="3" l="1"/>
  <c r="AG1220" i="3"/>
  <c r="AG1221" i="3" l="1"/>
  <c r="AF1222" i="3"/>
  <c r="AG1222" i="3" l="1"/>
  <c r="AF1223" i="3"/>
  <c r="AF1224" i="3" l="1"/>
  <c r="AG1223" i="3"/>
  <c r="AG1224" i="3" l="1"/>
  <c r="AF1225" i="3"/>
  <c r="AG1225" i="3" l="1"/>
  <c r="AF1226" i="3"/>
  <c r="AF1227" i="3" l="1"/>
  <c r="AG1226" i="3"/>
  <c r="AF1228" i="3" l="1"/>
  <c r="AG1227" i="3"/>
  <c r="AG1228" i="3" l="1"/>
  <c r="AF1229" i="3"/>
  <c r="AG1229" i="3" l="1"/>
  <c r="AF1230" i="3"/>
  <c r="AG1230" i="3" l="1"/>
  <c r="AF1231" i="3"/>
  <c r="AF1232" i="3" l="1"/>
  <c r="AG1231" i="3"/>
  <c r="AG1232" i="3" l="1"/>
  <c r="AF1233" i="3"/>
  <c r="AG1233" i="3" l="1"/>
  <c r="AF1234" i="3"/>
  <c r="AG1234" i="3" l="1"/>
  <c r="AF1235" i="3"/>
  <c r="AF1236" i="3" l="1"/>
  <c r="AG1235" i="3"/>
  <c r="AG1236" i="3" l="1"/>
  <c r="AF1237" i="3"/>
  <c r="AG1237" i="3" l="1"/>
  <c r="AF1238" i="3"/>
  <c r="AG1238" i="3" l="1"/>
  <c r="AF1239" i="3"/>
  <c r="AF1240" i="3" l="1"/>
  <c r="AG1239" i="3"/>
  <c r="AG1240" i="3" l="1"/>
  <c r="AF1241" i="3"/>
  <c r="AG1241" i="3" l="1"/>
  <c r="AF1242" i="3"/>
  <c r="AG1242" i="3" l="1"/>
  <c r="AF1243" i="3"/>
  <c r="AF1244" i="3" l="1"/>
  <c r="AG1243" i="3"/>
  <c r="AG1244" i="3" l="1"/>
  <c r="AF1245" i="3"/>
  <c r="AG1245" i="3" l="1"/>
  <c r="AF1246" i="3"/>
  <c r="AG1246" i="3" l="1"/>
  <c r="AF1247" i="3"/>
  <c r="AF1248" i="3" l="1"/>
  <c r="AG1247" i="3"/>
  <c r="AG1248" i="3" l="1"/>
  <c r="AF1249" i="3"/>
  <c r="AG1249" i="3" l="1"/>
  <c r="AF1250" i="3"/>
  <c r="AG1250" i="3" l="1"/>
  <c r="AF1251" i="3"/>
  <c r="AF1252" i="3" l="1"/>
  <c r="AG1251" i="3"/>
  <c r="AG1252" i="3" l="1"/>
  <c r="AF1253" i="3"/>
  <c r="AG1253" i="3" l="1"/>
  <c r="AF1254" i="3"/>
  <c r="AG1254" i="3" l="1"/>
  <c r="AF1255" i="3"/>
  <c r="AF1256" i="3" l="1"/>
  <c r="AG1255" i="3"/>
  <c r="AF1257" i="3" l="1"/>
  <c r="AG1256" i="3"/>
  <c r="AG1257" i="3" l="1"/>
  <c r="AF1258" i="3"/>
  <c r="AG1258" i="3" l="1"/>
  <c r="AF1259" i="3"/>
  <c r="AF1260" i="3" l="1"/>
  <c r="AG1259" i="3"/>
  <c r="AG1260" i="3" l="1"/>
  <c r="AF1261" i="3"/>
  <c r="AG1261" i="3" l="1"/>
  <c r="AF1262" i="3"/>
  <c r="AG1262" i="3" l="1"/>
  <c r="AF1263" i="3"/>
  <c r="AF1264" i="3" l="1"/>
  <c r="AG1263" i="3"/>
  <c r="AG1264" i="3" l="1"/>
  <c r="AF1265" i="3"/>
  <c r="AG1265" i="3" l="1"/>
  <c r="AF1266" i="3"/>
  <c r="AG1266" i="3" l="1"/>
  <c r="AF1267" i="3"/>
  <c r="AF1268" i="3" l="1"/>
  <c r="AG1267" i="3"/>
  <c r="AG1268" i="3" l="1"/>
  <c r="AF1269" i="3"/>
  <c r="AG1269" i="3" l="1"/>
  <c r="AF1270" i="3"/>
  <c r="AF1271" i="3" l="1"/>
  <c r="AG1270" i="3"/>
  <c r="AF1272" i="3" l="1"/>
  <c r="AG1271" i="3"/>
  <c r="AG1272" i="3" l="1"/>
  <c r="AF1273" i="3"/>
  <c r="AG1273" i="3" l="1"/>
  <c r="AF1274" i="3"/>
  <c r="AG1274" i="3" l="1"/>
  <c r="AF1275" i="3"/>
  <c r="AF1276" i="3" l="1"/>
  <c r="AG1275" i="3"/>
  <c r="AG1276" i="3" l="1"/>
  <c r="AF1277" i="3"/>
  <c r="AG1277" i="3" l="1"/>
  <c r="AF1278" i="3"/>
  <c r="AG1278" i="3" l="1"/>
  <c r="AF1279" i="3"/>
  <c r="AF1280" i="3" l="1"/>
  <c r="AG1279" i="3"/>
  <c r="AG1280" i="3" l="1"/>
  <c r="AF1281" i="3"/>
  <c r="AG1281" i="3" l="1"/>
  <c r="AF1282" i="3"/>
  <c r="AG1282" i="3" l="1"/>
  <c r="AF1283" i="3"/>
  <c r="AF1284" i="3" l="1"/>
  <c r="AG1283" i="3"/>
  <c r="AG1284" i="3" l="1"/>
  <c r="AF1285" i="3"/>
  <c r="AG1285" i="3" l="1"/>
  <c r="AF1286" i="3"/>
  <c r="AG1286" i="3" l="1"/>
  <c r="AF1287" i="3"/>
  <c r="AF1288" i="3" l="1"/>
  <c r="AG1287" i="3"/>
  <c r="AG1288" i="3" l="1"/>
  <c r="AF1289" i="3"/>
  <c r="AG1289" i="3" l="1"/>
  <c r="AF1290" i="3"/>
  <c r="AG1290" i="3" l="1"/>
  <c r="AF1291" i="3"/>
  <c r="AF1292" i="3" l="1"/>
  <c r="AG1291" i="3"/>
  <c r="AG1292" i="3" l="1"/>
  <c r="AF1293" i="3"/>
  <c r="AG1293" i="3" l="1"/>
  <c r="AF1294" i="3"/>
  <c r="AG1294" i="3" l="1"/>
  <c r="AF1295" i="3"/>
  <c r="AF1296" i="3" l="1"/>
  <c r="AG1295" i="3"/>
  <c r="AG1296" i="3" l="1"/>
  <c r="AF1297" i="3"/>
  <c r="AG1297" i="3" l="1"/>
  <c r="AF1298" i="3"/>
  <c r="AG1298" i="3" l="1"/>
  <c r="AF1299" i="3"/>
  <c r="AF1300" i="3" l="1"/>
  <c r="AG1299" i="3"/>
  <c r="AG1300" i="3" l="1"/>
  <c r="AF1301" i="3"/>
  <c r="AG1301" i="3" l="1"/>
  <c r="AF1302" i="3"/>
  <c r="AG1302" i="3" l="1"/>
  <c r="AF1303" i="3"/>
  <c r="AF1304" i="3" l="1"/>
  <c r="AG1303" i="3"/>
  <c r="AG1304" i="3" l="1"/>
  <c r="AF1305" i="3"/>
  <c r="AG1305" i="3" l="1"/>
  <c r="AF1306" i="3"/>
  <c r="AG1306" i="3" l="1"/>
  <c r="AF1307" i="3"/>
  <c r="AF1308" i="3" l="1"/>
  <c r="AG1307" i="3"/>
  <c r="AG1308" i="3" l="1"/>
  <c r="AF1309" i="3"/>
  <c r="AG1309" i="3" l="1"/>
  <c r="AF1310" i="3"/>
  <c r="AG1310" i="3" l="1"/>
  <c r="AF1311" i="3"/>
  <c r="AF1312" i="3" l="1"/>
  <c r="AG1311" i="3"/>
  <c r="AG1312" i="3" l="1"/>
  <c r="AF1313" i="3"/>
  <c r="AG1313" i="3" l="1"/>
  <c r="AF1314" i="3"/>
  <c r="AG1314" i="3" l="1"/>
  <c r="AF1315" i="3"/>
  <c r="AF1316" i="3" l="1"/>
  <c r="AG1315" i="3"/>
  <c r="AG1316" i="3" l="1"/>
  <c r="AF1317" i="3"/>
  <c r="AG1317" i="3" l="1"/>
  <c r="AF1318" i="3"/>
  <c r="AG1318" i="3" l="1"/>
  <c r="AF1319" i="3"/>
  <c r="AF1320" i="3" l="1"/>
  <c r="AG1319" i="3"/>
  <c r="AG1320" i="3" l="1"/>
  <c r="AF1321" i="3"/>
  <c r="AG1321" i="3" l="1"/>
  <c r="AF1322" i="3"/>
  <c r="AG1322" i="3" l="1"/>
  <c r="AF1323" i="3"/>
  <c r="AF1324" i="3" l="1"/>
  <c r="AG1323" i="3"/>
  <c r="AG1324" i="3" l="1"/>
  <c r="AF1325" i="3"/>
  <c r="AG1325" i="3" l="1"/>
  <c r="AF1326" i="3"/>
  <c r="AG1326" i="3" l="1"/>
  <c r="AF1327" i="3"/>
  <c r="AF1328" i="3" l="1"/>
  <c r="AG1327" i="3"/>
  <c r="AG1328" i="3" l="1"/>
  <c r="AF1329" i="3"/>
  <c r="AG1329" i="3" l="1"/>
  <c r="AF1330" i="3"/>
  <c r="AG1330" i="3" l="1"/>
  <c r="AF1331" i="3"/>
  <c r="AF1332" i="3" l="1"/>
  <c r="AG1331" i="3"/>
  <c r="AG1332" i="3" l="1"/>
  <c r="AF1333" i="3"/>
  <c r="AG1333" i="3" l="1"/>
  <c r="AF1334" i="3"/>
  <c r="AG1334" i="3" l="1"/>
  <c r="AF1335" i="3"/>
  <c r="AF1336" i="3" l="1"/>
  <c r="AG1335" i="3"/>
  <c r="AG1336" i="3" l="1"/>
  <c r="AF1337" i="3"/>
  <c r="AG1337" i="3" l="1"/>
  <c r="AF1338" i="3"/>
  <c r="AG1338" i="3" l="1"/>
  <c r="AF1339" i="3"/>
  <c r="AF1340" i="3" l="1"/>
  <c r="AG1339" i="3"/>
  <c r="AG1340" i="3" l="1"/>
  <c r="AF1341" i="3"/>
  <c r="AG1341" i="3" l="1"/>
  <c r="AF1342" i="3"/>
  <c r="AG1342" i="3" l="1"/>
  <c r="AF1343" i="3"/>
  <c r="AF1344" i="3" l="1"/>
  <c r="AG1343" i="3"/>
  <c r="AG1344" i="3" l="1"/>
  <c r="AF1345" i="3"/>
  <c r="AG1345" i="3" l="1"/>
  <c r="AF1346" i="3"/>
  <c r="AG1346" i="3" l="1"/>
  <c r="AF1347" i="3"/>
  <c r="AF1348" i="3" l="1"/>
  <c r="AG1347" i="3"/>
  <c r="AG1348" i="3" l="1"/>
  <c r="AF1349" i="3"/>
  <c r="AG1349" i="3" l="1"/>
  <c r="AF1350" i="3"/>
  <c r="AG1350" i="3" l="1"/>
  <c r="AF1351" i="3"/>
  <c r="AG1351" i="3" l="1"/>
  <c r="AF1352" i="3"/>
  <c r="AG1352" i="3" l="1"/>
  <c r="AF1353" i="3"/>
  <c r="AG1353" i="3" l="1"/>
  <c r="AF1354" i="3"/>
  <c r="AF1355" i="3" l="1"/>
  <c r="AG1354" i="3"/>
  <c r="AG1355" i="3" l="1"/>
  <c r="AF1356" i="3"/>
  <c r="AG1356" i="3" l="1"/>
  <c r="AF1357" i="3"/>
  <c r="AG1357" i="3" l="1"/>
  <c r="AF1358" i="3"/>
  <c r="AG1358" i="3" l="1"/>
  <c r="AF1359" i="3"/>
  <c r="AF1360" i="3" l="1"/>
  <c r="AG1359" i="3"/>
  <c r="AG1360" i="3" l="1"/>
  <c r="AF1361" i="3"/>
  <c r="AG1361" i="3" l="1"/>
  <c r="AF1362" i="3"/>
  <c r="AF1363" i="3" l="1"/>
  <c r="AG1362" i="3"/>
  <c r="AG1363" i="3" l="1"/>
  <c r="AF1364" i="3"/>
  <c r="AG1364" i="3" l="1"/>
  <c r="AF1365" i="3"/>
  <c r="AF1366" i="3" l="1"/>
  <c r="AG1365" i="3"/>
  <c r="AF1367" i="3" l="1"/>
  <c r="AG1366" i="3"/>
  <c r="AF1368" i="3" l="1"/>
  <c r="AG1367" i="3"/>
  <c r="AF1369" i="3" l="1"/>
  <c r="AG1368" i="3"/>
  <c r="AG1369" i="3" l="1"/>
  <c r="AF1370" i="3"/>
  <c r="AG1370" i="3" l="1"/>
  <c r="AF1371" i="3"/>
  <c r="AF1372" i="3" l="1"/>
  <c r="AG1371" i="3"/>
  <c r="AG1372" i="3" l="1"/>
  <c r="AF1373" i="3"/>
  <c r="AG1373" i="3" l="1"/>
  <c r="AF1374" i="3"/>
  <c r="AG1374" i="3" l="1"/>
  <c r="AF1375" i="3"/>
  <c r="AF1376" i="3" l="1"/>
  <c r="AG1375" i="3"/>
  <c r="AG1376" i="3" l="1"/>
  <c r="AF1377" i="3"/>
  <c r="AG1377" i="3" l="1"/>
  <c r="AF1378" i="3"/>
  <c r="AG1378" i="3" l="1"/>
  <c r="AF1379" i="3"/>
  <c r="AF1380" i="3" l="1"/>
  <c r="AG1379" i="3"/>
  <c r="AG1380" i="3" l="1"/>
  <c r="AF1381" i="3"/>
  <c r="AF1382" i="3" l="1"/>
  <c r="AG1381" i="3"/>
  <c r="AG1382" i="3" l="1"/>
  <c r="AF1383" i="3"/>
  <c r="AF1384" i="3" l="1"/>
  <c r="AG1383" i="3"/>
  <c r="AG1384" i="3" l="1"/>
  <c r="AF1385" i="3"/>
  <c r="AF1386" i="3" l="1"/>
  <c r="AG1385" i="3"/>
  <c r="AG1386" i="3" l="1"/>
  <c r="AF1387" i="3"/>
  <c r="AG1387" i="3" l="1"/>
  <c r="AF1388" i="3"/>
  <c r="AG1388" i="3" l="1"/>
  <c r="AF1389" i="3"/>
  <c r="AF1390" i="3" l="1"/>
  <c r="AG1389" i="3"/>
  <c r="AF1391" i="3" l="1"/>
  <c r="AG1390" i="3"/>
  <c r="AF1392" i="3" l="1"/>
  <c r="AG1391" i="3"/>
  <c r="AG1392" i="3" l="1"/>
  <c r="AF1393" i="3"/>
  <c r="AG1393" i="3" l="1"/>
  <c r="AF1394" i="3"/>
  <c r="AG1394" i="3" l="1"/>
  <c r="AF1395" i="3"/>
  <c r="AF1396" i="3" l="1"/>
  <c r="AG1395" i="3"/>
  <c r="AF1397" i="3" l="1"/>
  <c r="AG1396" i="3"/>
  <c r="AG1397" i="3" l="1"/>
  <c r="AF1398" i="3"/>
  <c r="AG1398" i="3" l="1"/>
  <c r="AF1399" i="3"/>
  <c r="AG1399" i="3" l="1"/>
  <c r="AF1400" i="3"/>
  <c r="AG1400" i="3" l="1"/>
  <c r="AF1401" i="3"/>
  <c r="AG1401" i="3" l="1"/>
  <c r="AF1402" i="3"/>
  <c r="AG1402" i="3" l="1"/>
  <c r="AF1403" i="3"/>
  <c r="AG1403" i="3" l="1"/>
  <c r="AF1404" i="3"/>
  <c r="AG1404" i="3" l="1"/>
  <c r="AF1405" i="3"/>
  <c r="AG1405" i="3" l="1"/>
  <c r="AF1406" i="3"/>
  <c r="AG1406" i="3" l="1"/>
  <c r="AF1407" i="3"/>
  <c r="AF1408" i="3" l="1"/>
  <c r="AG1407" i="3"/>
  <c r="AG1408" i="3" l="1"/>
  <c r="AF1409" i="3"/>
  <c r="AG1409" i="3" l="1"/>
  <c r="AF1410" i="3"/>
  <c r="AG1410" i="3" l="1"/>
  <c r="AF1411" i="3"/>
  <c r="AF1412" i="3" l="1"/>
  <c r="AG1411" i="3"/>
  <c r="AF1413" i="3" l="1"/>
  <c r="AG1412" i="3"/>
  <c r="AG1413" i="3" l="1"/>
  <c r="AF1414" i="3"/>
  <c r="AG1414" i="3" l="1"/>
  <c r="AF1415" i="3"/>
  <c r="AF1416" i="3" l="1"/>
  <c r="AG1415" i="3"/>
  <c r="AG1416" i="3" l="1"/>
  <c r="AF1417" i="3"/>
  <c r="AG1417" i="3" l="1"/>
  <c r="AF1418" i="3"/>
  <c r="AF1419" i="3" l="1"/>
  <c r="AG1418" i="3"/>
  <c r="AF1420" i="3" l="1"/>
  <c r="AG1419" i="3"/>
  <c r="AG1420" i="3" l="1"/>
  <c r="AF1421" i="3"/>
  <c r="AG1421" i="3" l="1"/>
  <c r="AF1422" i="3"/>
  <c r="AF1423" i="3" l="1"/>
  <c r="AG1422" i="3"/>
  <c r="AG1423" i="3" l="1"/>
  <c r="AF1424" i="3"/>
  <c r="AG1424" i="3" l="1"/>
  <c r="AF1425" i="3"/>
  <c r="AG1425" i="3" l="1"/>
  <c r="AF1426" i="3"/>
  <c r="AF1427" i="3" l="1"/>
  <c r="AG1426" i="3"/>
  <c r="AG1427" i="3" l="1"/>
  <c r="AF1428" i="3"/>
  <c r="AG1428" i="3" l="1"/>
  <c r="AF1429" i="3"/>
  <c r="AG1429" i="3" l="1"/>
  <c r="AF1430" i="3"/>
  <c r="AG1430" i="3" l="1"/>
  <c r="AF1431" i="3"/>
  <c r="AF1432" i="3" l="1"/>
  <c r="AG1431" i="3"/>
  <c r="AG1432" i="3" l="1"/>
  <c r="AF1433" i="3"/>
  <c r="AG1433" i="3" l="1"/>
  <c r="AF1434" i="3"/>
  <c r="AG1434" i="3" l="1"/>
  <c r="AF1435" i="3"/>
  <c r="AG1435" i="3" l="1"/>
  <c r="AF1436" i="3"/>
  <c r="AG1436" i="3" l="1"/>
  <c r="AF1437" i="3"/>
  <c r="AG1437" i="3" l="1"/>
  <c r="AF1438" i="3"/>
  <c r="AG1438" i="3" l="1"/>
  <c r="AF1439" i="3"/>
  <c r="AF1440" i="3" l="1"/>
  <c r="AG1439" i="3"/>
  <c r="AG1440" i="3" l="1"/>
  <c r="AF1441" i="3"/>
  <c r="AF1442" i="3" l="1"/>
  <c r="AG1441" i="3"/>
  <c r="AF1443" i="3" l="1"/>
  <c r="AG1442" i="3"/>
  <c r="AF1444" i="3" l="1"/>
  <c r="AG1443" i="3"/>
  <c r="AG1444" i="3" l="1"/>
  <c r="AF1445" i="3"/>
  <c r="AG1445" i="3" l="1"/>
  <c r="AF1446" i="3"/>
  <c r="AF1447" i="3" l="1"/>
  <c r="AG1446" i="3"/>
  <c r="AG1447" i="3" l="1"/>
  <c r="AF1448" i="3"/>
  <c r="AG1448" i="3" l="1"/>
  <c r="AF1449" i="3"/>
  <c r="AG1449" i="3" l="1"/>
  <c r="AF1450" i="3"/>
  <c r="AG1450" i="3" l="1"/>
  <c r="AF1451" i="3"/>
  <c r="AG1451" i="3" l="1"/>
  <c r="AF1452" i="3"/>
  <c r="AF1453" i="3" l="1"/>
  <c r="AG1452" i="3"/>
  <c r="AG1453" i="3" l="1"/>
  <c r="AF1454" i="3"/>
  <c r="AG1454" i="3" l="1"/>
  <c r="AF1455" i="3"/>
  <c r="AF1456" i="3" l="1"/>
  <c r="AG1455" i="3"/>
  <c r="AG1456" i="3" l="1"/>
  <c r="AF1457" i="3"/>
  <c r="AG1457" i="3" l="1"/>
  <c r="AF1458" i="3"/>
  <c r="AF1459" i="3" l="1"/>
  <c r="AG1458" i="3"/>
  <c r="AF1460" i="3" l="1"/>
  <c r="AG1459" i="3"/>
  <c r="AG1460" i="3" l="1"/>
  <c r="AF1461" i="3"/>
  <c r="AG1461" i="3" l="1"/>
  <c r="AF1462" i="3"/>
  <c r="AF1463" i="3" l="1"/>
  <c r="AG1462" i="3"/>
  <c r="AF1464" i="3" l="1"/>
  <c r="AG1463" i="3"/>
  <c r="AG1464" i="3" l="1"/>
  <c r="AF1465" i="3"/>
  <c r="AG1465" i="3" l="1"/>
  <c r="AF1466" i="3"/>
  <c r="AF1467" i="3" l="1"/>
  <c r="AG1466" i="3"/>
  <c r="AF1468" i="3" l="1"/>
  <c r="AG1467" i="3"/>
  <c r="AG1468" i="3" l="1"/>
  <c r="AF1469" i="3"/>
  <c r="AG1469" i="3" l="1"/>
  <c r="AF1470" i="3"/>
  <c r="AG1470" i="3" l="1"/>
  <c r="AF1471" i="3"/>
  <c r="AF1472" i="3" l="1"/>
  <c r="AG1471" i="3"/>
  <c r="AG1472" i="3" l="1"/>
  <c r="AF1473" i="3"/>
  <c r="AG1473" i="3" l="1"/>
  <c r="AF1474" i="3"/>
  <c r="AG1474" i="3" l="1"/>
  <c r="AF1475" i="3"/>
  <c r="AF1476" i="3" l="1"/>
  <c r="AG1475" i="3"/>
  <c r="AG1476" i="3" l="1"/>
  <c r="AF1477" i="3"/>
  <c r="AG1477" i="3" l="1"/>
  <c r="AF1478" i="3"/>
  <c r="AG1478" i="3" l="1"/>
  <c r="AF1479" i="3"/>
  <c r="AG1479" i="3" l="1"/>
  <c r="AF1480" i="3"/>
  <c r="AG1480" i="3" l="1"/>
  <c r="AF1481" i="3"/>
  <c r="AG1481" i="3" l="1"/>
  <c r="AF1482" i="3"/>
  <c r="AF1483" i="3" l="1"/>
  <c r="AG1482" i="3"/>
  <c r="AF1484" i="3" l="1"/>
  <c r="AG1483" i="3"/>
  <c r="AG1484" i="3" l="1"/>
  <c r="AF1485" i="3"/>
  <c r="AG1485" i="3" l="1"/>
  <c r="AF1486" i="3"/>
  <c r="AG1486" i="3" l="1"/>
  <c r="AF1487" i="3"/>
  <c r="AF1488" i="3" l="1"/>
  <c r="AG1487" i="3"/>
  <c r="AF1489" i="3" l="1"/>
  <c r="AG1488" i="3"/>
  <c r="AG1489" i="3" l="1"/>
  <c r="AF1490" i="3"/>
  <c r="AG1490" i="3" l="1"/>
  <c r="AF1491" i="3"/>
  <c r="AF1492" i="3" l="1"/>
  <c r="AG1491" i="3"/>
  <c r="AG1492" i="3" l="1"/>
  <c r="AF1493" i="3"/>
  <c r="AG1493" i="3" l="1"/>
  <c r="AF1494" i="3"/>
  <c r="AG1494" i="3" l="1"/>
  <c r="AF1495" i="3"/>
  <c r="AF1496" i="3" l="1"/>
  <c r="AG1495" i="3"/>
  <c r="AG1496" i="3" l="1"/>
  <c r="AF1497" i="3"/>
  <c r="AG1497" i="3" l="1"/>
  <c r="AF1498" i="3"/>
  <c r="AG1498" i="3" l="1"/>
  <c r="AF1499" i="3"/>
  <c r="AF1500" i="3" l="1"/>
  <c r="AG1499" i="3"/>
  <c r="AF1501" i="3" l="1"/>
  <c r="AG1500" i="3"/>
  <c r="AG1501" i="3" l="1"/>
  <c r="AF1502" i="3"/>
  <c r="AG1502" i="3" l="1"/>
  <c r="AF1503" i="3"/>
  <c r="AF1504" i="3" l="1"/>
  <c r="AG1503" i="3"/>
  <c r="AG1504" i="3" l="1"/>
  <c r="AF1505" i="3"/>
  <c r="AG1505" i="3" l="1"/>
  <c r="AF1506" i="3"/>
  <c r="AF1507" i="3" l="1"/>
  <c r="AG1506" i="3"/>
  <c r="AF1508" i="3" l="1"/>
  <c r="AG1507" i="3"/>
  <c r="AG1508" i="3" l="1"/>
  <c r="AF1509" i="3"/>
  <c r="AG1509" i="3" l="1"/>
  <c r="AF1510" i="3"/>
  <c r="AG1510" i="3" l="1"/>
  <c r="AF1511" i="3"/>
  <c r="AF1512" i="3" l="1"/>
  <c r="AG1511" i="3"/>
  <c r="AF1513" i="3" l="1"/>
  <c r="AG1512" i="3"/>
  <c r="AG1513" i="3" l="1"/>
  <c r="AF1514" i="3"/>
  <c r="AG1514" i="3" l="1"/>
  <c r="AF1515" i="3"/>
  <c r="AF1516" i="3" l="1"/>
  <c r="AG1515" i="3"/>
  <c r="AG1516" i="3" l="1"/>
  <c r="AF1517" i="3"/>
  <c r="AG1517" i="3" l="1"/>
  <c r="AF1518" i="3"/>
  <c r="AF1519" i="3" l="1"/>
  <c r="AG1518" i="3"/>
  <c r="AG1519" i="3" l="1"/>
  <c r="AF1520" i="3"/>
  <c r="AG1520" i="3" l="1"/>
  <c r="AF1521" i="3"/>
  <c r="AG1521" i="3" l="1"/>
  <c r="AF1522" i="3"/>
  <c r="AF1523" i="3" l="1"/>
  <c r="AG1522" i="3"/>
  <c r="AF1524" i="3" l="1"/>
  <c r="AG1523" i="3"/>
  <c r="AG1524" i="3" l="1"/>
  <c r="AF1525" i="3"/>
  <c r="AG1525" i="3" l="1"/>
  <c r="AF1526" i="3"/>
  <c r="AG1526" i="3" l="1"/>
  <c r="AF1527" i="3"/>
  <c r="AG1527" i="3" l="1"/>
  <c r="AF1528" i="3"/>
  <c r="AG1528" i="3" l="1"/>
  <c r="AF1529" i="3"/>
  <c r="AG1529" i="3" l="1"/>
  <c r="AF1530" i="3"/>
  <c r="AF1531" i="3" l="1"/>
  <c r="AG1530" i="3"/>
  <c r="AF1532" i="3" l="1"/>
  <c r="AG1531" i="3"/>
  <c r="AG1532" i="3" l="1"/>
  <c r="AF1533" i="3"/>
  <c r="AG1533" i="3" l="1"/>
  <c r="AF1534" i="3"/>
  <c r="AG1534" i="3" l="1"/>
  <c r="AF1535" i="3"/>
  <c r="AF1536" i="3" l="1"/>
  <c r="AG1535" i="3"/>
  <c r="AG1536" i="3" l="1"/>
  <c r="AF1537" i="3"/>
  <c r="AG1537" i="3" l="1"/>
  <c r="AF1538" i="3"/>
  <c r="AG1538" i="3" l="1"/>
  <c r="AF1539" i="3"/>
  <c r="AF1540" i="3" l="1"/>
  <c r="AG1539" i="3"/>
  <c r="AG1540" i="3" l="1"/>
  <c r="AF1541" i="3"/>
  <c r="AG1541" i="3" l="1"/>
  <c r="AF1542" i="3"/>
  <c r="AG1542" i="3" l="1"/>
  <c r="AF1543" i="3"/>
  <c r="AF1544" i="3" l="1"/>
  <c r="AG1543" i="3"/>
  <c r="AG1544" i="3" l="1"/>
  <c r="AF1545" i="3"/>
  <c r="AG1545" i="3" l="1"/>
  <c r="AF1546" i="3"/>
  <c r="AG1546" i="3" l="1"/>
  <c r="AF1547" i="3"/>
  <c r="AF1548" i="3" l="1"/>
  <c r="AG1547" i="3"/>
  <c r="AG1548" i="3" l="1"/>
  <c r="AF1549" i="3"/>
  <c r="AG1549" i="3" l="1"/>
  <c r="AF1550" i="3"/>
  <c r="AG1550" i="3" l="1"/>
  <c r="AF1551" i="3"/>
  <c r="AF1552" i="3" l="1"/>
  <c r="AG1551" i="3"/>
  <c r="AG1552" i="3" l="1"/>
  <c r="AF1553" i="3"/>
  <c r="AG1553" i="3" l="1"/>
  <c r="AF1554" i="3"/>
  <c r="AG1554" i="3" l="1"/>
  <c r="AF1555" i="3"/>
  <c r="AF1556" i="3" l="1"/>
  <c r="AG1555" i="3"/>
  <c r="AF1557" i="3" l="1"/>
  <c r="AG1556" i="3"/>
  <c r="AG1557" i="3" l="1"/>
  <c r="AF1558" i="3"/>
  <c r="AG1558" i="3" l="1"/>
  <c r="AF1559" i="3"/>
  <c r="AF1560" i="3" l="1"/>
  <c r="AG1559" i="3"/>
  <c r="AG1560" i="3" l="1"/>
  <c r="AF1561" i="3"/>
  <c r="AG1561" i="3" l="1"/>
  <c r="AF1562" i="3"/>
  <c r="AG1562" i="3" l="1"/>
  <c r="AF1563" i="3"/>
  <c r="AF1564" i="3" l="1"/>
  <c r="AG1563" i="3"/>
  <c r="AG1564" i="3" l="1"/>
  <c r="AF1565" i="3"/>
  <c r="AG1565" i="3" l="1"/>
  <c r="AF1566" i="3"/>
  <c r="AG1566" i="3" l="1"/>
  <c r="AF1567" i="3"/>
  <c r="AF1568" i="3" l="1"/>
  <c r="AG1567" i="3"/>
  <c r="AG1568" i="3" l="1"/>
  <c r="AF1569" i="3"/>
  <c r="AG1569" i="3" l="1"/>
  <c r="AF1570" i="3"/>
  <c r="AG1570" i="3" l="1"/>
  <c r="AF1571" i="3"/>
  <c r="AF1572" i="3" l="1"/>
  <c r="AG1571" i="3"/>
  <c r="AG1572" i="3" l="1"/>
  <c r="AF1573" i="3"/>
  <c r="AG1573" i="3" l="1"/>
  <c r="AF1574" i="3"/>
  <c r="AG1574" i="3" l="1"/>
  <c r="AF1575" i="3"/>
  <c r="AF1576" i="3" l="1"/>
  <c r="AG1575" i="3"/>
  <c r="AG1576" i="3" l="1"/>
  <c r="AF1577" i="3"/>
  <c r="AG1577" i="3" l="1"/>
  <c r="AF1578" i="3"/>
  <c r="AG1578" i="3" l="1"/>
  <c r="AF1579" i="3"/>
  <c r="AF1580" i="3" l="1"/>
  <c r="AG1579" i="3"/>
  <c r="AG1580" i="3" l="1"/>
  <c r="AF1581" i="3"/>
  <c r="AG1581" i="3" l="1"/>
  <c r="AF1582" i="3"/>
  <c r="AG1582" i="3" l="1"/>
  <c r="AF1583" i="3"/>
  <c r="AF1584" i="3" l="1"/>
  <c r="AG1583" i="3"/>
  <c r="AG1584" i="3" l="1"/>
  <c r="AF1585" i="3"/>
  <c r="AG1585" i="3" l="1"/>
  <c r="AF1586" i="3"/>
  <c r="AG1586" i="3" l="1"/>
  <c r="AF1587" i="3"/>
  <c r="AF1588" i="3" l="1"/>
  <c r="AG1587" i="3"/>
  <c r="AG1588" i="3" l="1"/>
  <c r="AF1589" i="3"/>
  <c r="AG1589" i="3" l="1"/>
  <c r="AF1590" i="3"/>
  <c r="AG1590" i="3" l="1"/>
  <c r="AF1591" i="3"/>
  <c r="AF1592" i="3" l="1"/>
  <c r="AG1591" i="3"/>
  <c r="AG1592" i="3" l="1"/>
  <c r="AF1593" i="3"/>
  <c r="AG1593" i="3" l="1"/>
  <c r="AF1594" i="3"/>
  <c r="AG1594" i="3" l="1"/>
  <c r="AF1595" i="3"/>
  <c r="AF1596" i="3" l="1"/>
  <c r="AG1595" i="3"/>
  <c r="AG1596" i="3" l="1"/>
  <c r="AF1597" i="3"/>
  <c r="AG1597" i="3" l="1"/>
  <c r="AF1598" i="3"/>
  <c r="AG1598" i="3" l="1"/>
  <c r="AF1599" i="3"/>
  <c r="AG1599" i="3" l="1"/>
  <c r="AF1600" i="3"/>
  <c r="AG1600" i="3" l="1"/>
  <c r="AF1601" i="3"/>
  <c r="AG1601" i="3" l="1"/>
  <c r="AF1602" i="3"/>
  <c r="AF1603" i="3" l="1"/>
  <c r="AG1602" i="3"/>
  <c r="AF1604" i="3" l="1"/>
  <c r="AG1603" i="3"/>
  <c r="AG1604" i="3" l="1"/>
  <c r="AF1605" i="3"/>
  <c r="AG1605" i="3" l="1"/>
  <c r="AF1606" i="3"/>
  <c r="AG1606" i="3" l="1"/>
  <c r="AF1607" i="3"/>
  <c r="AF1608" i="3" l="1"/>
  <c r="AG1607" i="3"/>
  <c r="AG1608" i="3" l="1"/>
  <c r="AF1609" i="3"/>
  <c r="AG1609" i="3" l="1"/>
  <c r="AF1610" i="3"/>
  <c r="AG1610" i="3" l="1"/>
  <c r="AF1611" i="3"/>
  <c r="AF1612" i="3" l="1"/>
  <c r="AG1611" i="3"/>
  <c r="AG1612" i="3" l="1"/>
  <c r="AF1613" i="3"/>
  <c r="AG1613" i="3" l="1"/>
  <c r="AF1614" i="3"/>
  <c r="AG1614" i="3" l="1"/>
  <c r="AF1615" i="3"/>
  <c r="AF1616" i="3" l="1"/>
  <c r="AG1615" i="3"/>
  <c r="AG1616" i="3" l="1"/>
  <c r="AF1617" i="3"/>
  <c r="AG1617" i="3" l="1"/>
  <c r="AF1618" i="3"/>
  <c r="AG1618" i="3" l="1"/>
  <c r="AF1619" i="3"/>
  <c r="AF1620" i="3" l="1"/>
  <c r="AG1619" i="3"/>
  <c r="AG1620" i="3" l="1"/>
  <c r="AF1621" i="3"/>
  <c r="AG1621" i="3" l="1"/>
  <c r="AF1622" i="3"/>
  <c r="AG1622" i="3" l="1"/>
  <c r="AF1623" i="3"/>
  <c r="AF1624" i="3" l="1"/>
  <c r="AG1623" i="3"/>
  <c r="AG1624" i="3" l="1"/>
  <c r="AF1625" i="3"/>
  <c r="AG1625" i="3" l="1"/>
  <c r="AF1626" i="3"/>
  <c r="AG1626" i="3" l="1"/>
  <c r="AF1627" i="3"/>
  <c r="AF1628" i="3" l="1"/>
  <c r="AG1627" i="3"/>
  <c r="AG1628" i="3" l="1"/>
  <c r="AF1629" i="3"/>
  <c r="AG1629" i="3" l="1"/>
  <c r="AF1630" i="3"/>
  <c r="AG1630" i="3" l="1"/>
  <c r="AF1631" i="3"/>
  <c r="AF1632" i="3" l="1"/>
  <c r="AG1631" i="3"/>
  <c r="AG1632" i="3" l="1"/>
  <c r="AF1633" i="3"/>
  <c r="AG1633" i="3" l="1"/>
  <c r="AF1634" i="3"/>
  <c r="AG1634" i="3" l="1"/>
  <c r="AF1635" i="3"/>
  <c r="AF1636" i="3" l="1"/>
  <c r="AG1635" i="3"/>
  <c r="AG1636" i="3" l="1"/>
  <c r="AF1637" i="3"/>
  <c r="AG1637" i="3" l="1"/>
  <c r="AF1638" i="3"/>
  <c r="AG1638" i="3" l="1"/>
  <c r="AF1639" i="3"/>
  <c r="AF1640" i="3" l="1"/>
  <c r="AG1639" i="3"/>
  <c r="AG1640" i="3" l="1"/>
  <c r="AF1641" i="3"/>
  <c r="AG1641" i="3" l="1"/>
  <c r="AF1642" i="3"/>
  <c r="AG1642" i="3" l="1"/>
  <c r="AF1643" i="3"/>
  <c r="AG1643" i="3" l="1"/>
  <c r="AF1644" i="3"/>
  <c r="AG1644" i="3" l="1"/>
  <c r="AF1645" i="3"/>
  <c r="AG1645" i="3" l="1"/>
  <c r="AF1646" i="3"/>
  <c r="AG1646" i="3" l="1"/>
  <c r="AF1647" i="3"/>
  <c r="AF1648" i="3" l="1"/>
  <c r="AG1647" i="3"/>
  <c r="AG1648" i="3" l="1"/>
  <c r="AF1649" i="3"/>
  <c r="AG1649" i="3" l="1"/>
  <c r="AF1650" i="3"/>
  <c r="AG1650" i="3" l="1"/>
  <c r="AF1651" i="3"/>
  <c r="AF1652" i="3" l="1"/>
  <c r="AG1651" i="3"/>
  <c r="AG1652" i="3" l="1"/>
  <c r="AF1653" i="3"/>
  <c r="AG1653" i="3" l="1"/>
  <c r="AF1654" i="3"/>
  <c r="AG1654" i="3" l="1"/>
  <c r="AF1655" i="3"/>
  <c r="AF1656" i="3" l="1"/>
  <c r="AG1655" i="3"/>
  <c r="AG1656" i="3" l="1"/>
  <c r="AF1657" i="3"/>
  <c r="AG1657" i="3" l="1"/>
  <c r="AF1658" i="3"/>
  <c r="AG1658" i="3" l="1"/>
  <c r="AF1659" i="3"/>
  <c r="AG1659" i="3" l="1"/>
  <c r="AF1660" i="3"/>
  <c r="AG1660" i="3" l="1"/>
  <c r="AF1661" i="3"/>
  <c r="AG1661" i="3" l="1"/>
  <c r="AF1662" i="3"/>
  <c r="AG1662" i="3" l="1"/>
  <c r="AF1663" i="3"/>
  <c r="AG1663" i="3" l="1"/>
  <c r="AF1664" i="3"/>
  <c r="AG1664" i="3" l="1"/>
  <c r="AF1665" i="3"/>
  <c r="AG1665" i="3" l="1"/>
  <c r="AF1666" i="3"/>
  <c r="AG1666" i="3" l="1"/>
  <c r="AF1667" i="3"/>
  <c r="AG1667" i="3" l="1"/>
  <c r="AF1668" i="3"/>
  <c r="AG1668" i="3" l="1"/>
  <c r="AF1669" i="3"/>
  <c r="AG1669" i="3" l="1"/>
  <c r="AF1670" i="3"/>
  <c r="AG1670" i="3" l="1"/>
  <c r="AF1671" i="3"/>
  <c r="AG1671" i="3" l="1"/>
  <c r="AF1672" i="3"/>
  <c r="AG1672" i="3" l="1"/>
  <c r="AF1673" i="3"/>
  <c r="AG1673" i="3" l="1"/>
  <c r="AF1674" i="3"/>
  <c r="AG1674" i="3" l="1"/>
  <c r="AF1675" i="3"/>
  <c r="AG1675" i="3" l="1"/>
  <c r="AF1676" i="3"/>
  <c r="AG1676" i="3" l="1"/>
  <c r="AF1677" i="3"/>
  <c r="AG1677" i="3" l="1"/>
  <c r="AF1678" i="3"/>
  <c r="AG1678" i="3" l="1"/>
  <c r="AF1679" i="3"/>
  <c r="AG1679" i="3" l="1"/>
  <c r="AF1680" i="3"/>
  <c r="AG1680" i="3" l="1"/>
  <c r="AF1681" i="3"/>
  <c r="AG1681" i="3" l="1"/>
  <c r="AF1682" i="3"/>
  <c r="AG1682" i="3" l="1"/>
  <c r="AF1683" i="3"/>
  <c r="AG1683" i="3" l="1"/>
  <c r="AF1684" i="3"/>
  <c r="AG1684" i="3" l="1"/>
  <c r="AF1685" i="3"/>
  <c r="AG1685" i="3" l="1"/>
  <c r="AF1686" i="3"/>
  <c r="AG1686" i="3" l="1"/>
  <c r="AF1687" i="3"/>
  <c r="AG1687" i="3" l="1"/>
  <c r="AF1688" i="3"/>
  <c r="AG1688" i="3" l="1"/>
  <c r="AF1689" i="3"/>
  <c r="AG1689" i="3" l="1"/>
  <c r="AF1690" i="3"/>
  <c r="AG1690" i="3" l="1"/>
  <c r="AF1691" i="3"/>
  <c r="AG1691" i="3" l="1"/>
  <c r="AF1692" i="3"/>
  <c r="AG1692" i="3" l="1"/>
  <c r="AF1693" i="3"/>
  <c r="AG1693" i="3" l="1"/>
  <c r="AF1694" i="3"/>
  <c r="AG1694" i="3" l="1"/>
  <c r="AF1695" i="3"/>
  <c r="AG1695" i="3" l="1"/>
  <c r="AF1696" i="3"/>
  <c r="AF1697" i="3" l="1"/>
  <c r="AG1696" i="3"/>
  <c r="AG1697" i="3" l="1"/>
  <c r="AF1698" i="3"/>
  <c r="AG1698" i="3" l="1"/>
  <c r="AF1699" i="3"/>
  <c r="AG1699" i="3" l="1"/>
  <c r="AF1700" i="3"/>
  <c r="AG1700" i="3" l="1"/>
  <c r="AF1701" i="3"/>
  <c r="AG1701" i="3" l="1"/>
  <c r="AF1702" i="3"/>
  <c r="AG1702" i="3" l="1"/>
  <c r="AF1703" i="3"/>
  <c r="AG1703" i="3" l="1"/>
  <c r="AF1704" i="3"/>
  <c r="AG1704" i="3" l="1"/>
  <c r="AF1705" i="3"/>
  <c r="AG1705" i="3" l="1"/>
  <c r="AF1706" i="3"/>
  <c r="AG1706" i="3" l="1"/>
  <c r="AF1707" i="3"/>
  <c r="AG1707" i="3" l="1"/>
  <c r="AF1708" i="3"/>
  <c r="AG1708" i="3" l="1"/>
  <c r="AF1709" i="3"/>
  <c r="AG1709" i="3" l="1"/>
  <c r="AF1710" i="3"/>
  <c r="AG1710" i="3" l="1"/>
  <c r="AF1711" i="3"/>
  <c r="AG1711" i="3" l="1"/>
  <c r="AF1712" i="3"/>
  <c r="AG1712" i="3" l="1"/>
  <c r="AF1713" i="3"/>
  <c r="AG1713" i="3" l="1"/>
  <c r="AF1714" i="3"/>
  <c r="AG1714" i="3" l="1"/>
  <c r="AF1715" i="3"/>
  <c r="AG1715" i="3" l="1"/>
  <c r="AF1716" i="3"/>
  <c r="AG1716" i="3" l="1"/>
  <c r="AF1717" i="3"/>
  <c r="AG1717" i="3" l="1"/>
  <c r="AF1718" i="3"/>
  <c r="AG1718" i="3" l="1"/>
  <c r="AF1719" i="3"/>
  <c r="AG1719" i="3" l="1"/>
  <c r="AF1720" i="3"/>
  <c r="AG1720" i="3" l="1"/>
  <c r="AF1721" i="3"/>
  <c r="AG1721" i="3" l="1"/>
  <c r="AF1722" i="3"/>
  <c r="AG1722" i="3" l="1"/>
  <c r="AF1723" i="3"/>
  <c r="AG1723" i="3" l="1"/>
  <c r="AF1724" i="3"/>
  <c r="AG1724" i="3" l="1"/>
  <c r="AF1725" i="3"/>
  <c r="AG1725" i="3" l="1"/>
  <c r="AF1726" i="3"/>
  <c r="AG1726" i="3" l="1"/>
  <c r="AF1727" i="3"/>
  <c r="AG1727" i="3" l="1"/>
  <c r="AF1728" i="3"/>
  <c r="AF1729" i="3" l="1"/>
  <c r="AG1728" i="3"/>
  <c r="AG1729" i="3" l="1"/>
  <c r="AF1730" i="3"/>
  <c r="AF1731" i="3" l="1"/>
  <c r="AG1730" i="3"/>
  <c r="AG1731" i="3" l="1"/>
  <c r="AF1732" i="3"/>
  <c r="AG1732" i="3" l="1"/>
  <c r="AF1733" i="3"/>
  <c r="AG1733" i="3" l="1"/>
  <c r="AF1734" i="3"/>
  <c r="AG1734" i="3" l="1"/>
  <c r="AF1735" i="3"/>
  <c r="AG1735" i="3" l="1"/>
  <c r="AF1736" i="3"/>
  <c r="AG1736" i="3" l="1"/>
  <c r="AF1737" i="3"/>
  <c r="AG1737" i="3" l="1"/>
  <c r="AF1738" i="3"/>
  <c r="AG1738" i="3" l="1"/>
  <c r="AF1739" i="3"/>
  <c r="AG1739" i="3" l="1"/>
  <c r="AF1740" i="3"/>
  <c r="AG1740" i="3" l="1"/>
  <c r="AF1741" i="3"/>
  <c r="AG1741" i="3" l="1"/>
  <c r="AF1742" i="3"/>
  <c r="AG1742" i="3" l="1"/>
  <c r="AF1743" i="3"/>
  <c r="AF1744" i="3" l="1"/>
  <c r="AG1743" i="3"/>
  <c r="AG1744" i="3" l="1"/>
  <c r="AF1745" i="3"/>
  <c r="AG1745" i="3" l="1"/>
  <c r="AF1746" i="3"/>
  <c r="AG1746" i="3" l="1"/>
  <c r="AF1747" i="3"/>
  <c r="AF1748" i="3" l="1"/>
  <c r="AG1747" i="3"/>
  <c r="AF1749" i="3" l="1"/>
  <c r="AG1748" i="3"/>
  <c r="AF1750" i="3" l="1"/>
  <c r="AG1749" i="3"/>
  <c r="AG1750" i="3" l="1"/>
  <c r="AF1751" i="3"/>
  <c r="AG1751" i="3" l="1"/>
  <c r="AF1752" i="3"/>
  <c r="AG1752" i="3" l="1"/>
  <c r="AF1753" i="3"/>
  <c r="AG1753" i="3" l="1"/>
  <c r="AF1754" i="3"/>
  <c r="AF1755" i="3" l="1"/>
  <c r="AG1754" i="3"/>
  <c r="AG1755" i="3" l="1"/>
  <c r="AF1756" i="3"/>
  <c r="AG1756" i="3" l="1"/>
  <c r="AF1757" i="3"/>
  <c r="AG1757" i="3" l="1"/>
  <c r="AF1758" i="3"/>
  <c r="AG1758" i="3" l="1"/>
  <c r="AF1759" i="3"/>
  <c r="AG1759" i="3" l="1"/>
  <c r="AF1760" i="3"/>
  <c r="AG1760" i="3" l="1"/>
  <c r="AF1761" i="3"/>
  <c r="AG1761" i="3" l="1"/>
  <c r="AF1762" i="3"/>
  <c r="AF1763" i="3" l="1"/>
  <c r="AG1762" i="3"/>
  <c r="AG1763" i="3" l="1"/>
  <c r="AF1764" i="3"/>
  <c r="AG1764" i="3" l="1"/>
  <c r="AF1765" i="3"/>
  <c r="AF1766" i="3" l="1"/>
  <c r="AG1765" i="3"/>
  <c r="AG1766" i="3" l="1"/>
  <c r="AF1767" i="3"/>
  <c r="AG1767" i="3" l="1"/>
  <c r="AF1768" i="3"/>
  <c r="AG1768" i="3" l="1"/>
  <c r="AF1769" i="3"/>
  <c r="AG1769" i="3" l="1"/>
  <c r="AF1770" i="3"/>
  <c r="AG1770" i="3" l="1"/>
  <c r="AF1771" i="3"/>
  <c r="AF1772" i="3" l="1"/>
  <c r="AG1771" i="3"/>
  <c r="AG1772" i="3" l="1"/>
  <c r="AF1773" i="3"/>
  <c r="AG1773" i="3" l="1"/>
  <c r="AF1774" i="3"/>
  <c r="AG1774" i="3" l="1"/>
  <c r="AF1775" i="3"/>
  <c r="AG1775" i="3" l="1"/>
  <c r="AF1776" i="3"/>
  <c r="AG1776" i="3" l="1"/>
  <c r="AF1777" i="3"/>
  <c r="AG1777" i="3" l="1"/>
  <c r="AF1778" i="3"/>
  <c r="AG1778" i="3" l="1"/>
  <c r="AF1779" i="3"/>
  <c r="AG1779" i="3" l="1"/>
  <c r="AF1780" i="3"/>
  <c r="AG1780" i="3" l="1"/>
  <c r="AF1781" i="3"/>
  <c r="AG1781" i="3" l="1"/>
  <c r="AF1782" i="3"/>
  <c r="AG1782" i="3" l="1"/>
  <c r="AF1783" i="3"/>
  <c r="AG1783" i="3" l="1"/>
  <c r="AF1784" i="3"/>
  <c r="AG1784" i="3" l="1"/>
  <c r="AF1785" i="3"/>
  <c r="AG1785" i="3" l="1"/>
  <c r="AF1786" i="3"/>
  <c r="AG1786" i="3" l="1"/>
  <c r="AF1787" i="3"/>
  <c r="AG1787" i="3" l="1"/>
  <c r="AF1788" i="3"/>
  <c r="AG1788" i="3" l="1"/>
  <c r="AF1789" i="3"/>
  <c r="AG1789" i="3" l="1"/>
  <c r="AF1790" i="3"/>
  <c r="AG1790" i="3" l="1"/>
  <c r="AF1791" i="3"/>
  <c r="AG1791" i="3" l="1"/>
  <c r="AF1792" i="3"/>
  <c r="AG1792" i="3" l="1"/>
  <c r="AF1793" i="3"/>
  <c r="AG1793" i="3" l="1"/>
  <c r="AF1794" i="3"/>
  <c r="AG1794" i="3" l="1"/>
  <c r="AF1795" i="3"/>
  <c r="AG1795" i="3" l="1"/>
  <c r="AF1796" i="3"/>
  <c r="AG1796" i="3" l="1"/>
  <c r="AF1797" i="3"/>
  <c r="AG1797" i="3" l="1"/>
  <c r="AF1798" i="3"/>
  <c r="AG1798" i="3" l="1"/>
  <c r="AF1799" i="3"/>
  <c r="AG1799" i="3" l="1"/>
  <c r="AF1800" i="3"/>
  <c r="AG1800" i="3" l="1"/>
  <c r="AF1801" i="3"/>
  <c r="AG1801" i="3" l="1"/>
  <c r="AF1802" i="3"/>
  <c r="AG1802" i="3" l="1"/>
  <c r="AF1803" i="3"/>
  <c r="AG1803" i="3" l="1"/>
  <c r="AF1804" i="3"/>
  <c r="AG1804" i="3" l="1"/>
  <c r="AF1805" i="3"/>
  <c r="AG1805" i="3" l="1"/>
  <c r="AF1806" i="3"/>
  <c r="AG1806" i="3" l="1"/>
  <c r="AF1807" i="3"/>
  <c r="AG1807" i="3" l="1"/>
  <c r="AF1808" i="3"/>
  <c r="AG1808" i="3" l="1"/>
  <c r="AF1809" i="3"/>
  <c r="AG1809" i="3" l="1"/>
  <c r="AF1810" i="3"/>
  <c r="AG1810" i="3" l="1"/>
  <c r="AF1811" i="3"/>
  <c r="AG1811" i="3" l="1"/>
  <c r="AF1812" i="3"/>
  <c r="AG1812" i="3" l="1"/>
  <c r="AF1813" i="3"/>
  <c r="AG1813" i="3" l="1"/>
  <c r="AF1814" i="3"/>
  <c r="AG1814" i="3" l="1"/>
  <c r="AF1815" i="3"/>
  <c r="AG1815" i="3" l="1"/>
  <c r="AF1816" i="3"/>
  <c r="AG1816" i="3" l="1"/>
  <c r="AF1817" i="3"/>
  <c r="AG1817" i="3" l="1"/>
  <c r="AF1818" i="3"/>
  <c r="AG1818" i="3" l="1"/>
  <c r="AF1819" i="3"/>
  <c r="AG1819" i="3" l="1"/>
  <c r="AF1820" i="3"/>
  <c r="AG1820" i="3" l="1"/>
  <c r="AF1821" i="3"/>
  <c r="AG1821" i="3" l="1"/>
  <c r="AF1822" i="3"/>
  <c r="AG1822" i="3" l="1"/>
  <c r="AF1823" i="3"/>
  <c r="AG1823" i="3" l="1"/>
  <c r="AF1824" i="3"/>
  <c r="AG1824" i="3" l="1"/>
  <c r="AF1825" i="3"/>
  <c r="AG1825" i="3" l="1"/>
  <c r="AF1826" i="3"/>
  <c r="AG1826" i="3" l="1"/>
  <c r="AF1827" i="3"/>
  <c r="AG1827" i="3" l="1"/>
  <c r="AF1828" i="3"/>
  <c r="AG1828" i="3" l="1"/>
  <c r="AF1829" i="3"/>
  <c r="AG1829" i="3" l="1"/>
  <c r="AF1830" i="3"/>
  <c r="AG1830" i="3" l="1"/>
  <c r="AF1831" i="3"/>
  <c r="AG1831" i="3" l="1"/>
  <c r="AF1832" i="3"/>
  <c r="AG1832" i="3" l="1"/>
  <c r="AF1833" i="3"/>
  <c r="AG1833" i="3" l="1"/>
  <c r="AF1834" i="3"/>
  <c r="AG1834" i="3" l="1"/>
  <c r="AF1835" i="3"/>
  <c r="AG1835" i="3" l="1"/>
  <c r="AF1836" i="3"/>
  <c r="AG1836" i="3" l="1"/>
  <c r="AF1837" i="3"/>
  <c r="AG1837" i="3" l="1"/>
  <c r="AF1838" i="3"/>
  <c r="AG1838" i="3" l="1"/>
  <c r="AF1839" i="3"/>
  <c r="AG1839" i="3" l="1"/>
  <c r="AF1840" i="3"/>
  <c r="AG1840" i="3" l="1"/>
  <c r="AF1841" i="3"/>
  <c r="AG1841" i="3" l="1"/>
  <c r="AF1842" i="3"/>
  <c r="AG1842" i="3" l="1"/>
  <c r="AF1843" i="3"/>
  <c r="AG1843" i="3" l="1"/>
  <c r="AF1844" i="3"/>
  <c r="AG1844" i="3" l="1"/>
  <c r="AF1845" i="3"/>
  <c r="AG1845" i="3" l="1"/>
  <c r="AF1846" i="3"/>
  <c r="AG1846" i="3" l="1"/>
  <c r="AF1847" i="3"/>
  <c r="AG1847" i="3" l="1"/>
  <c r="AF1848" i="3"/>
  <c r="AG1848" i="3" l="1"/>
  <c r="AF1849" i="3"/>
  <c r="AG1849" i="3" l="1"/>
  <c r="AF1850" i="3"/>
  <c r="AF1851" i="3" l="1"/>
  <c r="AG1850" i="3"/>
  <c r="AG1851" i="3" l="1"/>
  <c r="AF1852" i="3"/>
  <c r="AG1852" i="3" l="1"/>
  <c r="AF1853" i="3"/>
  <c r="AG1853" i="3" l="1"/>
  <c r="AF1854" i="3"/>
  <c r="AG1854" i="3" l="1"/>
  <c r="AF1855" i="3"/>
  <c r="AG1855" i="3" l="1"/>
  <c r="AF1856" i="3"/>
  <c r="AG1856" i="3" l="1"/>
  <c r="AF1857" i="3"/>
  <c r="AG1857" i="3" l="1"/>
  <c r="AF1858" i="3"/>
  <c r="AG1858" i="3" l="1"/>
  <c r="AF1859" i="3"/>
  <c r="AG1859" i="3" l="1"/>
  <c r="AF1860" i="3"/>
  <c r="AG1860" i="3" l="1"/>
  <c r="AF1861" i="3"/>
  <c r="AG1861" i="3" l="1"/>
  <c r="AF1862" i="3"/>
  <c r="AG1862" i="3" l="1"/>
  <c r="AF1863" i="3"/>
  <c r="AG1863" i="3" l="1"/>
  <c r="AF1864" i="3"/>
  <c r="AG1864" i="3" l="1"/>
  <c r="AF1865" i="3"/>
  <c r="AG1865" i="3" l="1"/>
  <c r="AF1866" i="3"/>
  <c r="AG1866" i="3" l="1"/>
  <c r="AF1867" i="3"/>
  <c r="AG1867" i="3" l="1"/>
  <c r="AF1868" i="3"/>
  <c r="AG1868" i="3" l="1"/>
  <c r="AF1869" i="3"/>
  <c r="AG1869" i="3" l="1"/>
  <c r="AF1870" i="3"/>
  <c r="AG1870" i="3" l="1"/>
  <c r="AF1871" i="3"/>
  <c r="AG1871" i="3" l="1"/>
  <c r="AF1872" i="3"/>
  <c r="AG1872" i="3" l="1"/>
  <c r="AF1873" i="3"/>
  <c r="AG1873" i="3" l="1"/>
  <c r="AF1874" i="3"/>
  <c r="AG1874" i="3" l="1"/>
  <c r="AF1875" i="3"/>
  <c r="AG1875" i="3" l="1"/>
  <c r="AF1876" i="3"/>
  <c r="AG1876" i="3" l="1"/>
  <c r="AF1877" i="3"/>
  <c r="AG1877" i="3" l="1"/>
  <c r="AF1878" i="3"/>
  <c r="AG1878" i="3" l="1"/>
  <c r="AF1879" i="3"/>
  <c r="AF1880" i="3" l="1"/>
  <c r="AG1879" i="3"/>
  <c r="AG1880" i="3" l="1"/>
  <c r="AF1881" i="3"/>
  <c r="AF1882" i="3" l="1"/>
  <c r="AG1881" i="3"/>
  <c r="AF1883" i="3" l="1"/>
  <c r="AG1882" i="3"/>
  <c r="AG1883" i="3" l="1"/>
  <c r="AF1884" i="3"/>
  <c r="AG1884" i="3" l="1"/>
  <c r="AF1885" i="3"/>
  <c r="AG1885" i="3" l="1"/>
  <c r="AF1886" i="3"/>
  <c r="AF1887" i="3" l="1"/>
  <c r="AG1886" i="3"/>
  <c r="AG1887" i="3" l="1"/>
  <c r="AF1888" i="3"/>
  <c r="AG1888" i="3" l="1"/>
  <c r="AF1889" i="3"/>
  <c r="AG1889" i="3" l="1"/>
  <c r="AF1890" i="3"/>
  <c r="AG1890" i="3" l="1"/>
  <c r="AF1891" i="3"/>
  <c r="AG1891" i="3" l="1"/>
  <c r="AF1892" i="3"/>
  <c r="AF1893" i="3" l="1"/>
  <c r="AG1892" i="3"/>
  <c r="AG1893" i="3" l="1"/>
  <c r="AF1894" i="3"/>
  <c r="AG1894" i="3" l="1"/>
  <c r="AF1895" i="3"/>
  <c r="AF1896" i="3" l="1"/>
  <c r="AG1895" i="3"/>
  <c r="AF1897" i="3" l="1"/>
  <c r="AG1896" i="3"/>
  <c r="AG1897" i="3" l="1"/>
  <c r="AF1898" i="3"/>
  <c r="AG1898" i="3" l="1"/>
  <c r="AF1899" i="3"/>
  <c r="AG1899" i="3" l="1"/>
  <c r="AF1900" i="3"/>
  <c r="AG1900" i="3" l="1"/>
  <c r="AF1901" i="3"/>
  <c r="AG1901" i="3" l="1"/>
  <c r="AF1902" i="3"/>
  <c r="AG1902" i="3" l="1"/>
  <c r="AF1903" i="3"/>
  <c r="AF1904" i="3" l="1"/>
  <c r="AG1903" i="3"/>
  <c r="AG1904" i="3" l="1"/>
  <c r="AF1905" i="3"/>
  <c r="AG1905" i="3" l="1"/>
  <c r="AF1906" i="3"/>
  <c r="AG1906" i="3" l="1"/>
  <c r="AF1907" i="3"/>
  <c r="AG1907" i="3" l="1"/>
  <c r="AF1908" i="3"/>
  <c r="AG1908" i="3" l="1"/>
  <c r="AF1909" i="3"/>
  <c r="AG1909" i="3" l="1"/>
  <c r="AF1910" i="3"/>
  <c r="AG1910" i="3" l="1"/>
  <c r="AF1911" i="3"/>
  <c r="AF1912" i="3" l="1"/>
  <c r="AG1911" i="3"/>
  <c r="AG1912" i="3" l="1"/>
  <c r="AF1913" i="3"/>
  <c r="AG1913" i="3" l="1"/>
  <c r="AF1914" i="3"/>
  <c r="AG1914" i="3" l="1"/>
  <c r="AF1915" i="3"/>
  <c r="AG1915" i="3" l="1"/>
  <c r="AF1916" i="3"/>
  <c r="AG1916" i="3" l="1"/>
  <c r="AF1917" i="3"/>
  <c r="AG1917" i="3" l="1"/>
  <c r="AF1918" i="3"/>
  <c r="AG1918" i="3" l="1"/>
  <c r="AF1919" i="3"/>
  <c r="AF1920" i="3" l="1"/>
  <c r="AG1919" i="3"/>
  <c r="AG1920" i="3" l="1"/>
  <c r="AF1921" i="3"/>
  <c r="AG1921" i="3" l="1"/>
  <c r="AF1922" i="3"/>
  <c r="AF1923" i="3" l="1"/>
  <c r="AG1922" i="3"/>
  <c r="AG1923" i="3" l="1"/>
  <c r="AF1924" i="3"/>
  <c r="AG1924" i="3" l="1"/>
  <c r="AF1925" i="3"/>
  <c r="AG1925" i="3" l="1"/>
  <c r="AF1926" i="3"/>
  <c r="AG1926" i="3" l="1"/>
  <c r="AF1927" i="3"/>
  <c r="AG1927" i="3" l="1"/>
  <c r="AF1928" i="3"/>
  <c r="AG1928" i="3" l="1"/>
  <c r="AF1929" i="3"/>
  <c r="AG1929" i="3" l="1"/>
  <c r="AF1930" i="3"/>
  <c r="AG1930" i="3" l="1"/>
  <c r="AF1931" i="3"/>
  <c r="AG1931" i="3" l="1"/>
  <c r="AF1932" i="3"/>
  <c r="AG1932" i="3" l="1"/>
  <c r="AF1933" i="3"/>
  <c r="AG1933" i="3" l="1"/>
  <c r="AF1934" i="3"/>
  <c r="AG1934" i="3" l="1"/>
  <c r="AF1935" i="3"/>
  <c r="AG1935" i="3" l="1"/>
  <c r="AF1936" i="3"/>
  <c r="AG1936" i="3" l="1"/>
  <c r="AF1937" i="3"/>
  <c r="AG1937" i="3" l="1"/>
  <c r="AF1938" i="3"/>
  <c r="AG1938" i="3" l="1"/>
  <c r="AF1939" i="3"/>
  <c r="AG1939" i="3" l="1"/>
  <c r="AF1940" i="3"/>
  <c r="AG1940" i="3" l="1"/>
  <c r="AF1941" i="3"/>
  <c r="AG1941" i="3" l="1"/>
  <c r="AF1942" i="3"/>
  <c r="AG1942" i="3" l="1"/>
  <c r="AF1943" i="3"/>
  <c r="AG1943" i="3" l="1"/>
  <c r="AF1944" i="3"/>
  <c r="AG1944" i="3" l="1"/>
  <c r="AF1945" i="3"/>
  <c r="AG1945" i="3" l="1"/>
  <c r="AF1946" i="3"/>
  <c r="AG1946" i="3" l="1"/>
  <c r="AF1947" i="3"/>
  <c r="AG1947" i="3" l="1"/>
  <c r="AF1948" i="3"/>
  <c r="AG1948" i="3" l="1"/>
  <c r="AF1949" i="3"/>
  <c r="AG1949" i="3" l="1"/>
  <c r="AF1950" i="3"/>
  <c r="AG1950" i="3" l="1"/>
  <c r="AF1951" i="3"/>
  <c r="AG1951" i="3" l="1"/>
  <c r="AF1952" i="3"/>
  <c r="AG1952" i="3" l="1"/>
  <c r="AF1953" i="3"/>
  <c r="AG1953" i="3" l="1"/>
  <c r="AF1954" i="3"/>
  <c r="AG1954" i="3" l="1"/>
  <c r="AF1955" i="3"/>
  <c r="AG1955" i="3" l="1"/>
  <c r="AF1956" i="3"/>
  <c r="AG1956" i="3" l="1"/>
  <c r="AF1957" i="3"/>
  <c r="AG1957" i="3" l="1"/>
  <c r="AF1958" i="3"/>
  <c r="AG1958" i="3" l="1"/>
  <c r="AF1959" i="3"/>
  <c r="AG1959" i="3" l="1"/>
  <c r="AF1960" i="3"/>
  <c r="AG1960" i="3" l="1"/>
  <c r="AF1961" i="3"/>
  <c r="AG1961" i="3" l="1"/>
  <c r="AF1962" i="3"/>
  <c r="AG1962" i="3" l="1"/>
  <c r="AF1963" i="3"/>
  <c r="AG1963" i="3" l="1"/>
  <c r="AF1964" i="3"/>
  <c r="AG1964" i="3" l="1"/>
  <c r="AF1965" i="3"/>
  <c r="AG1965" i="3" l="1"/>
  <c r="AF1966" i="3"/>
  <c r="AG1966" i="3" l="1"/>
  <c r="AF1967" i="3"/>
  <c r="AG1967" i="3" l="1"/>
  <c r="AF1968" i="3"/>
  <c r="AG1968" i="3" l="1"/>
  <c r="AF1969" i="3"/>
  <c r="AG1969" i="3" l="1"/>
  <c r="AF1970" i="3"/>
  <c r="AG1970" i="3" l="1"/>
  <c r="AF1971" i="3"/>
  <c r="AG1971" i="3" l="1"/>
  <c r="AF1972" i="3"/>
  <c r="AG1972" i="3" l="1"/>
  <c r="AF1973" i="3"/>
  <c r="AG1973" i="3" l="1"/>
  <c r="AF1974" i="3"/>
  <c r="AF1975" i="3" l="1"/>
  <c r="AG1974" i="3"/>
  <c r="AG1975" i="3" l="1"/>
  <c r="AF1976" i="3"/>
  <c r="AG1976" i="3" l="1"/>
  <c r="AF1977" i="3"/>
  <c r="AG1977" i="3" l="1"/>
  <c r="AF1978" i="3"/>
  <c r="AG1978" i="3" l="1"/>
  <c r="AF1979" i="3"/>
  <c r="AG1979" i="3" l="1"/>
  <c r="AF1980" i="3"/>
  <c r="AG1980" i="3" l="1"/>
  <c r="AF1981" i="3"/>
  <c r="AG1981" i="3" l="1"/>
  <c r="AF1982" i="3"/>
  <c r="AG1982" i="3" l="1"/>
  <c r="AF1983" i="3"/>
  <c r="AG1983" i="3" l="1"/>
  <c r="AF1984" i="3"/>
  <c r="AG1984" i="3" l="1"/>
  <c r="AF1985" i="3"/>
  <c r="AG1985" i="3" l="1"/>
  <c r="AF1986" i="3"/>
  <c r="AG1986" i="3" l="1"/>
  <c r="AF1987" i="3"/>
  <c r="AG1987" i="3" l="1"/>
  <c r="AF1988" i="3"/>
  <c r="AG1988" i="3" l="1"/>
  <c r="AF1989" i="3"/>
  <c r="AG1989" i="3" l="1"/>
  <c r="AF1990" i="3"/>
  <c r="AG1990" i="3" l="1"/>
  <c r="AF1991" i="3"/>
  <c r="AG1991" i="3" l="1"/>
  <c r="AF1992" i="3"/>
  <c r="AG1992" i="3" l="1"/>
  <c r="AF1993" i="3"/>
  <c r="AG1993" i="3" l="1"/>
  <c r="AF1994" i="3"/>
  <c r="AG1994" i="3" l="1"/>
  <c r="AF1995" i="3"/>
  <c r="AG1995" i="3" l="1"/>
  <c r="AF1996" i="3"/>
  <c r="AG1996" i="3" l="1"/>
  <c r="AF1997" i="3"/>
  <c r="AG1997" i="3" l="1"/>
  <c r="AF1998" i="3"/>
  <c r="AG1998" i="3" l="1"/>
  <c r="AF1999" i="3"/>
  <c r="AG1999" i="3" l="1"/>
  <c r="AF2000" i="3"/>
  <c r="AG2000" i="3" l="1"/>
  <c r="AF2001" i="3"/>
  <c r="AG2001" i="3" l="1"/>
  <c r="AF2002" i="3"/>
  <c r="AG2002" i="3" l="1"/>
  <c r="AF2003" i="3"/>
  <c r="AG2003" i="3" l="1"/>
  <c r="AF2004" i="3"/>
  <c r="AG2004" i="3" l="1"/>
  <c r="AF2005" i="3"/>
  <c r="AG2005" i="3" l="1"/>
  <c r="AF2006" i="3"/>
  <c r="AG2006" i="3" l="1"/>
  <c r="AF2007" i="3"/>
  <c r="AG2007" i="3" l="1"/>
  <c r="AF2008" i="3"/>
  <c r="AG2008" i="3" l="1"/>
  <c r="AF2009" i="3"/>
  <c r="AG2009" i="3" l="1"/>
  <c r="AF2010" i="3"/>
  <c r="AG2010" i="3" l="1"/>
  <c r="AF2011" i="3"/>
  <c r="AG2011" i="3" l="1"/>
  <c r="AF2012" i="3"/>
  <c r="AG2012" i="3" l="1"/>
  <c r="AF2013" i="3"/>
  <c r="AG2013" i="3" l="1"/>
  <c r="AF2014" i="3"/>
  <c r="AG2014" i="3" l="1"/>
  <c r="AF2015" i="3"/>
  <c r="AG2015" i="3" l="1"/>
  <c r="AF2016" i="3"/>
  <c r="AG2016" i="3" l="1"/>
  <c r="AF2017" i="3"/>
  <c r="AG2017" i="3" l="1"/>
  <c r="AF2018" i="3"/>
  <c r="AG2018" i="3" l="1"/>
  <c r="AF2019" i="3"/>
  <c r="AG2019" i="3" l="1"/>
  <c r="AF2020" i="3"/>
  <c r="AG2020" i="3" l="1"/>
  <c r="AF2021" i="3"/>
  <c r="AG2021" i="3" l="1"/>
  <c r="AF2022" i="3"/>
  <c r="AG2022" i="3" l="1"/>
  <c r="AF2023" i="3"/>
  <c r="AG2023" i="3" l="1"/>
  <c r="AF2024" i="3"/>
  <c r="AG2024" i="3" l="1"/>
  <c r="AF2025" i="3"/>
  <c r="AG2025" i="3" l="1"/>
  <c r="AF2026" i="3"/>
  <c r="AG2026" i="3" l="1"/>
  <c r="AF2027" i="3"/>
  <c r="AG2027" i="3" l="1"/>
  <c r="AF2028" i="3"/>
  <c r="AG2028" i="3" l="1"/>
  <c r="AF2029" i="3"/>
  <c r="AG2029" i="3" l="1"/>
  <c r="AF2030" i="3"/>
  <c r="AG2030" i="3" l="1"/>
  <c r="AF2031" i="3"/>
  <c r="AG2031" i="3" l="1"/>
  <c r="AF2032" i="3"/>
  <c r="AG2032" i="3" l="1"/>
  <c r="AF2033" i="3"/>
  <c r="AG2033" i="3" l="1"/>
  <c r="AF2034" i="3"/>
  <c r="AG2034" i="3" l="1"/>
  <c r="AF2035" i="3"/>
  <c r="AG2035" i="3" l="1"/>
  <c r="AF2036" i="3"/>
  <c r="AG2036" i="3" l="1"/>
  <c r="AF2037" i="3"/>
  <c r="AG2037" i="3" l="1"/>
  <c r="AF2038" i="3"/>
  <c r="AG2038" i="3" l="1"/>
  <c r="AF2039" i="3"/>
  <c r="AG2039" i="3" l="1"/>
  <c r="AF2040" i="3"/>
  <c r="AG2040" i="3" l="1"/>
  <c r="AF2041" i="3"/>
  <c r="AG2041" i="3" l="1"/>
  <c r="AF2042" i="3"/>
  <c r="AG2042" i="3" l="1"/>
  <c r="AF2043" i="3"/>
  <c r="AG2043" i="3" l="1"/>
  <c r="AF2044" i="3"/>
  <c r="AG2044" i="3" l="1"/>
  <c r="AF2045" i="3"/>
  <c r="AG2045" i="3" l="1"/>
  <c r="AF2046" i="3"/>
  <c r="AG2046" i="3" l="1"/>
  <c r="AF2047" i="3"/>
  <c r="AG2047" i="3" l="1"/>
  <c r="AF2048" i="3"/>
  <c r="AG2048" i="3" l="1"/>
  <c r="AF2049" i="3"/>
  <c r="AG2049" i="3" l="1"/>
  <c r="AF2050" i="3"/>
  <c r="AG2050" i="3" l="1"/>
  <c r="AF2051" i="3"/>
  <c r="AG2051" i="3" l="1"/>
  <c r="AF2052" i="3"/>
  <c r="AG2052" i="3" l="1"/>
  <c r="AF2053" i="3"/>
  <c r="AG2053" i="3" l="1"/>
  <c r="AF2054" i="3"/>
  <c r="AG2054" i="3" l="1"/>
  <c r="AF2055" i="3"/>
  <c r="AG2055" i="3" l="1"/>
  <c r="AF2056" i="3"/>
  <c r="AG2056" i="3" l="1"/>
  <c r="AF2057" i="3"/>
  <c r="AG2057" i="3" l="1"/>
  <c r="AF2058" i="3"/>
  <c r="AG2058" i="3" l="1"/>
  <c r="AF2059" i="3"/>
  <c r="AG2059" i="3" l="1"/>
  <c r="AF2060" i="3"/>
  <c r="AG2060" i="3" l="1"/>
  <c r="AF2061" i="3"/>
  <c r="AG2061" i="3" l="1"/>
  <c r="AF2062" i="3"/>
  <c r="AG2062" i="3" l="1"/>
  <c r="AF2063" i="3"/>
  <c r="AG2063" i="3" l="1"/>
  <c r="AF2064" i="3"/>
  <c r="AG2064" i="3" l="1"/>
  <c r="AF2065" i="3"/>
  <c r="AG2065" i="3" l="1"/>
  <c r="AF2066" i="3"/>
  <c r="AG2066" i="3" l="1"/>
  <c r="AF2067" i="3"/>
  <c r="AG2067" i="3" l="1"/>
  <c r="AF2068" i="3"/>
  <c r="AG2068" i="3" l="1"/>
  <c r="AF2069" i="3"/>
  <c r="AG2069" i="3" l="1"/>
  <c r="AF2070" i="3"/>
  <c r="AG2070" i="3" l="1"/>
  <c r="AF2071" i="3"/>
  <c r="AG2071" i="3" l="1"/>
  <c r="AF2072" i="3"/>
  <c r="AG2072" i="3" l="1"/>
  <c r="AF2073" i="3"/>
  <c r="AG2073" i="3" l="1"/>
  <c r="AF2074" i="3"/>
  <c r="AG2074" i="3" l="1"/>
  <c r="AF2075" i="3"/>
  <c r="AG2075" i="3" l="1"/>
  <c r="AF2076" i="3"/>
  <c r="AG2076" i="3" l="1"/>
  <c r="AF2077" i="3"/>
  <c r="AG2077" i="3" l="1"/>
  <c r="AF2078" i="3"/>
  <c r="AG2078" i="3" l="1"/>
  <c r="AF2079" i="3"/>
  <c r="AG2079" i="3" l="1"/>
  <c r="AF2080" i="3"/>
  <c r="AG2080" i="3" l="1"/>
  <c r="AF2081" i="3"/>
  <c r="AG2081" i="3" l="1"/>
  <c r="AF2082" i="3"/>
  <c r="AG2082" i="3" l="1"/>
  <c r="AF2083" i="3"/>
  <c r="AG2083" i="3" l="1"/>
  <c r="AF2084" i="3"/>
  <c r="AG2084" i="3" l="1"/>
  <c r="AF2085" i="3"/>
  <c r="AG2085" i="3" l="1"/>
  <c r="AF2086" i="3"/>
  <c r="AG2086" i="3" l="1"/>
  <c r="AF2087" i="3"/>
  <c r="AG2087" i="3" l="1"/>
  <c r="AF2088" i="3"/>
  <c r="AG2088" i="3" l="1"/>
  <c r="AF2089" i="3"/>
  <c r="AG2089" i="3" l="1"/>
  <c r="AF2090" i="3"/>
  <c r="AG2090" i="3" l="1"/>
  <c r="AF2091" i="3"/>
  <c r="AG2091" i="3" l="1"/>
  <c r="AF2092" i="3"/>
  <c r="AG2092" i="3" l="1"/>
  <c r="AF2093" i="3"/>
  <c r="AG2093" i="3" l="1"/>
  <c r="AF2094" i="3"/>
  <c r="AG2094" i="3" l="1"/>
  <c r="AF2095" i="3"/>
  <c r="AG2095" i="3" l="1"/>
  <c r="AF2096" i="3"/>
  <c r="AG2096" i="3" l="1"/>
  <c r="AF2097" i="3"/>
  <c r="AG2097" i="3" l="1"/>
  <c r="AF2098" i="3"/>
  <c r="AG2098" i="3" l="1"/>
  <c r="AF2099" i="3"/>
  <c r="AG2099" i="3" l="1"/>
  <c r="AF2100" i="3"/>
  <c r="AG2100" i="3" l="1"/>
  <c r="AF2101" i="3"/>
  <c r="AG2101" i="3" l="1"/>
  <c r="AF2102" i="3"/>
  <c r="AG2102" i="3" l="1"/>
  <c r="AF2103" i="3"/>
  <c r="AG2103" i="3" l="1"/>
  <c r="AF2104" i="3"/>
  <c r="AG2104" i="3" l="1"/>
  <c r="AF2105" i="3"/>
  <c r="AG2105" i="3" l="1"/>
  <c r="AF2106" i="3"/>
  <c r="AG2106" i="3" l="1"/>
  <c r="AF2107" i="3"/>
  <c r="AG2107" i="3" l="1"/>
  <c r="AF2108" i="3"/>
  <c r="AG2108" i="3" l="1"/>
  <c r="AF2109" i="3"/>
  <c r="AG2109" i="3" l="1"/>
  <c r="AF2110" i="3"/>
  <c r="AG2110" i="3" l="1"/>
  <c r="AF2111" i="3"/>
  <c r="AG2111" i="3" l="1"/>
  <c r="AF2112" i="3"/>
  <c r="AG2112" i="3" l="1"/>
  <c r="AF2113" i="3"/>
  <c r="AG2113" i="3" l="1"/>
  <c r="AF2114" i="3"/>
  <c r="AG2114" i="3" l="1"/>
  <c r="AF2115" i="3"/>
  <c r="AG2115" i="3" l="1"/>
  <c r="AF2116" i="3"/>
  <c r="AG2116" i="3" l="1"/>
  <c r="AF2117" i="3"/>
  <c r="AG2117" i="3" l="1"/>
  <c r="AF2118" i="3"/>
  <c r="AG2118" i="3" l="1"/>
  <c r="AF2119" i="3"/>
  <c r="AG2119" i="3" l="1"/>
  <c r="AF2120" i="3"/>
  <c r="AG2120" i="3" l="1"/>
  <c r="AF2121" i="3"/>
  <c r="AG2121" i="3" l="1"/>
  <c r="AF2122" i="3"/>
  <c r="AG2122" i="3" l="1"/>
  <c r="AF2123" i="3"/>
  <c r="AG2123" i="3" l="1"/>
  <c r="AF2124" i="3"/>
  <c r="AG2124" i="3" l="1"/>
  <c r="AF2125" i="3"/>
  <c r="AG2125" i="3" l="1"/>
  <c r="AF2126" i="3"/>
  <c r="AG2126" i="3" l="1"/>
  <c r="AF2127" i="3"/>
  <c r="AG2127" i="3" l="1"/>
  <c r="AF2128" i="3"/>
  <c r="AG2128" i="3" l="1"/>
  <c r="AF2129" i="3"/>
  <c r="AG2129" i="3" l="1"/>
  <c r="AF2130" i="3"/>
  <c r="AF2131" i="3" l="1"/>
  <c r="AG2130" i="3"/>
  <c r="AG2131" i="3" l="1"/>
  <c r="AF2132" i="3"/>
  <c r="AG2132" i="3" l="1"/>
  <c r="AF2133" i="3"/>
  <c r="AG2133" i="3" l="1"/>
  <c r="AF2134" i="3"/>
  <c r="AG2134" i="3" l="1"/>
  <c r="AF2135" i="3"/>
  <c r="AG2135" i="3" l="1"/>
  <c r="AF2136" i="3"/>
  <c r="AG2136" i="3" l="1"/>
  <c r="AF2137" i="3"/>
  <c r="AG2137" i="3" l="1"/>
  <c r="AF2138" i="3"/>
  <c r="AG2138" i="3" l="1"/>
  <c r="AF2139" i="3"/>
  <c r="AG2139" i="3" l="1"/>
  <c r="AF2140" i="3"/>
  <c r="AF2141" i="3" l="1"/>
  <c r="AG2140" i="3"/>
  <c r="AF2142" i="3" l="1"/>
  <c r="AG2141" i="3"/>
  <c r="AG2142" i="3" l="1"/>
  <c r="AF2143" i="3"/>
  <c r="AF2144" i="3" l="1"/>
  <c r="AG2143" i="3"/>
  <c r="AG2144" i="3" l="1"/>
  <c r="AF2145" i="3"/>
  <c r="AF2146" i="3" l="1"/>
  <c r="AG2145" i="3"/>
  <c r="AG2146" i="3" l="1"/>
  <c r="AF2147" i="3"/>
  <c r="AF2148" i="3" l="1"/>
  <c r="AG2147" i="3"/>
  <c r="AG2148" i="3" l="1"/>
  <c r="AF2149" i="3"/>
  <c r="AF2150" i="3" l="1"/>
  <c r="AG2149" i="3"/>
  <c r="AG2150" i="3" l="1"/>
  <c r="AF2151" i="3"/>
  <c r="AF2152" i="3" l="1"/>
  <c r="AG2151" i="3"/>
  <c r="AG2152" i="3" l="1"/>
  <c r="AF2153" i="3"/>
  <c r="AF2154" i="3" l="1"/>
  <c r="AG2153" i="3"/>
  <c r="AG2154" i="3" l="1"/>
  <c r="AF2155" i="3"/>
  <c r="AF2156" i="3" l="1"/>
  <c r="AG2155" i="3"/>
  <c r="AG2156" i="3" l="1"/>
  <c r="AF2157" i="3"/>
  <c r="AF2158" i="3" l="1"/>
  <c r="AG2157" i="3"/>
  <c r="AG2158" i="3" l="1"/>
  <c r="AF2159" i="3"/>
  <c r="AF2160" i="3" l="1"/>
  <c r="AG2159" i="3"/>
  <c r="AG2160" i="3" l="1"/>
  <c r="AF2161" i="3"/>
  <c r="AF2162" i="3" l="1"/>
  <c r="AG2161" i="3"/>
  <c r="AG2162" i="3" l="1"/>
  <c r="AF2163" i="3"/>
  <c r="AF2164" i="3" l="1"/>
  <c r="AG2163" i="3"/>
  <c r="AG2164" i="3" l="1"/>
  <c r="AF2165" i="3"/>
  <c r="AF2166" i="3" l="1"/>
  <c r="AG2165" i="3"/>
  <c r="AG2166" i="3" l="1"/>
  <c r="AF2167" i="3"/>
  <c r="AF2168" i="3" l="1"/>
  <c r="AG2167" i="3"/>
  <c r="AG2168" i="3" l="1"/>
  <c r="AF2169" i="3"/>
  <c r="AF2170" i="3" l="1"/>
  <c r="AG2169" i="3"/>
  <c r="AG2170" i="3" l="1"/>
  <c r="AF2171" i="3"/>
  <c r="AF2172" i="3" l="1"/>
  <c r="AG2171" i="3"/>
  <c r="AG2172" i="3" l="1"/>
  <c r="AF2173" i="3"/>
  <c r="AF2174" i="3" l="1"/>
  <c r="AG2173" i="3"/>
  <c r="AG2174" i="3" l="1"/>
  <c r="AF2175" i="3"/>
  <c r="AF2176" i="3" l="1"/>
  <c r="AG2175" i="3"/>
  <c r="AG2176" i="3" l="1"/>
  <c r="AF2177" i="3"/>
  <c r="AF2178" i="3" l="1"/>
  <c r="AG2177" i="3"/>
  <c r="AG2178" i="3" l="1"/>
  <c r="AF2179" i="3"/>
  <c r="AF2180" i="3" l="1"/>
  <c r="AG2179" i="3"/>
  <c r="AG2180" i="3" l="1"/>
  <c r="AF2181" i="3"/>
  <c r="AF2182" i="3" l="1"/>
  <c r="AG2181" i="3"/>
  <c r="AG2182" i="3" l="1"/>
  <c r="AF2183" i="3"/>
  <c r="AF2184" i="3" l="1"/>
  <c r="AG2183" i="3"/>
  <c r="AG2184" i="3" l="1"/>
  <c r="AF2185" i="3"/>
  <c r="AF2186" i="3" l="1"/>
  <c r="AG2185" i="3"/>
  <c r="AF2187" i="3" l="1"/>
  <c r="AG2186" i="3"/>
  <c r="AF2188" i="3" l="1"/>
  <c r="AG2187" i="3"/>
  <c r="AG2188" i="3" l="1"/>
  <c r="AF2189" i="3"/>
  <c r="AF2190" i="3" l="1"/>
  <c r="AG2189" i="3"/>
  <c r="AG2190" i="3" l="1"/>
  <c r="AF2191" i="3"/>
  <c r="AF2192" i="3" l="1"/>
  <c r="AG2191" i="3"/>
  <c r="AG2192" i="3" l="1"/>
  <c r="AF2193" i="3"/>
  <c r="AF2194" i="3" l="1"/>
  <c r="AG2193" i="3"/>
  <c r="AG2194" i="3" l="1"/>
  <c r="AF2195" i="3"/>
  <c r="AF2196" i="3" l="1"/>
  <c r="AG2195" i="3"/>
  <c r="AG2196" i="3" l="1"/>
  <c r="AF2197" i="3"/>
  <c r="AF2198" i="3" l="1"/>
  <c r="AG2197" i="3"/>
  <c r="AG2198" i="3" l="1"/>
  <c r="AF2199" i="3"/>
  <c r="AF2200" i="3" l="1"/>
  <c r="AG2199" i="3"/>
  <c r="AG2200" i="3" l="1"/>
  <c r="AF2201" i="3"/>
  <c r="AF2202" i="3" l="1"/>
  <c r="AG2201" i="3"/>
  <c r="AG2202" i="3" l="1"/>
  <c r="AF2203" i="3"/>
  <c r="AF2204" i="3" l="1"/>
  <c r="AG2203" i="3"/>
  <c r="AG2204" i="3" l="1"/>
  <c r="AF2205" i="3"/>
  <c r="AF2206" i="3" l="1"/>
  <c r="AG2205" i="3"/>
  <c r="AG2206" i="3" l="1"/>
  <c r="AF2207" i="3"/>
  <c r="AF2208" i="3" l="1"/>
  <c r="AG2207" i="3"/>
  <c r="AG2208" i="3" l="1"/>
  <c r="AF2209" i="3"/>
  <c r="AF2210" i="3" l="1"/>
  <c r="AG2209" i="3"/>
  <c r="AG2210" i="3" l="1"/>
  <c r="AF2211" i="3"/>
  <c r="AF2212" i="3" l="1"/>
  <c r="AG2211" i="3"/>
  <c r="AG2212" i="3" l="1"/>
  <c r="AF2213" i="3"/>
  <c r="AF2214" i="3" l="1"/>
  <c r="AG2213" i="3"/>
  <c r="AG2214" i="3" l="1"/>
  <c r="AF2215" i="3"/>
  <c r="AF2216" i="3" l="1"/>
  <c r="AG2215" i="3"/>
  <c r="AG2216" i="3" l="1"/>
  <c r="AF2217" i="3"/>
  <c r="AF2218" i="3" l="1"/>
  <c r="AG2217" i="3"/>
  <c r="AG2218" i="3" l="1"/>
  <c r="AF2219" i="3"/>
  <c r="AF2220" i="3" l="1"/>
  <c r="AG2219" i="3"/>
  <c r="AG2220" i="3" l="1"/>
  <c r="AF2221" i="3"/>
  <c r="AF2222" i="3" l="1"/>
  <c r="AG2221" i="3"/>
  <c r="AG2222" i="3" l="1"/>
  <c r="AF2223" i="3"/>
  <c r="AF2224" i="3" l="1"/>
  <c r="AG2223" i="3"/>
  <c r="AG2224" i="3" l="1"/>
  <c r="AF2225" i="3"/>
  <c r="AF2226" i="3" l="1"/>
  <c r="AG2225" i="3"/>
  <c r="AG2226" i="3" l="1"/>
  <c r="AF2227" i="3"/>
  <c r="AF2228" i="3" l="1"/>
  <c r="AG2227" i="3"/>
  <c r="AG2228" i="3" l="1"/>
  <c r="AF2229" i="3"/>
  <c r="AF2230" i="3" l="1"/>
  <c r="AG2229" i="3"/>
  <c r="AG2230" i="3" l="1"/>
  <c r="AF2231" i="3"/>
  <c r="AF2232" i="3" l="1"/>
  <c r="AG2231" i="3"/>
  <c r="AG2232" i="3" l="1"/>
  <c r="AF2233" i="3"/>
  <c r="AF2234" i="3" l="1"/>
  <c r="AG2233" i="3"/>
  <c r="AG2234" i="3" l="1"/>
  <c r="AF2235" i="3"/>
  <c r="AF2236" i="3" l="1"/>
  <c r="AG2235" i="3"/>
  <c r="AG2236" i="3" l="1"/>
  <c r="AF2237" i="3"/>
  <c r="AF2238" i="3" l="1"/>
  <c r="AG2237" i="3"/>
  <c r="AF2239" i="3" l="1"/>
  <c r="AG2238" i="3"/>
  <c r="AF2240" i="3" l="1"/>
  <c r="AG2239" i="3"/>
  <c r="AG2240" i="3" l="1"/>
  <c r="AF2241" i="3"/>
  <c r="AF2242" i="3" l="1"/>
  <c r="AG2241" i="3"/>
  <c r="AG2242" i="3" l="1"/>
  <c r="AF2243" i="3"/>
  <c r="AF2244" i="3" l="1"/>
  <c r="AG2243" i="3"/>
  <c r="AF2245" i="3" l="1"/>
  <c r="AG2244" i="3"/>
  <c r="AF2246" i="3" l="1"/>
  <c r="AG2245" i="3"/>
  <c r="AG2246" i="3" l="1"/>
  <c r="AF2247" i="3"/>
  <c r="AF2248" i="3" l="1"/>
  <c r="AG2247" i="3"/>
  <c r="AG2248" i="3" l="1"/>
  <c r="AF2249" i="3"/>
  <c r="AF2250" i="3" l="1"/>
  <c r="AG2249" i="3"/>
  <c r="AG2250" i="3" l="1"/>
  <c r="AF2251" i="3"/>
  <c r="AF2252" i="3" l="1"/>
  <c r="AG2251" i="3"/>
  <c r="AG2252" i="3" l="1"/>
  <c r="AF2253" i="3"/>
  <c r="AF2254" i="3" l="1"/>
  <c r="AG2253" i="3"/>
  <c r="AG2254" i="3" l="1"/>
  <c r="AF2255" i="3"/>
  <c r="AF2256" i="3" l="1"/>
  <c r="AG2255" i="3"/>
  <c r="AG2256" i="3" l="1"/>
  <c r="AF2257" i="3"/>
  <c r="AF2258" i="3" l="1"/>
  <c r="AG2257" i="3"/>
  <c r="AF2259" i="3" l="1"/>
  <c r="AG2258" i="3"/>
  <c r="AF2260" i="3" l="1"/>
  <c r="AG2259" i="3"/>
  <c r="AG2260" i="3" l="1"/>
  <c r="AF2261" i="3"/>
  <c r="AF2262" i="3" l="1"/>
  <c r="AG2261" i="3"/>
  <c r="AG2262" i="3" l="1"/>
  <c r="AF2263" i="3"/>
  <c r="AF2264" i="3" l="1"/>
  <c r="AG2263" i="3"/>
  <c r="AG2264" i="3" l="1"/>
  <c r="AF2265" i="3"/>
  <c r="AF2266" i="3" l="1"/>
  <c r="AG2265" i="3"/>
  <c r="AG2266" i="3" l="1"/>
  <c r="AF2267" i="3"/>
  <c r="AF2268" i="3" l="1"/>
  <c r="AG2267" i="3"/>
  <c r="AG2268" i="3" l="1"/>
  <c r="AF2269" i="3"/>
  <c r="AF2270" i="3" l="1"/>
  <c r="AG2269" i="3"/>
  <c r="AG2270" i="3" l="1"/>
  <c r="AF2271" i="3"/>
  <c r="AF2272" i="3" l="1"/>
  <c r="AG2271" i="3"/>
  <c r="AG2272" i="3" l="1"/>
  <c r="AF2273" i="3"/>
  <c r="AF2274" i="3" l="1"/>
  <c r="AG2273" i="3"/>
  <c r="AG2274" i="3" l="1"/>
  <c r="AF2275" i="3"/>
  <c r="AF2276" i="3" l="1"/>
  <c r="AG2275" i="3"/>
  <c r="AG2276" i="3" l="1"/>
  <c r="AF2277" i="3"/>
  <c r="AF2278" i="3" l="1"/>
  <c r="AG2277" i="3"/>
  <c r="AG2278" i="3" l="1"/>
  <c r="AF2279" i="3"/>
  <c r="AF2280" i="3" l="1"/>
  <c r="AG2279" i="3"/>
  <c r="AG2280" i="3" l="1"/>
  <c r="AF2281" i="3"/>
  <c r="AF2282" i="3" l="1"/>
  <c r="AG2281" i="3"/>
  <c r="AG2282" i="3" l="1"/>
  <c r="AF2283" i="3"/>
  <c r="AF2284" i="3" l="1"/>
  <c r="AG2283" i="3"/>
  <c r="AG2284" i="3" l="1"/>
  <c r="AF2285" i="3"/>
  <c r="AF2286" i="3" l="1"/>
  <c r="AG2285" i="3"/>
  <c r="AG2286" i="3" l="1"/>
  <c r="AF2287" i="3"/>
  <c r="AF2288" i="3" l="1"/>
  <c r="AG2287" i="3"/>
  <c r="AF2289" i="3" l="1"/>
  <c r="AG2288" i="3"/>
  <c r="AF2290" i="3" l="1"/>
  <c r="AG2289" i="3"/>
  <c r="AG2290" i="3" l="1"/>
  <c r="AF2291" i="3"/>
  <c r="AF2292" i="3" l="1"/>
  <c r="AG2291" i="3"/>
  <c r="AG2292" i="3" l="1"/>
  <c r="AF2293" i="3"/>
  <c r="AF2294" i="3" l="1"/>
  <c r="AG2293" i="3"/>
  <c r="AG2294" i="3" l="1"/>
  <c r="AF2295" i="3"/>
  <c r="AF2296" i="3" l="1"/>
  <c r="AG2295" i="3"/>
  <c r="AG2296" i="3" l="1"/>
  <c r="AF2297" i="3"/>
  <c r="AF2298" i="3" l="1"/>
  <c r="AG2297" i="3"/>
  <c r="AG2298" i="3" l="1"/>
  <c r="AF2299" i="3"/>
  <c r="AF2300" i="3" l="1"/>
  <c r="AG2299" i="3"/>
  <c r="AG2300" i="3" l="1"/>
  <c r="AF2301" i="3"/>
  <c r="AF2302" i="3" l="1"/>
  <c r="AG2301" i="3"/>
  <c r="AG2302" i="3" l="1"/>
  <c r="AF2303" i="3"/>
  <c r="AF2304" i="3" l="1"/>
  <c r="AG2303" i="3"/>
  <c r="AG2304" i="3" l="1"/>
  <c r="AF2305" i="3"/>
  <c r="AF2306" i="3" l="1"/>
  <c r="AG2305" i="3"/>
  <c r="AG2306" i="3" l="1"/>
  <c r="AF2307" i="3"/>
  <c r="AF2308" i="3" l="1"/>
  <c r="AG2307" i="3"/>
  <c r="AF2309" i="3" l="1"/>
  <c r="AG2308" i="3"/>
  <c r="AF2310" i="3" l="1"/>
  <c r="AG2309" i="3"/>
  <c r="AG2310" i="3" l="1"/>
  <c r="AF2311" i="3"/>
  <c r="AF2312" i="3" l="1"/>
  <c r="AG2311" i="3"/>
  <c r="AG2312" i="3" l="1"/>
  <c r="AF2313" i="3"/>
  <c r="AF2314" i="3" l="1"/>
  <c r="AG2313" i="3"/>
  <c r="AG2314" i="3" l="1"/>
  <c r="AF2315" i="3"/>
  <c r="AF2316" i="3" l="1"/>
  <c r="AG2315" i="3"/>
  <c r="AG2316" i="3" l="1"/>
  <c r="AF2317" i="3"/>
  <c r="AF2318" i="3" l="1"/>
  <c r="AG2317" i="3"/>
  <c r="AG2318" i="3" l="1"/>
  <c r="AF2319" i="3"/>
  <c r="AF2320" i="3" l="1"/>
  <c r="AG2319" i="3"/>
  <c r="AG2320" i="3" l="1"/>
  <c r="AF2321" i="3"/>
  <c r="AF2322" i="3" l="1"/>
  <c r="AG2321" i="3"/>
  <c r="AG2322" i="3" l="1"/>
  <c r="AF2323" i="3"/>
  <c r="AF2324" i="3" l="1"/>
  <c r="AG2323" i="3"/>
  <c r="AG2324" i="3" l="1"/>
  <c r="AF2325" i="3"/>
  <c r="AF2326" i="3" l="1"/>
  <c r="AG2325" i="3"/>
  <c r="AG2326" i="3" l="1"/>
  <c r="AF2327" i="3"/>
  <c r="AF2328" i="3" l="1"/>
  <c r="AG2327" i="3"/>
  <c r="AG2328" i="3" l="1"/>
  <c r="AF2329" i="3"/>
  <c r="AF2330" i="3" l="1"/>
  <c r="AG2329" i="3"/>
  <c r="AG2330" i="3" l="1"/>
  <c r="AF2331" i="3"/>
  <c r="AF2332" i="3" l="1"/>
  <c r="AG2331" i="3"/>
  <c r="AG2332" i="3" l="1"/>
  <c r="AF2333" i="3"/>
  <c r="AF2334" i="3" l="1"/>
  <c r="AG2333" i="3"/>
  <c r="AF2335" i="3" l="1"/>
  <c r="AG2334" i="3"/>
  <c r="AF2336" i="3" l="1"/>
  <c r="AG2335" i="3"/>
  <c r="AG2336" i="3" l="1"/>
  <c r="AF2337" i="3"/>
  <c r="AF2338" i="3" l="1"/>
  <c r="AG2337" i="3"/>
  <c r="AG2338" i="3" l="1"/>
  <c r="AF2339" i="3"/>
  <c r="AF2340" i="3" l="1"/>
  <c r="AG2339" i="3"/>
  <c r="AG2340" i="3" l="1"/>
  <c r="AF2341" i="3"/>
  <c r="AF2342" i="3" l="1"/>
  <c r="AG2341" i="3"/>
  <c r="AG2342" i="3" l="1"/>
  <c r="AF2343" i="3"/>
  <c r="AF2344" i="3" l="1"/>
  <c r="AG2343" i="3"/>
  <c r="AG2344" i="3" l="1"/>
  <c r="AF2345" i="3"/>
  <c r="AF2346" i="3" l="1"/>
  <c r="AG2345" i="3"/>
  <c r="AG2346" i="3" l="1"/>
  <c r="AF2347" i="3"/>
  <c r="AF2348" i="3" l="1"/>
  <c r="AG2347" i="3"/>
  <c r="AG2348" i="3" l="1"/>
  <c r="AF2349" i="3"/>
  <c r="AF2350" i="3" l="1"/>
  <c r="AG2349" i="3"/>
  <c r="AG2350" i="3" l="1"/>
  <c r="AF2351" i="3"/>
  <c r="AF2352" i="3" l="1"/>
  <c r="AG2351" i="3"/>
  <c r="AG2352" i="3" l="1"/>
  <c r="AF2353" i="3"/>
  <c r="AF2354" i="3" l="1"/>
  <c r="AG2353" i="3"/>
  <c r="AG2354" i="3" l="1"/>
  <c r="AF2355" i="3"/>
  <c r="AF2356" i="3" l="1"/>
  <c r="AG2355" i="3"/>
  <c r="AG2356" i="3" l="1"/>
  <c r="AF2357" i="3"/>
  <c r="AF2358" i="3" l="1"/>
  <c r="AG2357" i="3"/>
  <c r="AG2358" i="3" l="1"/>
  <c r="AF2359" i="3"/>
  <c r="AF2360" i="3" l="1"/>
  <c r="AG2359" i="3"/>
  <c r="AG2360" i="3" l="1"/>
  <c r="AF2361" i="3"/>
  <c r="AF2362" i="3" l="1"/>
  <c r="AG2361" i="3"/>
  <c r="AG2362" i="3" l="1"/>
  <c r="AF2363" i="3"/>
  <c r="AF2364" i="3" l="1"/>
  <c r="AG2363" i="3"/>
  <c r="AF2365" i="3" l="1"/>
  <c r="AG2364" i="3"/>
  <c r="AF2366" i="3" l="1"/>
  <c r="AG2365" i="3"/>
  <c r="AG2366" i="3" l="1"/>
  <c r="AF2367" i="3"/>
  <c r="AF2368" i="3" l="1"/>
  <c r="AG2367" i="3"/>
  <c r="AG2368" i="3" l="1"/>
  <c r="AF2369" i="3"/>
  <c r="AF2370" i="3" l="1"/>
  <c r="AG2369" i="3"/>
  <c r="AG2370" i="3" l="1"/>
  <c r="AF2371" i="3"/>
  <c r="AF2372" i="3" l="1"/>
  <c r="AG2371" i="3"/>
  <c r="AG2372" i="3" l="1"/>
  <c r="AF2373" i="3"/>
  <c r="AF2374" i="3" l="1"/>
  <c r="AG2373" i="3"/>
  <c r="AG2374" i="3" l="1"/>
  <c r="AF2375" i="3"/>
  <c r="AF2376" i="3" l="1"/>
  <c r="AG2375" i="3"/>
  <c r="AG2376" i="3" l="1"/>
  <c r="AF2377" i="3"/>
  <c r="AF2378" i="3" l="1"/>
  <c r="AG2377" i="3"/>
  <c r="AG2378" i="3" l="1"/>
  <c r="AF2379" i="3"/>
  <c r="AF2380" i="3" l="1"/>
  <c r="AG2379" i="3"/>
  <c r="AG2380" i="3" l="1"/>
  <c r="AF2381" i="3"/>
  <c r="AF2382" i="3" l="1"/>
  <c r="AG2381" i="3"/>
  <c r="AG2382" i="3" l="1"/>
  <c r="AF2383" i="3"/>
  <c r="AF2384" i="3" l="1"/>
  <c r="AG2383" i="3"/>
  <c r="AG2384" i="3" l="1"/>
  <c r="AF2385" i="3"/>
  <c r="AF2386" i="3" l="1"/>
  <c r="AG2385" i="3"/>
  <c r="AG2386" i="3" l="1"/>
  <c r="AF2387" i="3"/>
  <c r="AF2388" i="3" l="1"/>
  <c r="AG2387" i="3"/>
  <c r="AG2388" i="3" l="1"/>
  <c r="AF2389" i="3"/>
  <c r="AF2390" i="3" l="1"/>
  <c r="AG2389" i="3"/>
  <c r="AG2390" i="3" l="1"/>
  <c r="AF2391" i="3"/>
  <c r="AF2392" i="3" l="1"/>
  <c r="AG2391" i="3"/>
  <c r="AG2392" i="3" l="1"/>
  <c r="AF2393" i="3"/>
  <c r="AF2394" i="3" l="1"/>
  <c r="AG2393" i="3"/>
  <c r="AG2394" i="3" l="1"/>
  <c r="AF2395" i="3"/>
  <c r="AF2396" i="3" l="1"/>
  <c r="AG2395" i="3"/>
  <c r="AG2396" i="3" l="1"/>
  <c r="AF2397" i="3"/>
  <c r="AF2398" i="3" l="1"/>
  <c r="AG2397" i="3"/>
  <c r="AG2398" i="3" l="1"/>
  <c r="AF2399" i="3"/>
  <c r="AF2400" i="3" l="1"/>
  <c r="AG2399" i="3"/>
  <c r="AG2400" i="3" l="1"/>
  <c r="AF2401" i="3"/>
  <c r="AF2402" i="3" l="1"/>
  <c r="AG2401" i="3"/>
  <c r="AG2402" i="3" l="1"/>
  <c r="AF2403" i="3"/>
  <c r="AF2404" i="3" l="1"/>
  <c r="AG2403" i="3"/>
  <c r="AG2404" i="3" l="1"/>
  <c r="AF2405" i="3"/>
  <c r="AF2406" i="3" l="1"/>
  <c r="AG2405" i="3"/>
  <c r="AG2406" i="3" l="1"/>
  <c r="AF2407" i="3"/>
  <c r="AF2408" i="3" l="1"/>
  <c r="AG2407" i="3"/>
  <c r="AG2408" i="3" l="1"/>
  <c r="AF2409" i="3"/>
  <c r="AF2410" i="3" l="1"/>
  <c r="AG2409" i="3"/>
  <c r="AG2410" i="3" l="1"/>
  <c r="AF2411" i="3"/>
  <c r="AF2412" i="3" l="1"/>
  <c r="AG2411" i="3"/>
  <c r="AG2412" i="3" l="1"/>
  <c r="AF2413" i="3"/>
  <c r="AF2414" i="3" l="1"/>
  <c r="AG2413" i="3"/>
  <c r="AG2414" i="3" l="1"/>
  <c r="AF2415" i="3"/>
  <c r="AF2416" i="3" l="1"/>
  <c r="AG2415" i="3"/>
  <c r="AG2416" i="3" l="1"/>
  <c r="AF2417" i="3"/>
  <c r="AF2418" i="3" l="1"/>
  <c r="AG2417" i="3"/>
  <c r="AG2418" i="3" l="1"/>
  <c r="AF2419" i="3"/>
  <c r="AF2420" i="3" l="1"/>
  <c r="AG2419" i="3"/>
  <c r="AG2420" i="3" l="1"/>
  <c r="AF2421" i="3"/>
  <c r="AF2422" i="3" l="1"/>
  <c r="AG2421" i="3"/>
  <c r="AG2422" i="3" l="1"/>
  <c r="AF2423" i="3"/>
  <c r="AF2424" i="3" l="1"/>
  <c r="AG2423" i="3"/>
  <c r="AF2425" i="3" l="1"/>
  <c r="AG2424" i="3"/>
  <c r="AF2426" i="3" l="1"/>
  <c r="AG2425" i="3"/>
  <c r="AG2426" i="3" l="1"/>
  <c r="AF2427" i="3"/>
  <c r="AF2428" i="3" l="1"/>
  <c r="AG2427" i="3"/>
  <c r="AG2428" i="3" l="1"/>
  <c r="AF2429" i="3"/>
  <c r="AF2430" i="3" l="1"/>
  <c r="AG2429" i="3"/>
  <c r="AG2430" i="3" l="1"/>
  <c r="AF2431" i="3"/>
  <c r="AF2432" i="3" l="1"/>
  <c r="AG2431" i="3"/>
  <c r="AF2433" i="3" l="1"/>
  <c r="AG2432" i="3"/>
  <c r="AF2434" i="3" l="1"/>
  <c r="AG2433" i="3"/>
  <c r="AG2434" i="3" l="1"/>
  <c r="AF2435" i="3"/>
  <c r="AF2436" i="3" l="1"/>
  <c r="AG2435" i="3"/>
  <c r="AG2436" i="3" l="1"/>
  <c r="AF2437" i="3"/>
  <c r="AF2438" i="3" l="1"/>
  <c r="AG2437" i="3"/>
  <c r="AG2438" i="3" l="1"/>
  <c r="AF2439" i="3"/>
  <c r="AF2440" i="3" l="1"/>
  <c r="AG2439" i="3"/>
  <c r="AG2440" i="3" l="1"/>
  <c r="AF2441" i="3"/>
  <c r="AF2442" i="3" l="1"/>
  <c r="AG2441" i="3"/>
  <c r="AG2442" i="3" l="1"/>
  <c r="AF2443" i="3"/>
  <c r="AF2444" i="3" l="1"/>
  <c r="AG2443" i="3"/>
  <c r="AF2445" i="3" l="1"/>
  <c r="AG2444" i="3"/>
  <c r="AG2445" i="3" l="1"/>
  <c r="AF2446" i="3"/>
  <c r="AG2446" i="3" l="1"/>
  <c r="AF2447" i="3"/>
  <c r="AG2447" i="3" l="1"/>
  <c r="AF2448" i="3"/>
  <c r="AF2449" i="3" l="1"/>
  <c r="AG2448" i="3"/>
  <c r="AG2449" i="3" l="1"/>
  <c r="AF2450" i="3"/>
  <c r="AG2450" i="3" l="1"/>
  <c r="AF2451" i="3"/>
  <c r="AG2451" i="3" l="1"/>
  <c r="AF2452" i="3"/>
  <c r="AG2452" i="3" l="1"/>
  <c r="AF2453" i="3"/>
  <c r="AF2454" i="3" l="1"/>
  <c r="AG2453" i="3"/>
  <c r="AF2455" i="3" l="1"/>
  <c r="AG2454" i="3"/>
  <c r="AF2456" i="3" l="1"/>
  <c r="AG2455" i="3"/>
  <c r="AG2456" i="3" l="1"/>
  <c r="AF2457" i="3"/>
  <c r="AF2458" i="3" l="1"/>
  <c r="AG2457" i="3"/>
  <c r="AF2459" i="3" l="1"/>
  <c r="AG2458" i="3"/>
  <c r="AF2460" i="3" l="1"/>
  <c r="AG2459" i="3"/>
  <c r="AG2460" i="3" l="1"/>
  <c r="AF2461" i="3"/>
  <c r="AF2462" i="3" l="1"/>
  <c r="AG2461" i="3"/>
  <c r="AG2462" i="3" l="1"/>
  <c r="AF2463" i="3"/>
  <c r="AF2464" i="3" l="1"/>
  <c r="AG2463" i="3"/>
  <c r="AG2464" i="3" l="1"/>
  <c r="AF2465" i="3"/>
  <c r="AF2466" i="3" l="1"/>
  <c r="AG2465" i="3"/>
  <c r="AG2466" i="3" l="1"/>
  <c r="AF2467" i="3"/>
  <c r="AF2468" i="3" l="1"/>
  <c r="AG2467" i="3"/>
  <c r="AG2468" i="3" l="1"/>
  <c r="AF2469" i="3"/>
  <c r="AF2470" i="3" l="1"/>
  <c r="AG2469" i="3"/>
  <c r="AG2470" i="3" l="1"/>
  <c r="AF2471" i="3"/>
  <c r="AF2472" i="3" l="1"/>
  <c r="AG2471" i="3"/>
  <c r="AG2472" i="3" l="1"/>
  <c r="AF2473" i="3"/>
  <c r="AF2474" i="3" l="1"/>
  <c r="AG2473" i="3"/>
  <c r="AG2474" i="3" l="1"/>
  <c r="AF2475" i="3"/>
  <c r="AF2476" i="3" l="1"/>
  <c r="AG2475" i="3"/>
  <c r="AG2476" i="3" l="1"/>
  <c r="AF2477" i="3"/>
  <c r="AG2477" i="3" l="1"/>
  <c r="AF2478" i="3"/>
  <c r="AG2478" i="3" l="1"/>
  <c r="AF2479" i="3"/>
  <c r="AF2480" i="3" l="1"/>
  <c r="AG2479" i="3"/>
  <c r="AG2480" i="3" l="1"/>
  <c r="AF2481" i="3"/>
  <c r="AF2482" i="3" l="1"/>
  <c r="AG2481" i="3"/>
  <c r="AG2482" i="3" l="1"/>
  <c r="AF2483" i="3"/>
  <c r="AF2484" i="3" l="1"/>
  <c r="AG2483" i="3"/>
  <c r="AG2484" i="3" l="1"/>
  <c r="AF2485" i="3"/>
  <c r="AF2486" i="3" l="1"/>
  <c r="AG2485" i="3"/>
  <c r="AG2486" i="3" l="1"/>
  <c r="AF2487" i="3"/>
  <c r="AF2488" i="3" l="1"/>
  <c r="AG2487" i="3"/>
  <c r="AG2488" i="3" l="1"/>
  <c r="AF2489" i="3"/>
  <c r="AF2490" i="3" l="1"/>
  <c r="AG2489" i="3"/>
  <c r="AG2490" i="3" l="1"/>
  <c r="AF2491" i="3"/>
  <c r="AF2492" i="3" l="1"/>
  <c r="AG2491" i="3"/>
  <c r="AG2492" i="3" l="1"/>
  <c r="AF2493" i="3"/>
  <c r="AF2494" i="3" l="1"/>
  <c r="AG2493" i="3"/>
  <c r="AG2494" i="3" l="1"/>
  <c r="AF2495" i="3"/>
  <c r="AF2496" i="3" l="1"/>
  <c r="AG2495" i="3"/>
  <c r="AG2496" i="3" l="1"/>
  <c r="AF2497" i="3"/>
  <c r="AG2497" i="3" l="1"/>
  <c r="AF2498" i="3"/>
  <c r="AF2499" i="3" l="1"/>
  <c r="AG2498" i="3"/>
  <c r="AF2500" i="3" l="1"/>
  <c r="AG2499" i="3"/>
  <c r="AG2500" i="3" l="1"/>
  <c r="AF2501" i="3"/>
  <c r="AF2502" i="3" l="1"/>
  <c r="AG2501" i="3"/>
  <c r="AG2502" i="3" l="1"/>
  <c r="AF2503" i="3"/>
  <c r="AF2504" i="3" l="1"/>
  <c r="AG2503" i="3"/>
  <c r="AG2504" i="3" l="1"/>
  <c r="AF2505" i="3"/>
  <c r="AF2506" i="3" l="1"/>
  <c r="AG2505" i="3"/>
  <c r="AG2506" i="3" l="1"/>
  <c r="AF2507" i="3"/>
  <c r="AF2508" i="3" l="1"/>
  <c r="AG2507" i="3"/>
  <c r="AG2508" i="3" l="1"/>
  <c r="AF2509" i="3"/>
  <c r="AF2510" i="3" l="1"/>
  <c r="AG2509" i="3"/>
  <c r="AG2510" i="3" l="1"/>
  <c r="AF2511" i="3"/>
  <c r="AF2512" i="3" l="1"/>
  <c r="AG2511" i="3"/>
  <c r="AG2512" i="3" l="1"/>
  <c r="AF2513" i="3"/>
  <c r="AF2514" i="3" l="1"/>
  <c r="AG2513" i="3"/>
  <c r="AG2514" i="3" l="1"/>
  <c r="AF2515" i="3"/>
  <c r="AF2516" i="3" l="1"/>
  <c r="AG2515" i="3"/>
  <c r="AG2516" i="3" l="1"/>
  <c r="AF2517" i="3"/>
  <c r="AF2518" i="3" l="1"/>
  <c r="AG2517" i="3"/>
  <c r="AG2518" i="3" l="1"/>
  <c r="AF2519" i="3"/>
  <c r="AF2520" i="3" l="1"/>
  <c r="AG2519" i="3"/>
  <c r="AG2520" i="3" l="1"/>
  <c r="AF2521" i="3"/>
  <c r="AF2522" i="3" l="1"/>
  <c r="AG2521" i="3"/>
  <c r="AG2522" i="3" l="1"/>
  <c r="AF2523" i="3"/>
  <c r="AG2523" i="3" l="1"/>
  <c r="AF2524" i="3"/>
  <c r="AG2524" i="3" l="1"/>
  <c r="AF2525" i="3"/>
  <c r="AF2526" i="3" l="1"/>
  <c r="AG2525" i="3"/>
  <c r="AG2526" i="3" l="1"/>
  <c r="AF2527" i="3"/>
  <c r="AG2527" i="3" l="1"/>
  <c r="AF2528" i="3"/>
  <c r="AG2528" i="3" l="1"/>
  <c r="AF2529" i="3"/>
  <c r="AF2530" i="3" l="1"/>
  <c r="AG2529" i="3"/>
  <c r="AG2530" i="3" l="1"/>
  <c r="AF2531" i="3"/>
  <c r="AG2531" i="3" l="1"/>
  <c r="AF2532" i="3"/>
  <c r="AG2532" i="3" l="1"/>
  <c r="AF2533" i="3"/>
  <c r="AF2534" i="3" l="1"/>
  <c r="AG2533" i="3"/>
  <c r="AG2534" i="3" l="1"/>
  <c r="AF2535" i="3"/>
  <c r="AG2535" i="3" l="1"/>
  <c r="AF2536" i="3"/>
  <c r="AG2536" i="3" l="1"/>
  <c r="AF2537" i="3"/>
  <c r="AF2538" i="3" l="1"/>
  <c r="AG2537" i="3"/>
  <c r="AG2538" i="3" l="1"/>
  <c r="AF2539" i="3"/>
  <c r="AG2539" i="3" l="1"/>
  <c r="AF2540" i="3"/>
  <c r="AG2540" i="3" l="1"/>
  <c r="AF2541" i="3"/>
  <c r="AF2542" i="3" l="1"/>
  <c r="AG2541" i="3"/>
  <c r="AG2542" i="3" l="1"/>
  <c r="AF2543" i="3"/>
  <c r="AG2543" i="3" l="1"/>
  <c r="AF2544" i="3"/>
  <c r="AG2544" i="3" l="1"/>
  <c r="AF2545" i="3"/>
  <c r="AF2546" i="3" l="1"/>
  <c r="AG2545" i="3"/>
  <c r="AG2546" i="3" l="1"/>
  <c r="AF2547" i="3"/>
  <c r="AG2547" i="3" l="1"/>
  <c r="AF2548" i="3"/>
  <c r="AG2548" i="3" l="1"/>
  <c r="AF2549" i="3"/>
  <c r="AF2550" i="3" l="1"/>
  <c r="AG2549" i="3"/>
  <c r="AG2550" i="3" l="1"/>
  <c r="AF2551" i="3"/>
  <c r="AG2551" i="3" l="1"/>
  <c r="AF2552" i="3"/>
  <c r="AG2552" i="3" l="1"/>
  <c r="AF2553" i="3"/>
  <c r="AF2554" i="3" l="1"/>
  <c r="AG2553" i="3"/>
  <c r="AG2554" i="3" l="1"/>
  <c r="AF2555" i="3"/>
  <c r="AG2555" i="3" l="1"/>
  <c r="AF2556" i="3"/>
  <c r="AG2556" i="3" l="1"/>
  <c r="AF2557" i="3"/>
  <c r="AF2558" i="3" l="1"/>
  <c r="AG2557" i="3"/>
  <c r="AG2558" i="3" l="1"/>
  <c r="AF2559" i="3"/>
  <c r="AG2559" i="3" l="1"/>
  <c r="AF2560" i="3"/>
  <c r="AG2560" i="3" l="1"/>
  <c r="AF2561" i="3"/>
  <c r="AF2562" i="3" l="1"/>
  <c r="AG2561" i="3"/>
  <c r="AG2562" i="3" l="1"/>
  <c r="AF2563" i="3"/>
  <c r="AG2563" i="3" l="1"/>
  <c r="AF2564" i="3"/>
  <c r="AG2564" i="3" l="1"/>
  <c r="AF2565" i="3"/>
  <c r="AF2566" i="3" l="1"/>
  <c r="AG2565" i="3"/>
  <c r="AG2566" i="3" l="1"/>
  <c r="AF2567" i="3"/>
  <c r="AG2567" i="3" l="1"/>
  <c r="AF2568" i="3"/>
  <c r="AG2568" i="3" l="1"/>
  <c r="AF2569" i="3"/>
  <c r="AF2570" i="3" l="1"/>
  <c r="AG2569" i="3"/>
  <c r="AG2570" i="3" l="1"/>
  <c r="AF2571" i="3"/>
  <c r="AG2571" i="3" l="1"/>
  <c r="AF2572" i="3"/>
  <c r="AG2572" i="3" l="1"/>
  <c r="AF2573" i="3"/>
  <c r="AF2574" i="3" l="1"/>
  <c r="AG2573" i="3"/>
  <c r="AG2574" i="3" l="1"/>
  <c r="AF2575" i="3"/>
  <c r="AG2575" i="3" l="1"/>
  <c r="AF2576" i="3"/>
  <c r="AG2576" i="3" l="1"/>
  <c r="AF2577" i="3"/>
  <c r="AF2578" i="3" l="1"/>
  <c r="AG2577" i="3"/>
  <c r="AF2579" i="3" l="1"/>
  <c r="AG2578" i="3"/>
  <c r="AG2579" i="3" l="1"/>
  <c r="AF2580" i="3"/>
  <c r="AG2580" i="3" l="1"/>
  <c r="AF2581" i="3"/>
  <c r="AG2581" i="3" l="1"/>
  <c r="AF2582" i="3"/>
  <c r="AG2582" i="3" l="1"/>
  <c r="AF2583" i="3"/>
  <c r="AG2583" i="3" l="1"/>
  <c r="AF2584" i="3"/>
  <c r="AG2584" i="3" l="1"/>
  <c r="AF2585" i="3"/>
  <c r="AF2586" i="3" l="1"/>
  <c r="AG2585" i="3"/>
  <c r="AF2587" i="3" l="1"/>
  <c r="AG2586" i="3"/>
  <c r="AF2588" i="3" l="1"/>
  <c r="AG2587" i="3"/>
  <c r="AG2588" i="3" l="1"/>
  <c r="AF2589" i="3"/>
  <c r="AF2590" i="3" l="1"/>
  <c r="AG2589" i="3"/>
  <c r="AG2590" i="3" l="1"/>
  <c r="AF2591" i="3"/>
  <c r="AG2591" i="3" l="1"/>
  <c r="AF2592" i="3"/>
  <c r="AG2592" i="3" l="1"/>
  <c r="AF2593" i="3"/>
  <c r="AF2594" i="3" l="1"/>
  <c r="AG2593" i="3"/>
  <c r="AG2594" i="3" l="1"/>
  <c r="AF2595" i="3"/>
  <c r="AF2596" i="3" l="1"/>
  <c r="AG2595" i="3"/>
  <c r="AG2596" i="3" l="1"/>
  <c r="AF2597" i="3"/>
  <c r="AF2598" i="3" l="1"/>
  <c r="AG2597" i="3"/>
  <c r="AF2599" i="3" l="1"/>
  <c r="AG2598" i="3"/>
  <c r="AG2599" i="3" l="1"/>
  <c r="AF2600" i="3"/>
  <c r="AG2600" i="3" l="1"/>
  <c r="AF2601" i="3"/>
  <c r="AG2601" i="3" l="1"/>
  <c r="AF2602" i="3"/>
  <c r="AF2603" i="3" l="1"/>
  <c r="AG2602" i="3"/>
  <c r="AF2604" i="3" l="1"/>
  <c r="AG2603" i="3"/>
  <c r="AG2604" i="3" l="1"/>
  <c r="AF2605" i="3"/>
  <c r="AF2606" i="3" l="1"/>
  <c r="AG2605" i="3"/>
  <c r="AG2606" i="3" l="1"/>
  <c r="AF2607" i="3"/>
  <c r="AG2607" i="3" l="1"/>
  <c r="AF2608" i="3"/>
  <c r="AG2608" i="3" l="1"/>
  <c r="AF2609" i="3"/>
  <c r="AF2610" i="3" l="1"/>
  <c r="AG2609" i="3"/>
  <c r="AG2610" i="3" l="1"/>
  <c r="AF2611" i="3"/>
  <c r="AG2611" i="3" l="1"/>
  <c r="AF2612" i="3"/>
  <c r="AG2612" i="3" l="1"/>
  <c r="AF2613" i="3"/>
  <c r="AG2613" i="3" l="1"/>
  <c r="AF2614" i="3"/>
  <c r="AG2614" i="3" l="1"/>
  <c r="AF2615" i="3"/>
  <c r="AF2616" i="3" l="1"/>
  <c r="AG2615" i="3"/>
  <c r="AG2616" i="3" l="1"/>
  <c r="AF2617" i="3"/>
  <c r="AF2618" i="3" l="1"/>
  <c r="AG2617" i="3"/>
  <c r="AF2619" i="3" l="1"/>
  <c r="AG2618" i="3"/>
  <c r="AG2619" i="3" l="1"/>
  <c r="AF2620" i="3"/>
  <c r="AG2620" i="3" l="1"/>
  <c r="AF2621" i="3"/>
  <c r="AG2621" i="3" l="1"/>
  <c r="AF2622" i="3"/>
  <c r="AG2622" i="3" l="1"/>
  <c r="AF2623" i="3"/>
  <c r="AG2623" i="3" l="1"/>
  <c r="AF2624" i="3"/>
  <c r="AG2624" i="3" l="1"/>
  <c r="AF2625" i="3"/>
  <c r="AF2626" i="3" l="1"/>
  <c r="AG2625" i="3"/>
  <c r="AG2626" i="3" l="1"/>
  <c r="AF2627" i="3"/>
  <c r="AG2627" i="3" l="1"/>
  <c r="AF2628" i="3"/>
  <c r="AF2629" i="3" l="1"/>
  <c r="AG2628" i="3"/>
  <c r="AG2629" i="3" l="1"/>
  <c r="AF2630" i="3"/>
  <c r="AG2630" i="3" l="1"/>
  <c r="AF2631" i="3"/>
  <c r="AG2631" i="3" l="1"/>
  <c r="AF2632" i="3"/>
  <c r="AG2632" i="3" l="1"/>
  <c r="AF2633" i="3"/>
  <c r="AG2633" i="3" l="1"/>
  <c r="AF2634" i="3"/>
  <c r="AG2634" i="3" l="1"/>
  <c r="AF2635" i="3"/>
  <c r="AG2635" i="3" l="1"/>
  <c r="AF2636" i="3"/>
  <c r="AG2636" i="3" l="1"/>
  <c r="AF2637" i="3"/>
  <c r="AF2638" i="3" l="1"/>
  <c r="AG2637" i="3"/>
  <c r="AF2639" i="3" l="1"/>
  <c r="AG2638" i="3"/>
  <c r="AG2639" i="3" l="1"/>
  <c r="AF2640" i="3"/>
  <c r="AG2640" i="3" l="1"/>
  <c r="AF2641" i="3"/>
  <c r="AG2641" i="3" l="1"/>
  <c r="AF2642" i="3"/>
  <c r="AF2643" i="3" l="1"/>
  <c r="AG2642" i="3"/>
  <c r="AG2643" i="3" l="1"/>
  <c r="AF2644" i="3"/>
  <c r="AG2644" i="3" l="1"/>
  <c r="AF2645" i="3"/>
  <c r="AG2645" i="3" l="1"/>
  <c r="AF2646" i="3"/>
  <c r="AG2646" i="3" l="1"/>
  <c r="AF2647" i="3"/>
  <c r="AF2648" i="3" l="1"/>
  <c r="AG2647" i="3"/>
  <c r="AG2648" i="3" l="1"/>
  <c r="AF2649" i="3"/>
  <c r="AF2650" i="3" l="1"/>
  <c r="AG2649" i="3"/>
  <c r="AG2650" i="3" l="1"/>
  <c r="AF2651" i="3"/>
  <c r="AG2651" i="3" l="1"/>
  <c r="AF2652" i="3"/>
  <c r="AF2653" i="3" l="1"/>
  <c r="AG2652" i="3"/>
  <c r="AF2654" i="3" l="1"/>
  <c r="AG2653" i="3"/>
  <c r="AG2654" i="3" l="1"/>
  <c r="AF2655" i="3"/>
  <c r="AG2655" i="3" l="1"/>
  <c r="AF2656" i="3"/>
  <c r="AF2657" i="3" l="1"/>
  <c r="AG2656" i="3"/>
  <c r="AF2658" i="3" l="1"/>
  <c r="AG2657" i="3"/>
  <c r="AG2658" i="3" l="1"/>
  <c r="AF2659" i="3"/>
  <c r="AG2659" i="3" l="1"/>
  <c r="AF2660" i="3"/>
  <c r="AF2661" i="3" l="1"/>
  <c r="AG2660" i="3"/>
  <c r="AG2661" i="3" l="1"/>
  <c r="AF2662" i="3"/>
  <c r="AG2662" i="3" l="1"/>
  <c r="AF2663" i="3"/>
  <c r="AG2663" i="3" l="1"/>
  <c r="AF2664" i="3"/>
  <c r="AG2664" i="3" l="1"/>
  <c r="AF2665" i="3"/>
  <c r="AG2665" i="3" l="1"/>
  <c r="AF2666" i="3"/>
  <c r="AG2666" i="3" l="1"/>
  <c r="AF2667" i="3"/>
  <c r="AG2667" i="3" l="1"/>
  <c r="AF2668" i="3"/>
  <c r="AG2668" i="3" l="1"/>
  <c r="AF2669" i="3"/>
  <c r="AF2670" i="3" l="1"/>
  <c r="AG2669" i="3"/>
  <c r="AG2670" i="3" l="1"/>
  <c r="AF2671" i="3"/>
  <c r="AG2671" i="3" l="1"/>
  <c r="AF2672" i="3"/>
  <c r="AG2672" i="3" l="1"/>
  <c r="AF2673" i="3"/>
  <c r="AG2673" i="3" l="1"/>
  <c r="AF2674" i="3"/>
  <c r="AG2674" i="3" l="1"/>
  <c r="AF2675" i="3"/>
  <c r="AG2675" i="3" l="1"/>
  <c r="AF2676" i="3"/>
  <c r="AF2677" i="3" l="1"/>
  <c r="AG2676" i="3"/>
  <c r="AG2677" i="3" l="1"/>
  <c r="AF2678" i="3"/>
  <c r="AG2678" i="3" l="1"/>
  <c r="AF2679" i="3"/>
  <c r="AG2679" i="3" l="1"/>
  <c r="AF2680" i="3"/>
  <c r="AG2680" i="3" l="1"/>
  <c r="AF2681" i="3"/>
  <c r="AF2682" i="3" l="1"/>
  <c r="AG2681" i="3"/>
  <c r="AG2682" i="3" l="1"/>
  <c r="AF2683" i="3"/>
  <c r="AG2683" i="3" l="1"/>
  <c r="AF2684" i="3"/>
  <c r="AG2684" i="3" l="1"/>
  <c r="AF2685" i="3"/>
  <c r="AF2686" i="3" l="1"/>
  <c r="AG2685" i="3"/>
  <c r="AF2687" i="3" l="1"/>
  <c r="AG2686" i="3"/>
  <c r="AG2687" i="3" l="1"/>
  <c r="AF2688" i="3"/>
  <c r="AG2688" i="3" l="1"/>
  <c r="AF2689" i="3"/>
  <c r="AF2690" i="3" l="1"/>
  <c r="AG2689" i="3"/>
  <c r="AG2690" i="3" l="1"/>
  <c r="AF2691" i="3"/>
  <c r="AG2691" i="3" l="1"/>
  <c r="AF2692" i="3"/>
  <c r="AG2692" i="3" l="1"/>
  <c r="AF2693" i="3"/>
  <c r="AF2694" i="3" l="1"/>
  <c r="AG2693" i="3"/>
  <c r="AG2694" i="3" l="1"/>
  <c r="AF2695" i="3"/>
  <c r="AG2695" i="3" l="1"/>
  <c r="AF2696" i="3"/>
  <c r="AG2696" i="3" l="1"/>
  <c r="AF2697" i="3"/>
  <c r="AF2698" i="3" l="1"/>
  <c r="AG2697" i="3"/>
  <c r="AG2698" i="3" l="1"/>
  <c r="AF2699" i="3"/>
  <c r="AG2699" i="3" l="1"/>
  <c r="AF2700" i="3"/>
  <c r="AG2700" i="3" l="1"/>
  <c r="AF2701" i="3"/>
  <c r="AF2702" i="3" l="1"/>
  <c r="AG2701" i="3"/>
  <c r="AG2702" i="3" l="1"/>
  <c r="AF2703" i="3"/>
  <c r="AG2703" i="3" l="1"/>
  <c r="AF2704" i="3"/>
  <c r="AG2704" i="3" l="1"/>
  <c r="AF2705" i="3"/>
  <c r="AF2706" i="3" l="1"/>
  <c r="AG2705" i="3"/>
  <c r="AG2706" i="3" l="1"/>
  <c r="AF2707" i="3"/>
  <c r="AG2707" i="3" l="1"/>
  <c r="AF2708" i="3"/>
  <c r="AG2708" i="3" l="1"/>
  <c r="AF2709" i="3"/>
  <c r="AF2710" i="3" l="1"/>
  <c r="AG2709" i="3"/>
  <c r="AG2710" i="3" l="1"/>
  <c r="AF2711" i="3"/>
  <c r="AG2711" i="3" l="1"/>
  <c r="AF2712" i="3"/>
  <c r="AG2712" i="3" l="1"/>
  <c r="AF2713" i="3"/>
  <c r="AF2714" i="3" l="1"/>
  <c r="AG2713" i="3"/>
  <c r="AG2714" i="3" l="1"/>
  <c r="AF2715" i="3"/>
  <c r="AG2715" i="3" l="1"/>
  <c r="AF2716" i="3"/>
  <c r="AG2716" i="3" l="1"/>
  <c r="AF2717" i="3"/>
  <c r="AF2718" i="3" l="1"/>
  <c r="AG2717" i="3"/>
  <c r="AG2718" i="3" l="1"/>
  <c r="AF2719" i="3"/>
  <c r="AG2719" i="3" l="1"/>
  <c r="AF2720" i="3"/>
  <c r="AG2720" i="3" l="1"/>
  <c r="AF2721" i="3"/>
  <c r="AG2721" i="3" l="1"/>
  <c r="AF2722" i="3"/>
  <c r="AF2723" i="3" l="1"/>
  <c r="AG2722" i="3"/>
  <c r="AG2723" i="3" l="1"/>
  <c r="AF2724" i="3"/>
  <c r="AG2724" i="3" l="1"/>
  <c r="AF2725" i="3"/>
  <c r="AF2726" i="3" l="1"/>
  <c r="AG2725" i="3"/>
  <c r="AG2726" i="3" l="1"/>
  <c r="AF2727" i="3"/>
  <c r="AG2727" i="3" l="1"/>
  <c r="AF2728" i="3"/>
  <c r="AG2728" i="3" l="1"/>
  <c r="AF2729" i="3"/>
  <c r="AF2730" i="3" l="1"/>
  <c r="AG2729" i="3"/>
  <c r="AF2731" i="3" l="1"/>
  <c r="AG2730" i="3"/>
  <c r="AG2731" i="3" l="1"/>
  <c r="AF2732" i="3"/>
  <c r="AG2732" i="3" l="1"/>
  <c r="AF2733" i="3"/>
  <c r="AF2734" i="3" l="1"/>
  <c r="AG2733" i="3"/>
  <c r="AG2734" i="3" l="1"/>
  <c r="AF2735" i="3"/>
  <c r="AG2735" i="3" l="1"/>
  <c r="AF2736" i="3"/>
  <c r="AG2736" i="3" l="1"/>
  <c r="AF2737" i="3"/>
  <c r="AF2738" i="3" l="1"/>
  <c r="AG2737" i="3"/>
  <c r="AF2739" i="3" l="1"/>
  <c r="AG2738" i="3"/>
  <c r="AG2739" i="3" l="1"/>
  <c r="AF2740" i="3"/>
  <c r="AG2740" i="3" l="1"/>
  <c r="AF2741" i="3"/>
  <c r="AF2742" i="3" l="1"/>
  <c r="AG2741" i="3"/>
  <c r="AG2742" i="3" l="1"/>
  <c r="AF2743" i="3"/>
  <c r="AG2743" i="3" l="1"/>
  <c r="AF2744" i="3"/>
  <c r="AG2744" i="3" l="1"/>
  <c r="AF2745" i="3"/>
  <c r="AF2746" i="3" l="1"/>
  <c r="AG2745" i="3"/>
  <c r="AG2746" i="3" l="1"/>
  <c r="AF2747" i="3"/>
  <c r="AG2747" i="3" l="1"/>
  <c r="AF2748" i="3"/>
  <c r="AG2748" i="3" l="1"/>
  <c r="AF2749" i="3"/>
  <c r="AF2750" i="3" l="1"/>
  <c r="AG2749" i="3"/>
  <c r="AG2750" i="3" l="1"/>
  <c r="AF2751" i="3"/>
  <c r="AG2751" i="3" l="1"/>
  <c r="AF2752" i="3"/>
  <c r="AG2752" i="3" l="1"/>
  <c r="AF2753" i="3"/>
  <c r="AF2754" i="3" l="1"/>
  <c r="AG2753" i="3"/>
  <c r="AG2754" i="3" l="1"/>
  <c r="AF2755" i="3"/>
  <c r="AG2755" i="3" l="1"/>
  <c r="AF2756" i="3"/>
  <c r="AG2756" i="3" l="1"/>
  <c r="AF2757" i="3"/>
  <c r="AF2758" i="3" l="1"/>
  <c r="AG2757" i="3"/>
  <c r="AG2758" i="3" l="1"/>
  <c r="AF2759" i="3"/>
  <c r="AG2759" i="3" l="1"/>
  <c r="AF2760" i="3"/>
  <c r="AG2760" i="3" l="1"/>
  <c r="AF2761" i="3"/>
  <c r="AF2762" i="3" l="1"/>
  <c r="AG2761" i="3"/>
  <c r="AG2762" i="3" l="1"/>
  <c r="AF2763" i="3"/>
  <c r="AG2763" i="3" l="1"/>
  <c r="AF2764" i="3"/>
  <c r="AG2764" i="3" l="1"/>
  <c r="AF2765" i="3"/>
  <c r="AF2766" i="3" l="1"/>
  <c r="AG2765" i="3"/>
  <c r="AG2766" i="3" l="1"/>
  <c r="AF2767" i="3"/>
  <c r="AG2767" i="3" l="1"/>
  <c r="AF2768" i="3"/>
  <c r="AG2768" i="3" l="1"/>
  <c r="AF2769" i="3"/>
  <c r="AF2770" i="3" l="1"/>
  <c r="AG2769" i="3"/>
  <c r="AG2770" i="3" l="1"/>
  <c r="AF2771" i="3"/>
  <c r="AG2771" i="3" l="1"/>
  <c r="AF2772" i="3"/>
  <c r="AG2772" i="3" l="1"/>
  <c r="AF2773" i="3"/>
  <c r="AF2774" i="3" l="1"/>
  <c r="AG2773" i="3"/>
  <c r="AG2774" i="3" l="1"/>
  <c r="AF2775" i="3"/>
  <c r="AG2775" i="3" l="1"/>
  <c r="AF2776" i="3"/>
  <c r="AG2776" i="3" l="1"/>
  <c r="AF2777" i="3"/>
  <c r="AG2777" i="3" l="1"/>
  <c r="AF2778" i="3"/>
  <c r="AG2778" i="3" l="1"/>
  <c r="AF2779" i="3"/>
  <c r="AG2779" i="3" l="1"/>
  <c r="AF2780" i="3"/>
  <c r="AG2780" i="3" l="1"/>
  <c r="AF2781" i="3"/>
  <c r="AF2782" i="3" l="1"/>
  <c r="AG2781" i="3"/>
  <c r="AG2782" i="3" l="1"/>
  <c r="AF2783" i="3"/>
  <c r="AG2783" i="3" l="1"/>
  <c r="AF2784" i="3"/>
  <c r="AG2784" i="3" l="1"/>
  <c r="AF2785" i="3"/>
  <c r="AF2786" i="3" l="1"/>
  <c r="AG2785" i="3"/>
  <c r="AG2786" i="3" l="1"/>
  <c r="AF2787" i="3"/>
  <c r="AG2787" i="3" l="1"/>
  <c r="AF2788" i="3"/>
  <c r="AG2788" i="3" l="1"/>
  <c r="AF2789" i="3"/>
  <c r="AF2790" i="3" l="1"/>
  <c r="AG2789" i="3"/>
  <c r="AG2790" i="3" l="1"/>
  <c r="AF2791" i="3"/>
  <c r="AG2791" i="3" l="1"/>
  <c r="AF2792" i="3"/>
  <c r="AF2793" i="3" l="1"/>
  <c r="AG2792" i="3"/>
  <c r="AF2794" i="3" l="1"/>
  <c r="AG2793" i="3"/>
  <c r="AG2794" i="3" l="1"/>
  <c r="AF2795" i="3"/>
  <c r="AG2795" i="3" l="1"/>
  <c r="AF2796" i="3"/>
  <c r="AG2796" i="3" l="1"/>
  <c r="AF2797" i="3"/>
  <c r="AF2798" i="3" l="1"/>
  <c r="AG2797" i="3"/>
  <c r="AG2798" i="3" l="1"/>
  <c r="AF2799" i="3"/>
  <c r="AG2799" i="3" l="1"/>
  <c r="AF2800" i="3"/>
  <c r="AG2800" i="3" l="1"/>
  <c r="AF2801" i="3"/>
  <c r="AF2802" i="3" l="1"/>
  <c r="AG2801" i="3"/>
  <c r="AG2802" i="3" l="1"/>
  <c r="AF2803" i="3"/>
  <c r="AG2803" i="3" l="1"/>
  <c r="AF2804" i="3"/>
  <c r="AG2804" i="3" l="1"/>
  <c r="AF2805" i="3"/>
  <c r="AF2806" i="3" l="1"/>
  <c r="AG2805" i="3"/>
  <c r="AG2806" i="3" l="1"/>
  <c r="AF2807" i="3"/>
  <c r="AG2807" i="3" l="1"/>
  <c r="AF2808" i="3"/>
  <c r="AG2808" i="3" l="1"/>
  <c r="AF2809" i="3"/>
  <c r="AF2810" i="3" l="1"/>
  <c r="AG2809" i="3"/>
  <c r="AG2810" i="3" l="1"/>
  <c r="AF2811" i="3"/>
  <c r="AG2811" i="3" l="1"/>
  <c r="AF2812" i="3"/>
  <c r="AG2812" i="3" l="1"/>
  <c r="AF2813" i="3"/>
  <c r="AF2814" i="3" l="1"/>
  <c r="AG2813" i="3"/>
  <c r="AG2814" i="3" l="1"/>
  <c r="AF2815" i="3"/>
  <c r="AG2815" i="3" l="1"/>
  <c r="AF2816" i="3"/>
  <c r="AG2816" i="3" l="1"/>
  <c r="AF2817" i="3"/>
  <c r="AF2818" i="3" l="1"/>
  <c r="AG2817" i="3"/>
  <c r="AG2818" i="3" l="1"/>
  <c r="AF2819" i="3"/>
  <c r="AG2819" i="3" l="1"/>
  <c r="AF2820" i="3"/>
  <c r="AG2820" i="3" l="1"/>
  <c r="AF2821" i="3"/>
  <c r="AF2822" i="3" l="1"/>
  <c r="AG2821" i="3"/>
  <c r="AG2822" i="3" l="1"/>
  <c r="AF2823" i="3"/>
  <c r="AG2823" i="3" l="1"/>
  <c r="AF2824" i="3"/>
  <c r="AG2824" i="3" l="1"/>
  <c r="AF2825" i="3"/>
  <c r="AF2826" i="3" l="1"/>
  <c r="AG2825" i="3"/>
  <c r="AG2826" i="3" l="1"/>
  <c r="AF2827" i="3"/>
  <c r="AG2827" i="3" l="1"/>
  <c r="AF2828" i="3"/>
  <c r="AG2828" i="3" l="1"/>
  <c r="AF2829" i="3"/>
  <c r="AF2830" i="3" l="1"/>
  <c r="AG2829" i="3"/>
  <c r="AG2830" i="3" l="1"/>
  <c r="AF2831" i="3"/>
  <c r="AG2831" i="3" l="1"/>
  <c r="AF2832" i="3"/>
  <c r="AG2832" i="3" l="1"/>
  <c r="AF2833" i="3"/>
  <c r="AF2834" i="3" l="1"/>
  <c r="AG2833" i="3"/>
  <c r="AG2834" i="3" l="1"/>
  <c r="AF2835" i="3"/>
  <c r="AG2835" i="3" l="1"/>
  <c r="AF2836" i="3"/>
  <c r="AG2836" i="3" l="1"/>
  <c r="AF2837" i="3"/>
  <c r="AF2838" i="3" l="1"/>
  <c r="AG2837" i="3"/>
  <c r="AG2838" i="3" l="1"/>
  <c r="AF2839" i="3"/>
  <c r="AG2839" i="3" l="1"/>
  <c r="AF2840" i="3"/>
  <c r="AG2840" i="3" l="1"/>
  <c r="AF2841" i="3"/>
  <c r="AF2842" i="3" l="1"/>
  <c r="AG2841" i="3"/>
  <c r="AG2842" i="3" l="1"/>
  <c r="AF2843" i="3"/>
  <c r="AG2843" i="3" l="1"/>
  <c r="AF2844" i="3"/>
  <c r="AG2844" i="3" l="1"/>
  <c r="AF2845" i="3"/>
  <c r="AF2846" i="3" l="1"/>
  <c r="AG2845" i="3"/>
  <c r="AG2846" i="3" l="1"/>
  <c r="AF2847" i="3"/>
  <c r="AG2847" i="3" l="1"/>
  <c r="AF2848" i="3"/>
  <c r="AG2848" i="3" l="1"/>
  <c r="AF2849" i="3"/>
  <c r="AF2850" i="3" l="1"/>
  <c r="AG2849" i="3"/>
  <c r="AG2850" i="3" l="1"/>
  <c r="AF2851" i="3"/>
  <c r="AG2851" i="3" l="1"/>
  <c r="AF2852" i="3"/>
  <c r="AG2852" i="3" l="1"/>
  <c r="AF2853" i="3"/>
  <c r="AF2854" i="3" l="1"/>
  <c r="AG2853" i="3"/>
  <c r="AG2854" i="3" l="1"/>
  <c r="AF2855" i="3"/>
  <c r="AG2855" i="3" l="1"/>
  <c r="AF2856" i="3"/>
  <c r="AG2856" i="3" l="1"/>
  <c r="AF2857" i="3"/>
  <c r="AF2858" i="3" l="1"/>
  <c r="AG2857" i="3"/>
  <c r="AG2858" i="3" l="1"/>
  <c r="AF2859" i="3"/>
  <c r="AG2859" i="3" l="1"/>
  <c r="AF2860" i="3"/>
  <c r="AG2860" i="3" l="1"/>
  <c r="AF2861" i="3"/>
  <c r="AF2862" i="3" l="1"/>
  <c r="AG2861" i="3"/>
  <c r="AG2862" i="3" l="1"/>
  <c r="AF2863" i="3"/>
  <c r="AG2863" i="3" l="1"/>
  <c r="AF2864" i="3"/>
  <c r="AG2864" i="3" l="1"/>
  <c r="AF2865" i="3"/>
  <c r="AF2866" i="3" l="1"/>
  <c r="AG2865" i="3"/>
  <c r="AG2866" i="3" l="1"/>
  <c r="AF2867" i="3"/>
  <c r="AG2867" i="3" l="1"/>
  <c r="AF2868" i="3"/>
  <c r="AG2868" i="3" l="1"/>
  <c r="AF2869" i="3"/>
  <c r="AF2870" i="3" l="1"/>
  <c r="AG2869" i="3"/>
  <c r="AG2870" i="3" l="1"/>
  <c r="AF2871" i="3"/>
  <c r="AG2871" i="3" l="1"/>
  <c r="AF2872" i="3"/>
  <c r="AG2872" i="3" l="1"/>
  <c r="AF2873" i="3"/>
  <c r="AG2873" i="3" l="1"/>
  <c r="AF2874" i="3"/>
  <c r="AG2874" i="3" l="1"/>
  <c r="AF2875" i="3"/>
  <c r="AF2876" i="3" l="1"/>
  <c r="AG2875" i="3"/>
  <c r="AG2876" i="3" l="1"/>
  <c r="AF2877" i="3"/>
  <c r="AG2877" i="3" l="1"/>
  <c r="AF2878" i="3"/>
  <c r="AG2878" i="3" l="1"/>
  <c r="AF2879" i="3"/>
  <c r="AG2879" i="3" l="1"/>
  <c r="AF2880" i="3"/>
  <c r="AG2880" i="3" l="1"/>
  <c r="AF2881" i="3"/>
  <c r="AG2881" i="3" l="1"/>
  <c r="AF2882" i="3"/>
  <c r="AG2882" i="3" l="1"/>
  <c r="AF2883" i="3"/>
  <c r="AF2884" i="3" l="1"/>
  <c r="AG2883" i="3"/>
  <c r="AG2884" i="3" l="1"/>
  <c r="AF2885" i="3"/>
  <c r="AG2885" i="3" l="1"/>
  <c r="AF2886" i="3"/>
  <c r="AG2886" i="3" l="1"/>
  <c r="AF2887" i="3"/>
  <c r="AG2887" i="3" l="1"/>
  <c r="AF2888" i="3"/>
  <c r="AG2888" i="3" l="1"/>
  <c r="AF2889" i="3"/>
  <c r="AG2889" i="3" l="1"/>
  <c r="AF2890" i="3"/>
  <c r="AG2890" i="3" l="1"/>
  <c r="AF2891" i="3"/>
  <c r="AG2891" i="3" l="1"/>
  <c r="AF2892" i="3"/>
  <c r="AG2892" i="3" l="1"/>
  <c r="AF2893" i="3"/>
  <c r="AG2893" i="3" l="1"/>
  <c r="AF2894" i="3"/>
  <c r="AG2894" i="3" l="1"/>
  <c r="AF2895" i="3"/>
  <c r="AG2895" i="3" l="1"/>
  <c r="AF2896" i="3"/>
  <c r="AG2896" i="3" l="1"/>
  <c r="AF2897" i="3"/>
  <c r="AG2897" i="3" l="1"/>
  <c r="AF2898" i="3"/>
  <c r="AG2898" i="3" l="1"/>
  <c r="AF2899" i="3"/>
  <c r="AG2899" i="3" l="1"/>
  <c r="AF2900" i="3"/>
  <c r="AG2900" i="3" l="1"/>
  <c r="AF2901" i="3"/>
  <c r="AG2901" i="3" l="1"/>
  <c r="AF2902" i="3"/>
  <c r="AG2902" i="3" l="1"/>
  <c r="AF2903" i="3"/>
  <c r="AG2903" i="3" l="1"/>
  <c r="AF2904" i="3"/>
  <c r="AG2904" i="3" l="1"/>
  <c r="AF2905" i="3"/>
  <c r="AG2905" i="3" l="1"/>
  <c r="AF2906" i="3"/>
  <c r="AG2906" i="3" l="1"/>
  <c r="AF2907" i="3"/>
  <c r="AG2907" i="3" l="1"/>
  <c r="AF2908" i="3"/>
  <c r="AG2908" i="3" l="1"/>
  <c r="AF2909" i="3"/>
  <c r="AG2909" i="3" l="1"/>
  <c r="AF2910" i="3"/>
  <c r="AG2910" i="3" l="1"/>
  <c r="AF2911" i="3"/>
  <c r="AG2911" i="3" l="1"/>
  <c r="AF2912" i="3"/>
  <c r="AG2912" i="3" l="1"/>
  <c r="AF2913" i="3"/>
  <c r="AG2913" i="3" l="1"/>
  <c r="AF2914" i="3"/>
  <c r="AG2914" i="3" l="1"/>
  <c r="AF2915" i="3"/>
  <c r="AG2915" i="3" l="1"/>
  <c r="AF2916" i="3"/>
  <c r="AG2916" i="3" l="1"/>
  <c r="AF2917" i="3"/>
  <c r="AG2917" i="3" l="1"/>
  <c r="AF2918" i="3"/>
  <c r="AG2918" i="3" l="1"/>
  <c r="AF2919" i="3"/>
  <c r="AG2919" i="3" l="1"/>
  <c r="AF2920" i="3"/>
  <c r="AG2920" i="3" l="1"/>
  <c r="AF2921" i="3"/>
  <c r="AF2922" i="3" l="1"/>
  <c r="AG2921" i="3"/>
  <c r="AG2922" i="3" l="1"/>
  <c r="AF2923" i="3"/>
  <c r="AG2923" i="3" l="1"/>
  <c r="AF2924" i="3"/>
  <c r="AF2925" i="3" l="1"/>
  <c r="AG2924" i="3"/>
  <c r="AG2925" i="3" l="1"/>
  <c r="AF2926" i="3"/>
  <c r="AG2926" i="3" l="1"/>
  <c r="AF2927" i="3"/>
  <c r="AG2927" i="3" l="1"/>
  <c r="AF2928" i="3"/>
  <c r="AG2928" i="3" l="1"/>
  <c r="AF2929" i="3"/>
  <c r="AG2929" i="3" l="1"/>
  <c r="AF2930" i="3"/>
  <c r="AG2930" i="3" l="1"/>
  <c r="AF2931" i="3"/>
  <c r="AG2931" i="3" l="1"/>
  <c r="AF2932" i="3"/>
  <c r="AG2932" i="3" l="1"/>
  <c r="AF2933" i="3"/>
  <c r="AG2933" i="3" l="1"/>
  <c r="AF2934" i="3"/>
  <c r="AG2934" i="3" l="1"/>
  <c r="AF2935" i="3"/>
  <c r="AG2935" i="3" l="1"/>
  <c r="AF2936" i="3"/>
  <c r="AG2936" i="3" l="1"/>
  <c r="AF2937" i="3"/>
  <c r="AG2937" i="3" l="1"/>
  <c r="AF2938" i="3"/>
  <c r="AG2938" i="3" l="1"/>
  <c r="AF2939" i="3"/>
  <c r="AG2939" i="3" l="1"/>
  <c r="AF2940" i="3"/>
  <c r="AG2940" i="3" l="1"/>
  <c r="AF2941" i="3"/>
  <c r="AG2941" i="3" l="1"/>
  <c r="AF2942" i="3"/>
  <c r="AG2942" i="3" l="1"/>
  <c r="AF2943" i="3"/>
  <c r="AG2943" i="3" l="1"/>
  <c r="AF2944" i="3"/>
  <c r="AG2944" i="3" l="1"/>
  <c r="AF2945" i="3"/>
  <c r="AG2945" i="3" l="1"/>
  <c r="AF2946" i="3"/>
  <c r="AG2946" i="3" l="1"/>
  <c r="AF2947" i="3"/>
  <c r="AG2947" i="3" l="1"/>
  <c r="AF2948" i="3"/>
  <c r="AG2948" i="3" l="1"/>
  <c r="AF2949" i="3"/>
  <c r="AG2949" i="3" l="1"/>
  <c r="AF2950" i="3"/>
  <c r="AG2950" i="3" l="1"/>
  <c r="AF2951" i="3"/>
  <c r="AG2951" i="3" l="1"/>
  <c r="AF2952" i="3"/>
  <c r="AG2952" i="3" l="1"/>
  <c r="AF2953" i="3"/>
  <c r="AG2953" i="3" l="1"/>
  <c r="AF2954" i="3"/>
  <c r="AG2954" i="3" l="1"/>
  <c r="AF2955" i="3"/>
  <c r="AG2955" i="3" l="1"/>
  <c r="AF2956" i="3"/>
  <c r="AG2956" i="3" l="1"/>
  <c r="AF2957" i="3"/>
  <c r="AG2957" i="3" l="1"/>
  <c r="AF2958" i="3"/>
  <c r="AG2958" i="3" l="1"/>
  <c r="AF2959" i="3"/>
  <c r="AG2959" i="3" l="1"/>
  <c r="AF2960" i="3"/>
  <c r="AG2960" i="3" l="1"/>
  <c r="AF2961" i="3"/>
  <c r="AG2961" i="3" l="1"/>
  <c r="AF2962" i="3"/>
  <c r="AG2962" i="3" l="1"/>
  <c r="AF2963" i="3"/>
  <c r="AG2963" i="3" l="1"/>
  <c r="AF2964" i="3"/>
  <c r="AG2964" i="3" l="1"/>
  <c r="AF2965" i="3"/>
  <c r="AG2965" i="3" l="1"/>
  <c r="AF2966" i="3"/>
  <c r="AG2966" i="3" l="1"/>
  <c r="AF2967" i="3"/>
  <c r="AG2967" i="3" l="1"/>
  <c r="AF2968" i="3"/>
  <c r="AG2968" i="3" l="1"/>
  <c r="AF2969" i="3"/>
  <c r="AG2969" i="3" l="1"/>
  <c r="AF2970" i="3"/>
  <c r="AG2970" i="3" l="1"/>
  <c r="AF2971" i="3"/>
  <c r="AG2971" i="3" l="1"/>
  <c r="AF2972" i="3"/>
  <c r="AG2972" i="3" l="1"/>
  <c r="AF2973" i="3"/>
  <c r="AG2973" i="3" l="1"/>
  <c r="AF2974" i="3"/>
  <c r="AG2974" i="3" l="1"/>
  <c r="AF2975" i="3"/>
  <c r="AG2975" i="3" l="1"/>
  <c r="AF2976" i="3"/>
  <c r="AG2976" i="3" l="1"/>
  <c r="AF2977" i="3"/>
  <c r="AG2977" i="3" l="1"/>
  <c r="AF2978" i="3"/>
  <c r="AG2978" i="3" l="1"/>
  <c r="AF2979" i="3"/>
  <c r="AG2979" i="3" l="1"/>
  <c r="AF2980" i="3"/>
  <c r="AG2980" i="3" l="1"/>
  <c r="AF2981" i="3"/>
  <c r="AG2981" i="3" l="1"/>
  <c r="AF2982" i="3"/>
  <c r="AG2982" i="3" l="1"/>
  <c r="AF2983" i="3"/>
  <c r="AG2983" i="3" l="1"/>
  <c r="AF2984" i="3"/>
  <c r="AG2984" i="3" l="1"/>
  <c r="AF2985" i="3"/>
  <c r="AG2985" i="3" l="1"/>
  <c r="AF2986" i="3"/>
  <c r="AG2986" i="3" l="1"/>
  <c r="AF2987" i="3"/>
  <c r="AG2987" i="3" l="1"/>
  <c r="AF2988" i="3"/>
  <c r="AG2988" i="3" l="1"/>
  <c r="AF2989" i="3"/>
  <c r="AG2989" i="3" l="1"/>
  <c r="AF2990" i="3"/>
  <c r="AG2990" i="3" l="1"/>
  <c r="AF2991" i="3"/>
  <c r="AG2991" i="3" l="1"/>
  <c r="AF2992" i="3"/>
  <c r="AG2992" i="3" l="1"/>
  <c r="AF2993" i="3"/>
  <c r="AG2993" i="3" l="1"/>
  <c r="AF2994" i="3"/>
  <c r="AG2994" i="3" l="1"/>
  <c r="AF2995" i="3"/>
  <c r="AG2995" i="3" l="1"/>
  <c r="AF2996" i="3"/>
  <c r="AG2996" i="3" l="1"/>
  <c r="AF2997" i="3"/>
  <c r="AG2997" i="3" l="1"/>
  <c r="AF2998" i="3"/>
  <c r="AG2998" i="3" l="1"/>
  <c r="AF2999" i="3"/>
  <c r="AG2999" i="3" l="1"/>
  <c r="AF3000" i="3"/>
  <c r="AG3000" i="3" l="1"/>
  <c r="AF3001" i="3"/>
  <c r="AG3001" i="3" l="1"/>
  <c r="AF3002" i="3"/>
  <c r="AG3002" i="3" l="1"/>
  <c r="AF3003" i="3"/>
  <c r="AG3003" i="3" l="1"/>
  <c r="AF3004" i="3"/>
  <c r="AG3004" i="3" l="1"/>
  <c r="AF3005" i="3"/>
  <c r="AG3005" i="3" l="1"/>
  <c r="AF3006" i="3"/>
  <c r="AG3006" i="3" l="1"/>
  <c r="AF3007" i="3"/>
  <c r="AF3008" i="3" l="1"/>
  <c r="AG3007" i="3"/>
  <c r="AG3008" i="3" l="1"/>
  <c r="AF3009" i="3"/>
  <c r="AG3009" i="3" l="1"/>
  <c r="AF3010" i="3"/>
  <c r="AG3010" i="3" l="1"/>
  <c r="AF3011" i="3"/>
  <c r="AG3011" i="3" l="1"/>
  <c r="AF3012" i="3"/>
  <c r="AG3012" i="3" l="1"/>
  <c r="AF3013" i="3"/>
  <c r="AG3013" i="3" l="1"/>
  <c r="AF3014" i="3"/>
  <c r="AG3014" i="3" l="1"/>
  <c r="AF3015" i="3"/>
  <c r="AG3015" i="3" l="1"/>
  <c r="AF3016" i="3"/>
  <c r="AG3016" i="3" l="1"/>
  <c r="AF3017" i="3"/>
  <c r="AG3017" i="3" l="1"/>
  <c r="AF3018" i="3"/>
  <c r="AG3018" i="3" l="1"/>
  <c r="AF3019" i="3"/>
  <c r="AG3019" i="3" l="1"/>
  <c r="AF3020" i="3"/>
  <c r="AG3020" i="3" l="1"/>
  <c r="AF3021" i="3"/>
  <c r="AG3021" i="3" l="1"/>
  <c r="AF3022" i="3"/>
  <c r="AG3022" i="3" l="1"/>
  <c r="AF3023" i="3"/>
  <c r="AG3023" i="3" l="1"/>
  <c r="AF3024" i="3"/>
  <c r="AG3024" i="3" l="1"/>
  <c r="AF3025" i="3"/>
  <c r="AG3025" i="3" l="1"/>
  <c r="AF3026" i="3"/>
  <c r="AG3026" i="3" l="1"/>
  <c r="AF3027" i="3"/>
  <c r="AG3027" i="3" l="1"/>
  <c r="AF3028" i="3"/>
  <c r="AG3028" i="3" l="1"/>
  <c r="AF3029" i="3"/>
  <c r="AG3029" i="3" l="1"/>
  <c r="AF3030" i="3"/>
  <c r="AG3030" i="3" l="1"/>
  <c r="AF3031" i="3"/>
  <c r="AG3031" i="3" l="1"/>
  <c r="AF3032" i="3"/>
  <c r="AG3032" i="3" l="1"/>
  <c r="AF3033" i="3"/>
  <c r="AG3033" i="3" l="1"/>
  <c r="AF3034" i="3"/>
  <c r="AG3034" i="3" l="1"/>
  <c r="AF3035" i="3"/>
  <c r="AG3035" i="3" l="1"/>
  <c r="AF3036" i="3"/>
  <c r="AG3036" i="3" l="1"/>
  <c r="AF3037" i="3"/>
  <c r="AG3037" i="3" l="1"/>
  <c r="AF3038" i="3"/>
  <c r="AG3038" i="3" l="1"/>
  <c r="AF3039" i="3"/>
  <c r="AG3039" i="3" l="1"/>
  <c r="AF3040" i="3"/>
  <c r="AG3040" i="3" l="1"/>
  <c r="AF3041" i="3"/>
  <c r="AG3041" i="3" l="1"/>
  <c r="AF3042" i="3"/>
  <c r="AG3042" i="3" l="1"/>
  <c r="AF3043" i="3"/>
  <c r="AG3043" i="3" l="1"/>
  <c r="AF3044" i="3"/>
  <c r="AG3044" i="3" l="1"/>
  <c r="AF3045" i="3"/>
  <c r="AG3045" i="3" l="1"/>
  <c r="AF3046" i="3"/>
  <c r="AG3046" i="3" l="1"/>
  <c r="AF3047" i="3"/>
  <c r="AG3047" i="3" l="1"/>
  <c r="AF3048" i="3"/>
  <c r="AG3048" i="3" l="1"/>
  <c r="AF3049" i="3"/>
  <c r="AG3049" i="3" l="1"/>
  <c r="AF3050" i="3"/>
  <c r="AG3050" i="3" l="1"/>
  <c r="AF3051" i="3"/>
  <c r="AG3051" i="3" l="1"/>
  <c r="AF3052" i="3"/>
  <c r="AG3052" i="3" l="1"/>
  <c r="AF3053" i="3"/>
  <c r="AG3053" i="3" l="1"/>
  <c r="AF3054" i="3"/>
  <c r="AF3055" i="3" l="1"/>
  <c r="AG3054" i="3"/>
  <c r="AG3055" i="3" l="1"/>
  <c r="AF3056" i="3"/>
  <c r="AG3056" i="3" l="1"/>
  <c r="AF3057" i="3"/>
  <c r="AG3057" i="3" l="1"/>
  <c r="AF3058" i="3"/>
  <c r="AG3058" i="3" l="1"/>
  <c r="AF3059" i="3"/>
  <c r="AF3060" i="3" l="1"/>
  <c r="AG3059" i="3"/>
  <c r="AF3061" i="3" l="1"/>
  <c r="AG3060" i="3"/>
  <c r="AG3061" i="3" l="1"/>
  <c r="AF3062" i="3"/>
  <c r="AG3062" i="3" l="1"/>
  <c r="AF3063" i="3"/>
  <c r="AG3063" i="3" l="1"/>
  <c r="AF3064" i="3"/>
  <c r="AF3065" i="3" l="1"/>
  <c r="AG3064" i="3"/>
  <c r="AG3065" i="3" l="1"/>
  <c r="AF3066" i="3"/>
  <c r="AG3066" i="3" l="1"/>
  <c r="AF3067" i="3"/>
  <c r="AG3067" i="3" l="1"/>
  <c r="AF3068" i="3"/>
  <c r="AG3068" i="3" l="1"/>
  <c r="AF3069" i="3"/>
  <c r="AG3069" i="3" l="1"/>
  <c r="AF3070" i="3"/>
  <c r="AG3070" i="3" l="1"/>
  <c r="AF3071" i="3"/>
  <c r="AG3071" i="3" l="1"/>
  <c r="AF3072" i="3"/>
  <c r="AG3072" i="3" l="1"/>
  <c r="AF3073" i="3"/>
  <c r="AG3073" i="3" l="1"/>
  <c r="AF3074" i="3"/>
  <c r="AG3074" i="3" l="1"/>
  <c r="AF3075" i="3"/>
  <c r="AG3075" i="3" l="1"/>
  <c r="AF3076" i="3"/>
  <c r="AG3076" i="3" l="1"/>
  <c r="AF3077" i="3"/>
  <c r="AG3077" i="3" l="1"/>
  <c r="AF3078" i="3"/>
  <c r="AG3078" i="3" l="1"/>
  <c r="AF3079" i="3"/>
  <c r="AG3079" i="3" l="1"/>
  <c r="AF3080" i="3"/>
  <c r="AF3081" i="3" l="1"/>
  <c r="AG3080" i="3"/>
  <c r="AF3082" i="3" l="1"/>
  <c r="AG3081" i="3"/>
  <c r="AG3082" i="3" l="1"/>
  <c r="AF3083" i="3"/>
  <c r="AG3083" i="3" l="1"/>
  <c r="AF3084" i="3"/>
  <c r="AG3084" i="3" l="1"/>
  <c r="AF3085" i="3"/>
  <c r="AG3085" i="3" l="1"/>
  <c r="AF3086" i="3"/>
  <c r="AF3087" i="3" l="1"/>
  <c r="AG3086" i="3"/>
  <c r="AG3087" i="3" l="1"/>
  <c r="AF3088" i="3"/>
  <c r="AG3088" i="3" l="1"/>
  <c r="AF3089" i="3"/>
  <c r="AG3089" i="3" l="1"/>
  <c r="AF3090" i="3"/>
  <c r="AG3090" i="3" l="1"/>
  <c r="AF3091" i="3"/>
  <c r="AF3092" i="3" l="1"/>
  <c r="AG3091" i="3"/>
  <c r="AF3093" i="3" l="1"/>
  <c r="AG3092" i="3"/>
  <c r="AG3093" i="3" l="1"/>
  <c r="AF3094" i="3"/>
  <c r="AG3094" i="3" l="1"/>
  <c r="AF3095" i="3"/>
  <c r="AF3096" i="3" l="1"/>
  <c r="AG3095" i="3"/>
  <c r="AG3096" i="3" l="1"/>
  <c r="AF3097" i="3"/>
  <c r="AG3097" i="3" l="1"/>
  <c r="AF3098" i="3"/>
  <c r="AF3099" i="3" l="1"/>
  <c r="AG3098" i="3"/>
  <c r="AG3099" i="3" l="1"/>
  <c r="AF3100" i="3"/>
  <c r="AF3101" i="3" l="1"/>
  <c r="AG3100" i="3"/>
  <c r="AG3101" i="3" l="1"/>
  <c r="AF3102" i="3"/>
  <c r="AG3102" i="3" l="1"/>
  <c r="AF3103" i="3"/>
  <c r="AG3103" i="3" l="1"/>
  <c r="AF3104" i="3"/>
  <c r="AG3104" i="3" l="1"/>
  <c r="AF3105" i="3"/>
  <c r="AG3105" i="3" l="1"/>
  <c r="AF3106" i="3"/>
  <c r="AF3107" i="3" l="1"/>
  <c r="AG3106" i="3"/>
  <c r="AG3107" i="3" l="1"/>
  <c r="AF3108" i="3"/>
  <c r="AF3109" i="3" l="1"/>
  <c r="AG3108" i="3"/>
  <c r="AG3109" i="3" l="1"/>
  <c r="AF3110" i="3"/>
  <c r="AG3110" i="3" l="1"/>
  <c r="AF3111" i="3"/>
  <c r="AG3111" i="3" l="1"/>
  <c r="AF3112" i="3"/>
  <c r="AF3113" i="3" l="1"/>
  <c r="AG3112" i="3"/>
  <c r="AF3114" i="3" l="1"/>
  <c r="AG3113" i="3"/>
  <c r="AG3114" i="3" l="1"/>
  <c r="AF3115" i="3"/>
  <c r="AG3115" i="3" l="1"/>
  <c r="AF3116" i="3"/>
  <c r="AG3116" i="3" l="1"/>
  <c r="AF3117" i="3"/>
  <c r="AF3118" i="3" l="1"/>
  <c r="AG3117" i="3"/>
  <c r="AG3118" i="3" l="1"/>
  <c r="AF3119" i="3"/>
  <c r="AF3120" i="3" l="1"/>
  <c r="AG3119" i="3"/>
  <c r="AG3120" i="3" l="1"/>
  <c r="AF3121" i="3"/>
  <c r="AF3122" i="3" l="1"/>
  <c r="AG3121" i="3"/>
  <c r="AG3122" i="3" l="1"/>
  <c r="AF3123" i="3"/>
  <c r="AG3123" i="3" l="1"/>
  <c r="AF3124" i="3"/>
  <c r="AF3125" i="3" l="1"/>
  <c r="AG3124" i="3"/>
  <c r="AG3125" i="3" l="1"/>
  <c r="AF3126" i="3"/>
  <c r="AG3126" i="3" l="1"/>
  <c r="AF3127" i="3"/>
  <c r="AF3128" i="3" l="1"/>
  <c r="AG3127" i="3"/>
  <c r="AF3129" i="3" l="1"/>
  <c r="AG3128" i="3"/>
  <c r="AG3129" i="3" l="1"/>
  <c r="AF3130" i="3"/>
  <c r="AG3130" i="3" l="1"/>
  <c r="AF3131" i="3"/>
  <c r="AG3131" i="3" l="1"/>
  <c r="AF3132" i="3"/>
  <c r="AF3133" i="3" l="1"/>
  <c r="AG3132" i="3"/>
  <c r="AG3133" i="3" l="1"/>
  <c r="AF3134" i="3"/>
  <c r="AG3134" i="3" l="1"/>
  <c r="AF3135" i="3"/>
  <c r="AG3135" i="3" l="1"/>
  <c r="AF3136" i="3"/>
  <c r="AF3137" i="3" l="1"/>
  <c r="AG3136" i="3"/>
  <c r="AG3137" i="3" l="1"/>
  <c r="AF3138" i="3"/>
  <c r="AG3138" i="3" l="1"/>
  <c r="AF3139" i="3"/>
  <c r="AG3139" i="3" l="1"/>
  <c r="AF3140" i="3"/>
  <c r="AF3141" i="3" l="1"/>
  <c r="AG3140" i="3"/>
  <c r="AG3141" i="3" l="1"/>
  <c r="AF3142" i="3"/>
  <c r="AG3142" i="3" l="1"/>
  <c r="AF3143" i="3"/>
  <c r="AG3143" i="3" l="1"/>
  <c r="AF3144" i="3"/>
  <c r="AF3145" i="3" l="1"/>
  <c r="AG3144" i="3"/>
  <c r="AG3145" i="3" l="1"/>
  <c r="AF3146" i="3"/>
  <c r="AG3146" i="3" l="1"/>
  <c r="AF3147" i="3"/>
  <c r="AG3147" i="3" l="1"/>
  <c r="AF3148" i="3"/>
  <c r="AF3149" i="3" l="1"/>
  <c r="AG3148" i="3"/>
  <c r="AG3149" i="3" l="1"/>
  <c r="AF3150" i="3"/>
  <c r="AG3150" i="3" l="1"/>
  <c r="AF3151" i="3"/>
  <c r="AG3151" i="3" l="1"/>
  <c r="AF3152" i="3"/>
  <c r="AF3153" i="3" l="1"/>
  <c r="AG3152" i="3"/>
  <c r="AG3153" i="3" l="1"/>
  <c r="AF3154" i="3"/>
  <c r="AG3154" i="3" l="1"/>
  <c r="AF3155" i="3"/>
  <c r="AG3155" i="3" l="1"/>
  <c r="AF3156" i="3"/>
  <c r="AF3157" i="3" l="1"/>
  <c r="AG3156" i="3"/>
  <c r="AG3157" i="3" l="1"/>
  <c r="AF3158" i="3"/>
  <c r="AG3158" i="3" l="1"/>
  <c r="AF3159" i="3"/>
  <c r="AG3159" i="3" l="1"/>
  <c r="AF3160" i="3"/>
  <c r="AF3161" i="3" l="1"/>
  <c r="AG3160" i="3"/>
  <c r="AG3161" i="3" l="1"/>
  <c r="AF3162" i="3"/>
  <c r="AG3162" i="3" l="1"/>
  <c r="AF3163" i="3"/>
  <c r="AG3163" i="3" l="1"/>
  <c r="AF3164" i="3"/>
  <c r="AF3165" i="3" l="1"/>
  <c r="AG3164" i="3"/>
  <c r="AG3165" i="3" l="1"/>
  <c r="AF3166" i="3"/>
  <c r="AG3166" i="3" l="1"/>
  <c r="AF3167" i="3"/>
  <c r="AG3167" i="3" l="1"/>
  <c r="AF3168" i="3"/>
  <c r="AF3169" i="3" l="1"/>
  <c r="AG3168" i="3"/>
  <c r="AG3169" i="3" l="1"/>
  <c r="AF3170" i="3"/>
  <c r="AG3170" i="3" l="1"/>
  <c r="AF3171" i="3"/>
  <c r="AG3171" i="3" l="1"/>
  <c r="AF3172" i="3"/>
  <c r="AF3173" i="3" l="1"/>
  <c r="AG3172" i="3"/>
  <c r="AG3173" i="3" l="1"/>
  <c r="AF3174" i="3"/>
  <c r="AG3174" i="3" l="1"/>
  <c r="AF3175" i="3"/>
  <c r="AG3175" i="3" l="1"/>
  <c r="AF3176" i="3"/>
  <c r="AF3177" i="3" l="1"/>
  <c r="AG3176" i="3"/>
  <c r="AG3177" i="3" l="1"/>
  <c r="AF3178" i="3"/>
  <c r="AG3178" i="3" l="1"/>
  <c r="AF3179" i="3"/>
  <c r="AG3179" i="3" l="1"/>
  <c r="AF3180" i="3"/>
  <c r="AF3181" i="3" l="1"/>
  <c r="AG3180" i="3"/>
  <c r="AG3181" i="3" l="1"/>
  <c r="AF3182" i="3"/>
  <c r="AG3182" i="3" l="1"/>
  <c r="AF3183" i="3"/>
  <c r="AG3183" i="3" l="1"/>
  <c r="AF3184" i="3"/>
  <c r="AF3185" i="3" l="1"/>
  <c r="AG3184" i="3"/>
  <c r="AG3185" i="3" l="1"/>
  <c r="AF3186" i="3"/>
  <c r="AG3186" i="3" l="1"/>
  <c r="AF3187" i="3"/>
  <c r="AG3187" i="3" l="1"/>
  <c r="AF3188" i="3"/>
  <c r="AF3189" i="3" l="1"/>
  <c r="AG3188" i="3"/>
  <c r="AG3189" i="3" l="1"/>
  <c r="AF3190" i="3"/>
  <c r="AG3190" i="3" l="1"/>
  <c r="AF3191" i="3"/>
  <c r="AG3191" i="3" l="1"/>
  <c r="AF3192" i="3"/>
  <c r="AF3193" i="3" l="1"/>
  <c r="AG3192" i="3"/>
  <c r="AG3193" i="3" l="1"/>
  <c r="AF3194" i="3"/>
  <c r="AG3194" i="3" l="1"/>
  <c r="AF3195" i="3"/>
  <c r="AG3195" i="3" l="1"/>
  <c r="AF3196" i="3"/>
  <c r="AF3197" i="3" l="1"/>
  <c r="AG3196" i="3"/>
  <c r="AG3197" i="3" l="1"/>
  <c r="AF3198" i="3"/>
  <c r="AG3198" i="3" l="1"/>
  <c r="AF3199" i="3"/>
  <c r="AG3199" i="3" l="1"/>
  <c r="AF3200" i="3"/>
  <c r="AF3201" i="3" l="1"/>
  <c r="AG3200" i="3"/>
  <c r="AG3201" i="3" l="1"/>
  <c r="AF3202" i="3"/>
  <c r="AG3202" i="3" l="1"/>
  <c r="AF3203" i="3"/>
  <c r="AG3203" i="3" l="1"/>
  <c r="AF3204" i="3"/>
  <c r="AF3205" i="3" l="1"/>
  <c r="AG3204" i="3"/>
  <c r="AG3205" i="3" l="1"/>
  <c r="AF3206" i="3"/>
  <c r="AG3206" i="3" l="1"/>
  <c r="AF3207" i="3"/>
  <c r="AG3207" i="3" l="1"/>
  <c r="AF3208" i="3"/>
  <c r="AF3209" i="3" l="1"/>
  <c r="AG3208" i="3"/>
  <c r="AG3209" i="3" l="1"/>
  <c r="AF3210" i="3"/>
  <c r="AG3210" i="3" l="1"/>
  <c r="AF3211" i="3"/>
  <c r="AG3211" i="3" l="1"/>
  <c r="AF3212" i="3"/>
  <c r="AF3213" i="3" l="1"/>
  <c r="AG3212" i="3"/>
  <c r="AG3213" i="3" l="1"/>
  <c r="AF3214" i="3"/>
  <c r="AG3214" i="3" l="1"/>
  <c r="AF3215" i="3"/>
  <c r="AG3215" i="3" l="1"/>
  <c r="AF3216" i="3"/>
  <c r="AF3217" i="3" l="1"/>
  <c r="AG3216" i="3"/>
  <c r="AG3217" i="3" l="1"/>
  <c r="AF3218" i="3"/>
  <c r="AG3218" i="3" l="1"/>
  <c r="AF3219" i="3"/>
  <c r="AG3219" i="3" l="1"/>
  <c r="AF3220" i="3"/>
  <c r="AF3221" i="3" l="1"/>
  <c r="AG3220" i="3"/>
  <c r="AG3221" i="3" l="1"/>
  <c r="AF3222" i="3"/>
  <c r="AG3222" i="3" l="1"/>
  <c r="AF3223" i="3"/>
  <c r="AG3223" i="3" l="1"/>
  <c r="AF3224" i="3"/>
  <c r="AF3225" i="3" l="1"/>
  <c r="AG3224" i="3"/>
  <c r="AG3225" i="3" l="1"/>
  <c r="AF3226" i="3"/>
  <c r="AG3226" i="3" l="1"/>
  <c r="AF3227" i="3"/>
  <c r="AG3227" i="3" l="1"/>
  <c r="AF3228" i="3"/>
  <c r="AF3229" i="3" l="1"/>
  <c r="AG3228" i="3"/>
  <c r="AG3229" i="3" l="1"/>
  <c r="AF3230" i="3"/>
  <c r="AG3230" i="3" l="1"/>
  <c r="AF3231" i="3"/>
  <c r="AG3231" i="3" l="1"/>
  <c r="AF3232" i="3"/>
  <c r="AF3233" i="3" l="1"/>
  <c r="AG3232" i="3"/>
  <c r="AG3233" i="3" l="1"/>
  <c r="AF3234" i="3"/>
  <c r="AG3234" i="3" l="1"/>
  <c r="AF3235" i="3"/>
  <c r="AG3235" i="3" l="1"/>
  <c r="AF3236" i="3"/>
  <c r="AF3237" i="3" l="1"/>
  <c r="AG3236" i="3"/>
  <c r="AG3237" i="3" l="1"/>
  <c r="AF3238" i="3"/>
  <c r="AG3238" i="3" l="1"/>
  <c r="AF3239" i="3"/>
  <c r="AF3240" i="3" l="1"/>
  <c r="AG3239" i="3"/>
  <c r="AF3241" i="3" l="1"/>
  <c r="AG3240" i="3"/>
  <c r="AG3241" i="3" l="1"/>
  <c r="AF3242" i="3"/>
  <c r="AG3242" i="3" l="1"/>
  <c r="AF3243" i="3"/>
  <c r="AG3243" i="3" l="1"/>
  <c r="AF3244" i="3"/>
  <c r="AF3245" i="3" l="1"/>
  <c r="AG3244" i="3"/>
  <c r="AG3245" i="3" l="1"/>
  <c r="AF3246" i="3"/>
  <c r="AG3246" i="3" l="1"/>
  <c r="AF3247" i="3"/>
  <c r="AG3247" i="3" l="1"/>
  <c r="AF3248" i="3"/>
  <c r="AF3249" i="3" l="1"/>
  <c r="AG3248" i="3"/>
  <c r="AG3249" i="3" l="1"/>
  <c r="AF3250" i="3"/>
  <c r="AG3250" i="3" l="1"/>
  <c r="AF3251" i="3"/>
  <c r="AG3251" i="3" l="1"/>
  <c r="AF3252" i="3"/>
  <c r="AF3253" i="3" l="1"/>
  <c r="AG3252" i="3"/>
  <c r="AG3253" i="3" l="1"/>
  <c r="AF3254" i="3"/>
  <c r="AG3254" i="3" l="1"/>
  <c r="AF3255" i="3"/>
  <c r="AG3255" i="3" l="1"/>
  <c r="AF3256" i="3"/>
  <c r="AF3257" i="3" l="1"/>
  <c r="AG3256" i="3"/>
  <c r="AG3257" i="3" l="1"/>
  <c r="AF3258" i="3"/>
  <c r="AG3258" i="3" l="1"/>
  <c r="AF3259" i="3"/>
  <c r="AG3259" i="3" l="1"/>
  <c r="AF3260" i="3"/>
  <c r="AG3260" i="3" l="1"/>
  <c r="AF3261" i="3"/>
  <c r="AG3261" i="3" l="1"/>
  <c r="AF3262" i="3"/>
  <c r="AG3262" i="3" l="1"/>
  <c r="AF3263" i="3"/>
  <c r="AG3263" i="3" l="1"/>
  <c r="AF3264" i="3"/>
  <c r="AG3264" i="3" l="1"/>
  <c r="AF3265" i="3"/>
  <c r="AF3266" i="3" l="1"/>
  <c r="AG3265" i="3"/>
  <c r="AG3266" i="3" l="1"/>
  <c r="AF3267" i="3"/>
  <c r="AG3267" i="3" l="1"/>
  <c r="AF3268" i="3"/>
  <c r="AG3268" i="3" l="1"/>
  <c r="AF3269" i="3"/>
  <c r="AG3269" i="3" l="1"/>
  <c r="AF3270" i="3"/>
  <c r="AG3270" i="3" l="1"/>
  <c r="AF3271" i="3"/>
  <c r="AG3271" i="3" l="1"/>
  <c r="AF3272" i="3"/>
  <c r="AF3273" i="3" l="1"/>
  <c r="AG3272" i="3"/>
  <c r="AG3273" i="3" l="1"/>
  <c r="AF3274" i="3"/>
  <c r="AG3274" i="3" l="1"/>
  <c r="AF3275" i="3"/>
  <c r="AG3275" i="3" l="1"/>
  <c r="AF3276" i="3"/>
  <c r="AF3277" i="3" l="1"/>
  <c r="AG3276" i="3"/>
  <c r="AG3277" i="3" l="1"/>
  <c r="AF3278" i="3"/>
  <c r="AG3278" i="3" l="1"/>
  <c r="AF3279" i="3"/>
  <c r="AG3279" i="3" l="1"/>
  <c r="AF3280" i="3"/>
  <c r="AF3281" i="3" l="1"/>
  <c r="AG3280" i="3"/>
  <c r="AG3281" i="3" l="1"/>
  <c r="AF3282" i="3"/>
  <c r="AG3282" i="3" l="1"/>
  <c r="AF3283" i="3"/>
  <c r="AG3283" i="3" l="1"/>
  <c r="AF3284" i="3"/>
  <c r="AF3285" i="3" l="1"/>
  <c r="AG3284" i="3"/>
  <c r="AG3285" i="3" l="1"/>
  <c r="AF3286" i="3"/>
  <c r="AG3286" i="3" l="1"/>
  <c r="AF3287" i="3"/>
  <c r="AG3287" i="3" l="1"/>
  <c r="AF3288" i="3"/>
  <c r="AF3289" i="3" l="1"/>
  <c r="AG3288" i="3"/>
  <c r="AG3289" i="3" l="1"/>
  <c r="AF3290" i="3"/>
  <c r="AG3290" i="3" l="1"/>
  <c r="AF3291" i="3"/>
  <c r="AG3291" i="3" l="1"/>
  <c r="AF3292" i="3"/>
  <c r="AF3293" i="3" l="1"/>
  <c r="AG3292" i="3"/>
  <c r="AG3293" i="3" l="1"/>
  <c r="AF3294" i="3"/>
  <c r="AG3294" i="3" l="1"/>
  <c r="AF3295" i="3"/>
  <c r="AG3295" i="3" l="1"/>
  <c r="AF3296" i="3"/>
  <c r="AF3297" i="3" l="1"/>
  <c r="AG3296" i="3"/>
  <c r="AG3297" i="3" l="1"/>
  <c r="AF3298" i="3"/>
  <c r="AG3298" i="3" l="1"/>
  <c r="AF3299" i="3"/>
  <c r="AG3299" i="3" l="1"/>
  <c r="AF3300" i="3"/>
  <c r="AF3301" i="3" l="1"/>
  <c r="AG3300" i="3"/>
  <c r="AG3301" i="3" l="1"/>
  <c r="AF3302" i="3"/>
  <c r="AG3302" i="3" l="1"/>
  <c r="AF3303" i="3"/>
  <c r="AG3303" i="3" l="1"/>
  <c r="AF3304" i="3"/>
  <c r="AF3305" i="3" l="1"/>
  <c r="AG3304" i="3"/>
  <c r="AG3305" i="3" l="1"/>
  <c r="AF3306" i="3"/>
  <c r="AG3306" i="3" l="1"/>
  <c r="AF3307" i="3"/>
  <c r="AG3307" i="3" l="1"/>
  <c r="AF3308" i="3"/>
  <c r="AF3309" i="3" l="1"/>
  <c r="AG3308" i="3"/>
  <c r="AF3310" i="3" l="1"/>
  <c r="AG3309" i="3"/>
  <c r="AG3310" i="3" l="1"/>
  <c r="AF3311" i="3"/>
  <c r="AG3311" i="3" l="1"/>
  <c r="AF3312" i="3"/>
  <c r="AF3313" i="3" l="1"/>
  <c r="AG3312" i="3"/>
  <c r="AG3313" i="3" l="1"/>
  <c r="AF3314" i="3"/>
  <c r="AG3314" i="3" l="1"/>
  <c r="AF3315" i="3"/>
  <c r="AG3315" i="3" l="1"/>
  <c r="AF3316" i="3"/>
  <c r="AF3317" i="3" l="1"/>
  <c r="AG3316" i="3"/>
  <c r="AG3317" i="3" l="1"/>
  <c r="AF3318" i="3"/>
  <c r="AG3318" i="3" l="1"/>
  <c r="AF3319" i="3"/>
  <c r="AG3319" i="3" l="1"/>
  <c r="AF3320" i="3"/>
  <c r="AF3321" i="3" l="1"/>
  <c r="AG3320" i="3"/>
  <c r="AG3321" i="3" l="1"/>
  <c r="AF3322" i="3"/>
  <c r="AG3322" i="3" l="1"/>
  <c r="AF3323" i="3"/>
  <c r="AG3323" i="3" l="1"/>
  <c r="AF3324" i="3"/>
  <c r="AF3325" i="3" l="1"/>
  <c r="AG3324" i="3"/>
  <c r="AG3325" i="3" l="1"/>
  <c r="AF3326" i="3"/>
  <c r="AG3326" i="3" l="1"/>
  <c r="AF3327" i="3"/>
  <c r="AG3327" i="3" l="1"/>
  <c r="AF3328" i="3"/>
  <c r="AF3329" i="3" l="1"/>
  <c r="AG3328" i="3"/>
  <c r="AG3329" i="3" l="1"/>
  <c r="AF3330" i="3"/>
  <c r="AG3330" i="3" l="1"/>
  <c r="AF3331" i="3"/>
  <c r="AG3331" i="3" l="1"/>
  <c r="AF3332" i="3"/>
  <c r="AF3333" i="3" l="1"/>
  <c r="AG3332" i="3"/>
  <c r="AG3333" i="3" l="1"/>
  <c r="AF3334" i="3"/>
  <c r="AG3334" i="3" l="1"/>
  <c r="AF3335" i="3"/>
  <c r="AG3335" i="3" l="1"/>
  <c r="AF3336" i="3"/>
  <c r="AG3336" i="3" l="1"/>
  <c r="AF3337" i="3"/>
  <c r="AG3337" i="3" l="1"/>
  <c r="AF3338" i="3"/>
  <c r="AG3338" i="3" l="1"/>
  <c r="AF3339" i="3"/>
  <c r="AG3339" i="3" l="1"/>
  <c r="AF3340" i="3"/>
  <c r="AF3341" i="3" l="1"/>
  <c r="AG3340" i="3"/>
  <c r="AG3341" i="3" l="1"/>
  <c r="AF3342" i="3"/>
  <c r="AG3342" i="3" l="1"/>
  <c r="AF3343" i="3"/>
  <c r="AG3343" i="3" l="1"/>
  <c r="AF3344" i="3"/>
  <c r="AF3345" i="3" l="1"/>
  <c r="AG3344" i="3"/>
  <c r="AG3345" i="3" l="1"/>
  <c r="AF3346" i="3"/>
  <c r="AG3346" i="3" l="1"/>
  <c r="AF3347" i="3"/>
  <c r="AG3347" i="3" l="1"/>
  <c r="AF3348" i="3"/>
  <c r="AF3349" i="3" l="1"/>
  <c r="AG3348" i="3"/>
  <c r="AG3349" i="3" l="1"/>
  <c r="AF3350" i="3"/>
  <c r="AG3350" i="3" l="1"/>
  <c r="AF3351" i="3"/>
  <c r="AG3351" i="3" l="1"/>
  <c r="AF3352" i="3"/>
  <c r="AF3353" i="3" l="1"/>
  <c r="AG3352" i="3"/>
  <c r="AG3353" i="3" l="1"/>
  <c r="AF3354" i="3"/>
  <c r="AG3354" i="3" l="1"/>
  <c r="AF3355" i="3"/>
  <c r="AG3355" i="3" l="1"/>
  <c r="AF3356" i="3"/>
  <c r="AF3357" i="3" l="1"/>
  <c r="AG3356" i="3"/>
  <c r="AG3357" i="3" l="1"/>
  <c r="AF3358" i="3"/>
  <c r="AG3358" i="3" l="1"/>
  <c r="AF3359" i="3"/>
  <c r="AG3359" i="3" l="1"/>
  <c r="AF3360" i="3"/>
  <c r="AF3361" i="3" l="1"/>
  <c r="AG3360" i="3"/>
  <c r="AG3361" i="3" l="1"/>
  <c r="AF3362" i="3"/>
  <c r="AG3362" i="3" l="1"/>
  <c r="AF3363" i="3"/>
  <c r="AG3363" i="3" l="1"/>
  <c r="AF3364" i="3"/>
  <c r="AF3365" i="3" l="1"/>
  <c r="AG3364" i="3"/>
  <c r="AG3365" i="3" l="1"/>
  <c r="AF3366" i="3"/>
  <c r="AG3366" i="3" l="1"/>
  <c r="AF3367" i="3"/>
  <c r="AG3367" i="3" l="1"/>
  <c r="AF3368" i="3"/>
  <c r="AF3369" i="3" l="1"/>
  <c r="AG3368" i="3"/>
  <c r="AG3369" i="3" l="1"/>
  <c r="AF3370" i="3"/>
  <c r="AG3370" i="3" l="1"/>
  <c r="AF3371" i="3"/>
  <c r="AG3371" i="3" l="1"/>
  <c r="AF3372" i="3"/>
  <c r="AF3373" i="3" l="1"/>
  <c r="AG3372" i="3"/>
  <c r="AG3373" i="3" l="1"/>
  <c r="AF3374" i="3"/>
  <c r="AG3374" i="3" l="1"/>
  <c r="AF3375" i="3"/>
  <c r="AG3375" i="3" l="1"/>
  <c r="AF3376" i="3"/>
  <c r="AF3377" i="3" l="1"/>
  <c r="AG3376" i="3"/>
  <c r="AG3377" i="3" l="1"/>
  <c r="AF3378" i="3"/>
  <c r="AG3378" i="3" l="1"/>
  <c r="AF3379" i="3"/>
  <c r="AG3379" i="3" l="1"/>
  <c r="AF3380" i="3"/>
  <c r="AF3381" i="3" l="1"/>
  <c r="AG3380" i="3"/>
  <c r="AG3381" i="3" l="1"/>
  <c r="AF3382" i="3"/>
  <c r="AG3382" i="3" l="1"/>
  <c r="AF3383" i="3"/>
  <c r="AF3384" i="3" l="1"/>
  <c r="AG3383" i="3"/>
  <c r="AF3385" i="3" l="1"/>
  <c r="AG3384" i="3"/>
  <c r="AG3385" i="3" l="1"/>
  <c r="AF3386" i="3"/>
  <c r="AG3386" i="3" l="1"/>
  <c r="AF3387" i="3"/>
  <c r="AG3387" i="3" l="1"/>
  <c r="AF3388" i="3"/>
  <c r="AF3389" i="3" l="1"/>
  <c r="AG3388" i="3"/>
  <c r="AG3389" i="3" l="1"/>
  <c r="AF3390" i="3"/>
  <c r="AG3390" i="3" l="1"/>
  <c r="AF3391" i="3"/>
  <c r="AG3391" i="3" l="1"/>
  <c r="AF3392" i="3"/>
  <c r="AF3393" i="3" l="1"/>
  <c r="AG3392" i="3"/>
  <c r="AG3393" i="3" l="1"/>
  <c r="AF3394" i="3"/>
  <c r="AG3394" i="3" l="1"/>
  <c r="AF3395" i="3"/>
  <c r="AG3395" i="3" l="1"/>
  <c r="AF3396" i="3"/>
  <c r="AF3397" i="3" l="1"/>
  <c r="AG3396" i="3"/>
  <c r="AG3397" i="3" l="1"/>
  <c r="AF3398" i="3"/>
  <c r="AG3398" i="3" l="1"/>
  <c r="AF3399" i="3"/>
  <c r="AG3399" i="3" l="1"/>
  <c r="AF3400" i="3"/>
  <c r="AF3401" i="3" l="1"/>
  <c r="AG3400" i="3"/>
  <c r="AG3401" i="3" l="1"/>
  <c r="AF3402" i="3"/>
  <c r="AG3402" i="3" l="1"/>
  <c r="AF3403" i="3"/>
  <c r="AG3403" i="3" l="1"/>
  <c r="AF3404" i="3"/>
  <c r="AF3405" i="3" l="1"/>
  <c r="AG3404" i="3"/>
  <c r="AG3405" i="3" l="1"/>
  <c r="AF3406" i="3"/>
  <c r="AG3406" i="3" l="1"/>
  <c r="AF3407" i="3"/>
  <c r="AG3407" i="3" l="1"/>
  <c r="AF3408" i="3"/>
  <c r="AF3409" i="3" l="1"/>
  <c r="AG3408" i="3"/>
  <c r="AG3409" i="3" l="1"/>
  <c r="AF3410" i="3"/>
  <c r="AG3410" i="3" l="1"/>
  <c r="AF3411" i="3"/>
  <c r="AG3411" i="3" l="1"/>
  <c r="AF3412" i="3"/>
  <c r="AF3413" i="3" l="1"/>
  <c r="AG3412" i="3"/>
  <c r="AG3413" i="3" l="1"/>
  <c r="AF3414" i="3"/>
  <c r="AG3414" i="3" l="1"/>
  <c r="AF3415" i="3"/>
  <c r="AG3415" i="3" l="1"/>
  <c r="AF3416" i="3"/>
  <c r="AF3417" i="3" l="1"/>
  <c r="AG3416" i="3"/>
  <c r="AF3418" i="3" l="1"/>
  <c r="AG3417" i="3"/>
  <c r="AG3418" i="3" l="1"/>
  <c r="AF3419" i="3"/>
  <c r="AG3419" i="3" l="1"/>
  <c r="AF3420" i="3"/>
  <c r="AF3421" i="3" l="1"/>
  <c r="AG3420" i="3"/>
  <c r="AG3421" i="3" l="1"/>
  <c r="AF3422" i="3"/>
  <c r="AG3422" i="3" l="1"/>
  <c r="AF3423" i="3"/>
  <c r="AG3423" i="3" l="1"/>
  <c r="AF3424" i="3"/>
  <c r="AF3425" i="3" l="1"/>
  <c r="AG3424" i="3"/>
  <c r="AG3425" i="3" l="1"/>
  <c r="AF3426" i="3"/>
  <c r="AG3426" i="3" l="1"/>
  <c r="AF3427" i="3"/>
  <c r="AF3428" i="3" l="1"/>
  <c r="AG3427" i="3"/>
  <c r="AF3429" i="3" l="1"/>
  <c r="AG3428" i="3"/>
  <c r="AG3429" i="3" l="1"/>
  <c r="AF3430" i="3"/>
  <c r="AG3430" i="3" l="1"/>
  <c r="AF3431" i="3"/>
  <c r="AG3431" i="3" l="1"/>
  <c r="AF3432" i="3"/>
  <c r="AF3433" i="3" l="1"/>
  <c r="AG3432" i="3"/>
  <c r="AG3433" i="3" l="1"/>
  <c r="AF3434" i="3"/>
  <c r="AG3434" i="3" l="1"/>
  <c r="AF3435" i="3"/>
  <c r="AG3435" i="3" l="1"/>
  <c r="AF3436" i="3"/>
  <c r="AF3437" i="3" l="1"/>
  <c r="AG3436" i="3"/>
  <c r="AG3437" i="3" l="1"/>
  <c r="AF3438" i="3"/>
  <c r="AG3438" i="3" l="1"/>
  <c r="AF3439" i="3"/>
  <c r="AG3439" i="3" l="1"/>
  <c r="AF3440" i="3"/>
  <c r="AF3441" i="3" l="1"/>
  <c r="AG3440" i="3"/>
  <c r="AG3441" i="3" l="1"/>
  <c r="AF3442" i="3"/>
  <c r="AG3442" i="3" l="1"/>
  <c r="AF3443" i="3"/>
  <c r="AG3443" i="3" l="1"/>
  <c r="AF3444" i="3"/>
  <c r="AF3445" i="3" l="1"/>
  <c r="AG3444" i="3"/>
  <c r="AG3445" i="3" l="1"/>
  <c r="AF3446" i="3"/>
  <c r="AG3446" i="3" l="1"/>
  <c r="AF3447" i="3"/>
  <c r="AG3447" i="3" l="1"/>
  <c r="AF3448" i="3"/>
  <c r="AF3449" i="3" l="1"/>
  <c r="AG3448" i="3"/>
  <c r="AG3449" i="3" l="1"/>
  <c r="AF3450" i="3"/>
  <c r="AG3450" i="3" l="1"/>
  <c r="AF3451" i="3"/>
  <c r="AG3451" i="3" l="1"/>
  <c r="AF3452" i="3"/>
  <c r="AF3453" i="3" l="1"/>
  <c r="AG3452" i="3"/>
  <c r="AG3453" i="3" l="1"/>
  <c r="AF3454" i="3"/>
  <c r="AG3454" i="3" l="1"/>
  <c r="AF3455" i="3"/>
  <c r="AG3455" i="3" l="1"/>
  <c r="AF3456" i="3"/>
  <c r="AF3457" i="3" l="1"/>
  <c r="AG3456" i="3"/>
  <c r="AG3457" i="3" l="1"/>
  <c r="AF3458" i="3"/>
  <c r="AG3458" i="3" l="1"/>
  <c r="AF3459" i="3"/>
  <c r="AG3459" i="3" l="1"/>
  <c r="AF3460" i="3"/>
  <c r="AF3461" i="3" l="1"/>
  <c r="AG3460" i="3"/>
  <c r="AG3461" i="3" l="1"/>
  <c r="AF3462" i="3"/>
  <c r="AG3462" i="3" l="1"/>
  <c r="AF3463" i="3"/>
  <c r="AG3463" i="3" l="1"/>
  <c r="AF3464" i="3"/>
  <c r="AF3465" i="3" l="1"/>
  <c r="AG3464" i="3"/>
  <c r="AG3465" i="3" l="1"/>
  <c r="AF3466" i="3"/>
  <c r="AG3466" i="3" l="1"/>
  <c r="AF3467" i="3"/>
  <c r="AG3467" i="3" l="1"/>
  <c r="AF3468" i="3"/>
  <c r="AF3469" i="3" l="1"/>
  <c r="AG3468" i="3"/>
  <c r="AG3469" i="3" l="1"/>
  <c r="AF3470" i="3"/>
  <c r="AG3470" i="3" l="1"/>
  <c r="AF3471" i="3"/>
  <c r="AG3471" i="3" l="1"/>
  <c r="AF3472" i="3"/>
  <c r="AF3473" i="3" l="1"/>
  <c r="AG3472" i="3"/>
  <c r="AG3473" i="3" l="1"/>
  <c r="AF3474" i="3"/>
  <c r="AG3474" i="3" l="1"/>
  <c r="AF3475" i="3"/>
  <c r="AG3475" i="3" l="1"/>
  <c r="AF3476" i="3"/>
  <c r="AF3477" i="3" l="1"/>
  <c r="AG3476" i="3"/>
  <c r="AG3477" i="3" l="1"/>
  <c r="AF3478" i="3"/>
  <c r="AG3478" i="3" l="1"/>
  <c r="AF3479" i="3"/>
  <c r="AG3479" i="3" l="1"/>
  <c r="AF3480" i="3"/>
  <c r="AG3480" i="3" l="1"/>
  <c r="AF3481" i="3"/>
  <c r="AG3481" i="3" l="1"/>
  <c r="AF3482" i="3"/>
  <c r="AG3482" i="3" l="1"/>
  <c r="AF3483" i="3"/>
  <c r="AG3483" i="3" l="1"/>
  <c r="AF3484" i="3"/>
  <c r="AF3485" i="3" l="1"/>
  <c r="AG3484" i="3"/>
  <c r="AG3485" i="3" l="1"/>
  <c r="AF3486" i="3"/>
  <c r="AF3487" i="3" l="1"/>
  <c r="AG3486" i="3"/>
  <c r="AG3487" i="3" l="1"/>
  <c r="AF3488" i="3"/>
  <c r="AF3489" i="3" l="1"/>
  <c r="AG3488" i="3"/>
  <c r="AG3489" i="3" l="1"/>
  <c r="AF3490" i="3"/>
  <c r="AF3491" i="3" l="1"/>
  <c r="AG3490" i="3"/>
  <c r="AG3491" i="3" l="1"/>
  <c r="AF3492" i="3"/>
  <c r="AF3493" i="3" l="1"/>
  <c r="AG3492" i="3"/>
  <c r="AG3493" i="3" l="1"/>
  <c r="AF3494" i="3"/>
  <c r="AG3494" i="3" l="1"/>
  <c r="AF3495" i="3"/>
  <c r="AG3495" i="3" l="1"/>
  <c r="AF3496" i="3"/>
  <c r="AF3497" i="3" l="1"/>
  <c r="AG3496" i="3"/>
  <c r="AG3497" i="3" l="1"/>
  <c r="AF3498" i="3"/>
  <c r="AG3498" i="3" l="1"/>
  <c r="AF3499" i="3"/>
  <c r="AG3499" i="3" l="1"/>
  <c r="AF3500" i="3"/>
  <c r="AF3501" i="3" l="1"/>
  <c r="AG3500" i="3"/>
  <c r="AG3501" i="3" l="1"/>
  <c r="AF3502" i="3"/>
  <c r="AG3502" i="3" l="1"/>
  <c r="AF3503" i="3"/>
  <c r="AG3503" i="3" l="1"/>
  <c r="AF3504" i="3"/>
  <c r="AF3505" i="3" l="1"/>
  <c r="AG3504" i="3"/>
  <c r="AG3505" i="3" l="1"/>
  <c r="AF3506" i="3"/>
  <c r="AG3506" i="3" l="1"/>
  <c r="AF3507" i="3"/>
  <c r="AG3507" i="3" l="1"/>
  <c r="AF3508" i="3"/>
  <c r="AF3509" i="3" l="1"/>
  <c r="AG3508" i="3"/>
  <c r="AG3509" i="3" l="1"/>
  <c r="AF3510" i="3"/>
  <c r="AG3510" i="3" l="1"/>
  <c r="AF3511" i="3"/>
  <c r="AG3511" i="3" l="1"/>
  <c r="AF3512" i="3"/>
  <c r="AF3513" i="3" l="1"/>
  <c r="AG3512" i="3"/>
  <c r="AG3513" i="3" l="1"/>
  <c r="AF3514" i="3"/>
  <c r="AG3514" i="3" l="1"/>
  <c r="AF3515" i="3"/>
  <c r="AG3515" i="3" l="1"/>
  <c r="AF3516" i="3"/>
  <c r="AF3517" i="3" l="1"/>
  <c r="AG3516" i="3"/>
  <c r="AG3517" i="3" l="1"/>
  <c r="AF3518" i="3"/>
  <c r="AG3518" i="3" l="1"/>
  <c r="AF3519" i="3"/>
  <c r="AF3520" i="3" l="1"/>
  <c r="AG3519" i="3"/>
  <c r="AF3521" i="3" l="1"/>
  <c r="AG3520" i="3"/>
  <c r="AG3521" i="3" l="1"/>
  <c r="AF3522" i="3"/>
  <c r="AG3522" i="3" l="1"/>
  <c r="AF3523" i="3"/>
  <c r="AF3524" i="3" l="1"/>
  <c r="AG3523" i="3"/>
  <c r="AF3525" i="3" l="1"/>
  <c r="AG3524" i="3"/>
  <c r="AG3525" i="3" l="1"/>
  <c r="AF3526" i="3"/>
  <c r="AG3526" i="3" l="1"/>
  <c r="AF3527" i="3"/>
  <c r="AG3527" i="3" l="1"/>
  <c r="AF3528" i="3"/>
  <c r="AG3528" i="3" l="1"/>
  <c r="AF3529" i="3"/>
  <c r="AF3530" i="3" l="1"/>
  <c r="AG3529" i="3"/>
  <c r="AG3530" i="3" l="1"/>
  <c r="AF3531" i="3"/>
  <c r="AG3531" i="3" l="1"/>
  <c r="AF3532" i="3"/>
  <c r="AF3533" i="3" l="1"/>
  <c r="AG3532" i="3"/>
  <c r="AF3534" i="3" l="1"/>
  <c r="AG3533" i="3"/>
  <c r="AG3534" i="3" l="1"/>
  <c r="AF3535" i="3"/>
  <c r="AG3535" i="3" l="1"/>
  <c r="AF3536" i="3"/>
  <c r="AF3537" i="3" l="1"/>
  <c r="AG3536" i="3"/>
  <c r="AF3538" i="3" l="1"/>
  <c r="AG3537" i="3"/>
  <c r="AF3539" i="3" l="1"/>
  <c r="AG3538" i="3"/>
  <c r="AG3539" i="3" l="1"/>
  <c r="AF3540" i="3"/>
  <c r="AF3541" i="3" l="1"/>
  <c r="AG3540" i="3"/>
  <c r="AG3541" i="3" l="1"/>
  <c r="AF3542" i="3"/>
  <c r="AF3543" i="3" l="1"/>
  <c r="AG3542" i="3"/>
  <c r="AG3543" i="3" l="1"/>
  <c r="AF3544" i="3"/>
  <c r="AF3545" i="3" l="1"/>
  <c r="AG3544" i="3"/>
  <c r="AF3546" i="3" l="1"/>
  <c r="AG3545" i="3"/>
  <c r="AG3546" i="3" l="1"/>
  <c r="AF3547" i="3"/>
  <c r="AF3548" i="3" l="1"/>
  <c r="AG3547" i="3"/>
  <c r="AF3549" i="3" l="1"/>
  <c r="AG3548" i="3"/>
  <c r="AG3549" i="3" l="1"/>
  <c r="AF3550" i="3"/>
  <c r="AG3550" i="3" l="1"/>
  <c r="AF3551" i="3"/>
  <c r="AG3551" i="3" l="1"/>
  <c r="AF3552" i="3"/>
  <c r="AF3553" i="3" l="1"/>
  <c r="AG3552" i="3"/>
  <c r="AG3553" i="3" l="1"/>
  <c r="AF3554" i="3"/>
  <c r="AG3554" i="3" l="1"/>
  <c r="AF3555" i="3"/>
  <c r="AF3556" i="3" l="1"/>
  <c r="AG3555" i="3"/>
  <c r="AF3557" i="3" l="1"/>
  <c r="AG3556" i="3"/>
  <c r="AF3558" i="3" l="1"/>
  <c r="AG3557" i="3"/>
  <c r="AG3558" i="3" l="1"/>
  <c r="AF3559" i="3"/>
  <c r="AG3559" i="3" l="1"/>
  <c r="AF3560" i="3"/>
  <c r="AG3560" i="3" l="1"/>
  <c r="AF3561" i="3"/>
  <c r="AF3562" i="3" l="1"/>
  <c r="AG3561" i="3"/>
  <c r="AF3563" i="3" l="1"/>
  <c r="AG3562" i="3"/>
  <c r="AG3563" i="3" l="1"/>
  <c r="AF3564" i="3"/>
  <c r="AF3565" i="3" l="1"/>
  <c r="AG3564" i="3"/>
  <c r="AG3565" i="3" l="1"/>
  <c r="AF3566" i="3"/>
  <c r="AG3566" i="3" l="1"/>
  <c r="AF3567" i="3"/>
  <c r="AG3567" i="3" l="1"/>
  <c r="AF3568" i="3"/>
  <c r="AF3569" i="3" l="1"/>
  <c r="AG3568" i="3"/>
  <c r="AG3569" i="3" l="1"/>
  <c r="AF3570" i="3"/>
  <c r="AG3570" i="3" l="1"/>
  <c r="AF3571" i="3"/>
  <c r="AG3571" i="3" l="1"/>
  <c r="AF3572" i="3"/>
  <c r="AG3572" i="3" l="1"/>
  <c r="AF3573" i="3"/>
  <c r="AG3573" i="3" l="1"/>
  <c r="AF3574" i="3"/>
  <c r="AF3575" i="3" l="1"/>
  <c r="AG3574" i="3"/>
  <c r="AF3576" i="3" l="1"/>
  <c r="AG3575" i="3"/>
  <c r="AF3577" i="3" l="1"/>
  <c r="AG3576" i="3"/>
  <c r="AF3578" i="3" l="1"/>
  <c r="AG3577" i="3"/>
  <c r="AG3578" i="3" l="1"/>
  <c r="AF3579" i="3"/>
  <c r="AG3579" i="3" l="1"/>
  <c r="AF3580" i="3"/>
  <c r="AG3580" i="3" l="1"/>
  <c r="AF3581" i="3"/>
  <c r="AG3581" i="3" l="1"/>
  <c r="AF3582" i="3"/>
  <c r="AG3582" i="3" l="1"/>
  <c r="AF3583" i="3"/>
  <c r="AG3583" i="3" l="1"/>
  <c r="AF3584" i="3"/>
  <c r="AF3585" i="3" l="1"/>
  <c r="AG3584" i="3"/>
  <c r="AG3585" i="3" l="1"/>
  <c r="AF3586" i="3"/>
  <c r="AF3587" i="3" l="1"/>
  <c r="AG3586" i="3"/>
  <c r="AF3588" i="3" l="1"/>
  <c r="AG3587" i="3"/>
  <c r="AF3589" i="3" l="1"/>
  <c r="AG3588" i="3"/>
  <c r="AG3589" i="3" l="1"/>
  <c r="AF3590" i="3"/>
  <c r="AG3590" i="3" l="1"/>
  <c r="AF3591" i="3"/>
  <c r="AG3591" i="3" l="1"/>
  <c r="AF3592" i="3"/>
  <c r="AF3593" i="3" l="1"/>
  <c r="AG3592" i="3"/>
  <c r="AG3593" i="3" l="1"/>
  <c r="AF3594" i="3"/>
  <c r="AG3594" i="3" l="1"/>
  <c r="AF3595" i="3"/>
  <c r="AG3595" i="3" l="1"/>
  <c r="AF3596" i="3"/>
  <c r="AG3596" i="3" l="1"/>
  <c r="AF3597" i="3"/>
  <c r="AF3598" i="3" l="1"/>
  <c r="AG3597" i="3"/>
  <c r="AF3599" i="3" l="1"/>
  <c r="AG3598" i="3"/>
  <c r="AG3599" i="3" l="1"/>
  <c r="AF3600" i="3"/>
  <c r="AF3601" i="3" l="1"/>
  <c r="AG3600" i="3"/>
  <c r="AG3601" i="3" l="1"/>
  <c r="AF3602" i="3"/>
  <c r="AF3603" i="3" l="1"/>
  <c r="AG3602" i="3"/>
  <c r="AF3604" i="3" l="1"/>
  <c r="AG3603" i="3"/>
  <c r="AF3605" i="3" l="1"/>
  <c r="AG3604" i="3"/>
  <c r="AF3606" i="3" l="1"/>
  <c r="AG3605" i="3"/>
  <c r="AG3606" i="3" l="1"/>
  <c r="AF3607" i="3"/>
  <c r="AG3607" i="3" l="1"/>
  <c r="AF3608" i="3"/>
  <c r="AG3608" i="3" l="1"/>
  <c r="AF3609" i="3"/>
  <c r="AG3609" i="3" l="1"/>
  <c r="AF3610" i="3"/>
  <c r="AF3611" i="3" l="1"/>
  <c r="AG3610" i="3"/>
  <c r="AG3611" i="3" l="1"/>
  <c r="AF3612" i="3"/>
  <c r="AG3612" i="3" l="1"/>
  <c r="AF3613" i="3"/>
  <c r="AF3614" i="3" l="1"/>
  <c r="AG3613" i="3"/>
  <c r="AG3614" i="3" l="1"/>
  <c r="AF3615" i="3"/>
  <c r="AG3615" i="3" l="1"/>
  <c r="AF3616" i="3"/>
  <c r="AF3617" i="3" l="1"/>
  <c r="AG3616" i="3"/>
  <c r="AG3617" i="3" l="1"/>
  <c r="AF3618" i="3"/>
  <c r="AF3619" i="3" l="1"/>
  <c r="AG3618" i="3"/>
  <c r="AG3619" i="3" l="1"/>
  <c r="AF3620" i="3"/>
  <c r="AF3621" i="3" l="1"/>
  <c r="AG3620" i="3"/>
  <c r="AG3621" i="3" l="1"/>
  <c r="AF3622" i="3"/>
  <c r="AG3622" i="3" l="1"/>
  <c r="AF3623" i="3"/>
  <c r="AF3624" i="3" l="1"/>
  <c r="AG3623" i="3"/>
  <c r="AF3625" i="3" l="1"/>
  <c r="AG3624" i="3"/>
  <c r="AG3625" i="3" l="1"/>
  <c r="AF3626" i="3"/>
  <c r="AF3627" i="3" l="1"/>
  <c r="AG3626" i="3"/>
  <c r="AF3628" i="3" l="1"/>
  <c r="AG3627" i="3"/>
  <c r="AG3628" i="3" l="1"/>
  <c r="AF3629" i="3"/>
  <c r="AG3629" i="3" l="1"/>
  <c r="AF3630" i="3"/>
  <c r="AF3631" i="3" l="1"/>
  <c r="AG3630" i="3"/>
  <c r="AF3632" i="3" l="1"/>
  <c r="AG3631" i="3"/>
  <c r="AF3633" i="3" l="1"/>
  <c r="AG3632" i="3"/>
  <c r="AG3633" i="3" l="1"/>
  <c r="AF3634" i="3"/>
  <c r="AF3635" i="3" l="1"/>
  <c r="AG3634" i="3"/>
  <c r="AG3635" i="3" l="1"/>
  <c r="AF3636" i="3"/>
  <c r="AF3637" i="3" l="1"/>
  <c r="AG3636" i="3"/>
  <c r="AG3637" i="3" l="1"/>
  <c r="AF3638" i="3"/>
  <c r="AG3638" i="3" l="1"/>
  <c r="AF3639" i="3"/>
  <c r="AG3639" i="3" l="1"/>
  <c r="AF3640" i="3"/>
  <c r="AG3640" i="3" l="1"/>
  <c r="AF3641" i="3"/>
  <c r="AG3641" i="3" l="1"/>
  <c r="AF3642" i="3"/>
  <c r="AF3643" i="3" l="1"/>
  <c r="AG3642" i="3"/>
  <c r="AG3643" i="3" l="1"/>
  <c r="AF3644" i="3"/>
  <c r="AG3644" i="3" l="1"/>
  <c r="AF3645" i="3"/>
  <c r="AG3645" i="3" l="1"/>
  <c r="AF3646" i="3"/>
  <c r="AG3646" i="3" l="1"/>
  <c r="AF3647" i="3"/>
  <c r="AG3647" i="3" l="1"/>
  <c r="AF3648" i="3"/>
  <c r="AG3648" i="3" l="1"/>
  <c r="AF3649" i="3"/>
  <c r="AF3650" i="3" l="1"/>
  <c r="AG3649" i="3"/>
  <c r="AF3651" i="3" l="1"/>
  <c r="AG3650" i="3"/>
  <c r="AF3652" i="3" l="1"/>
  <c r="AG3651" i="3"/>
  <c r="AF3653" i="3" l="1"/>
  <c r="AG3652" i="3"/>
  <c r="AF3654" i="3" l="1"/>
  <c r="AG3653" i="3"/>
  <c r="AG3654" i="3" l="1"/>
  <c r="AF3655" i="3"/>
  <c r="AG3655" i="3" l="1"/>
  <c r="AF3656" i="3"/>
  <c r="AG3656" i="3" l="1"/>
  <c r="AF3657" i="3"/>
  <c r="AG3657" i="3" l="1"/>
  <c r="AF3658" i="3"/>
  <c r="AG3658" i="3" l="1"/>
  <c r="AF3659" i="3"/>
  <c r="AG3659" i="3" l="1"/>
  <c r="AF3660" i="3"/>
  <c r="AF3661" i="3" l="1"/>
  <c r="AG3660" i="3"/>
  <c r="AG3661" i="3" l="1"/>
  <c r="AF3662" i="3"/>
  <c r="AG3662" i="3" l="1"/>
  <c r="AF3663" i="3"/>
  <c r="AG3663" i="3" l="1"/>
  <c r="AF3664" i="3"/>
  <c r="AG3664" i="3" l="1"/>
  <c r="AF3665" i="3"/>
  <c r="AG3665" i="3" l="1"/>
  <c r="AF3666" i="3"/>
  <c r="AG3666" i="3" l="1"/>
  <c r="AF3667" i="3"/>
  <c r="AG3667" i="3" l="1"/>
  <c r="AF3668" i="3"/>
  <c r="AF3669" i="3" l="1"/>
  <c r="AG3668" i="3"/>
  <c r="AG3669" i="3" l="1"/>
  <c r="AF3670" i="3"/>
  <c r="AG3670" i="3" l="1"/>
  <c r="AF3671" i="3"/>
  <c r="AG3671" i="3" l="1"/>
  <c r="AF3672" i="3"/>
  <c r="AG3672" i="3" l="1"/>
  <c r="AF3673" i="3"/>
  <c r="AG3673" i="3" l="1"/>
  <c r="AF3674" i="3"/>
  <c r="AG3674" i="3" l="1"/>
  <c r="AF3675" i="3"/>
  <c r="AG3675" i="3" l="1"/>
  <c r="AF3676" i="3"/>
  <c r="AG3676" i="3" l="1"/>
  <c r="AF3677" i="3"/>
  <c r="AG3677" i="3" l="1"/>
  <c r="AF3678" i="3"/>
  <c r="AG3678" i="3" l="1"/>
  <c r="AF3679" i="3"/>
  <c r="AF3680" i="3" l="1"/>
  <c r="AG3679" i="3"/>
  <c r="AF3681" i="3" l="1"/>
  <c r="AG3680" i="3"/>
  <c r="AG3681" i="3" l="1"/>
  <c r="AF3682" i="3"/>
  <c r="AG3682" i="3" l="1"/>
  <c r="AF3683" i="3"/>
  <c r="AG3683" i="3" l="1"/>
  <c r="AF3684" i="3"/>
  <c r="AG3684" i="3" l="1"/>
  <c r="AF3685" i="3"/>
  <c r="AG3685" i="3" l="1"/>
  <c r="AF3686" i="3"/>
  <c r="AG3686" i="3" l="1"/>
  <c r="AF3687" i="3"/>
  <c r="AF3688" i="3" l="1"/>
  <c r="AG3687" i="3"/>
  <c r="AF3689" i="3" l="1"/>
  <c r="AG3688" i="3"/>
  <c r="AG3689" i="3" l="1"/>
  <c r="AF3690" i="3"/>
  <c r="AF3691" i="3" l="1"/>
  <c r="AG3690" i="3"/>
  <c r="AJ9" i="3" l="1"/>
  <c r="R9" i="3" s="1"/>
  <c r="Z9" i="3" s="1"/>
  <c r="AE14" i="8" s="1"/>
  <c r="AF14" i="8" s="1"/>
  <c r="AJ6" i="3"/>
  <c r="R6" i="3" s="1"/>
  <c r="Z6" i="3" s="1"/>
  <c r="AE11" i="8" s="1"/>
  <c r="AF11" i="8" s="1"/>
  <c r="AJ7" i="3"/>
  <c r="R7" i="3" s="1"/>
  <c r="Z7" i="3" s="1"/>
  <c r="AE12" i="8" s="1"/>
  <c r="AF12" i="8" s="1"/>
  <c r="AJ8" i="3"/>
  <c r="R8" i="3" s="1"/>
  <c r="Z8" i="3" s="1"/>
  <c r="AE13" i="8" s="1"/>
  <c r="AF13" i="8" s="1"/>
  <c r="AK115" i="3" a="1"/>
  <c r="AK115" i="3" s="1"/>
  <c r="AG3691" i="3"/>
  <c r="AK54" i="3" s="1" a="1"/>
  <c r="AK54" i="3" s="1"/>
  <c r="AK41" i="3" l="1" a="1"/>
  <c r="AK41" i="3" s="1"/>
  <c r="AK32" i="3" a="1"/>
  <c r="AK32" i="3" s="1"/>
  <c r="AK45" i="3" a="1"/>
  <c r="AK45" i="3" s="1"/>
  <c r="AK20" i="3" a="1"/>
  <c r="AK20" i="3" s="1"/>
  <c r="AK9" i="3" a="1"/>
  <c r="AK9" i="3" s="1"/>
  <c r="AK76" i="3" a="1"/>
  <c r="AK76" i="3" s="1"/>
  <c r="AK101" i="3" a="1"/>
  <c r="AK101" i="3" s="1"/>
  <c r="AJ10" i="3"/>
  <c r="R10" i="3" s="1"/>
  <c r="Z10" i="3" s="1"/>
  <c r="AE15" i="8" s="1"/>
  <c r="AF15" i="8" s="1"/>
  <c r="AJ11" i="3"/>
  <c r="R11" i="3" s="1"/>
  <c r="Z11" i="3" s="1"/>
  <c r="AE16" i="8" s="1"/>
  <c r="AF16" i="8" s="1"/>
  <c r="AJ12" i="3"/>
  <c r="R12" i="3" s="1"/>
  <c r="Z12" i="3" s="1"/>
  <c r="AE17" i="8" s="1"/>
  <c r="AF17" i="8" s="1"/>
  <c r="AJ13" i="3"/>
  <c r="R13" i="3" s="1"/>
  <c r="Z13" i="3" s="1"/>
  <c r="AE18" i="8" s="1"/>
  <c r="AF18" i="8" s="1"/>
  <c r="AJ14" i="3"/>
  <c r="R14" i="3" s="1"/>
  <c r="Z14" i="3" s="1"/>
  <c r="AE19" i="8" s="1"/>
  <c r="AF19" i="8" s="1"/>
  <c r="AJ15" i="3"/>
  <c r="R15" i="3" s="1"/>
  <c r="Z15" i="3" s="1"/>
  <c r="AE20" i="8" s="1"/>
  <c r="AF20" i="8" s="1"/>
  <c r="AJ16" i="3"/>
  <c r="R16" i="3" s="1"/>
  <c r="Z16" i="3" s="1"/>
  <c r="AE21" i="8" s="1"/>
  <c r="AF21" i="8" s="1"/>
  <c r="AJ17" i="3"/>
  <c r="R17" i="3" s="1"/>
  <c r="Z17" i="3" s="1"/>
  <c r="AJ18" i="3"/>
  <c r="R18" i="3" s="1"/>
  <c r="Z18" i="3" s="1"/>
  <c r="AJ19" i="3"/>
  <c r="R19" i="3" s="1"/>
  <c r="Z19" i="3" s="1"/>
  <c r="AE24" i="8" s="1"/>
  <c r="AF24" i="8" s="1"/>
  <c r="AJ20" i="3"/>
  <c r="R20" i="3" s="1"/>
  <c r="Z20" i="3" s="1"/>
  <c r="AE25" i="8" s="1"/>
  <c r="AF25" i="8" s="1"/>
  <c r="AJ21" i="3"/>
  <c r="R21" i="3" s="1"/>
  <c r="Z21" i="3" s="1"/>
  <c r="AE26" i="8" s="1"/>
  <c r="AF26" i="8" s="1"/>
  <c r="AJ22" i="3"/>
  <c r="R22" i="3" s="1"/>
  <c r="Z22" i="3" s="1"/>
  <c r="AE27" i="8" s="1"/>
  <c r="AF27" i="8" s="1"/>
  <c r="AJ23" i="3"/>
  <c r="R23" i="3" s="1"/>
  <c r="Z23" i="3" s="1"/>
  <c r="AE28" i="8" s="1"/>
  <c r="AF28" i="8" s="1"/>
  <c r="AJ24" i="3"/>
  <c r="R24" i="3" s="1"/>
  <c r="Z24" i="3" s="1"/>
  <c r="AE29" i="8" s="1"/>
  <c r="AF29" i="8" s="1"/>
  <c r="AJ25" i="3"/>
  <c r="R25" i="3" s="1"/>
  <c r="Z25" i="3" s="1"/>
  <c r="AE30" i="8" s="1"/>
  <c r="AF30" i="8" s="1"/>
  <c r="AJ26" i="3"/>
  <c r="R26" i="3" s="1"/>
  <c r="Z26" i="3" s="1"/>
  <c r="AE31" i="8" s="1"/>
  <c r="AF31" i="8" s="1"/>
  <c r="AJ27" i="3"/>
  <c r="R27" i="3" s="1"/>
  <c r="Z27" i="3" s="1"/>
  <c r="AE32" i="8" s="1"/>
  <c r="AF32" i="8" s="1"/>
  <c r="AJ28" i="3"/>
  <c r="R28" i="3" s="1"/>
  <c r="Z28" i="3" s="1"/>
  <c r="AE33" i="8" s="1"/>
  <c r="AF33" i="8" s="1"/>
  <c r="AJ29" i="3"/>
  <c r="R29" i="3" s="1"/>
  <c r="Z29" i="3" s="1"/>
  <c r="AE34" i="8" s="1"/>
  <c r="AF34" i="8" s="1"/>
  <c r="AJ30" i="3"/>
  <c r="R30" i="3" s="1"/>
  <c r="Z30" i="3" s="1"/>
  <c r="AE35" i="8" s="1"/>
  <c r="AF35" i="8" s="1"/>
  <c r="AJ31" i="3"/>
  <c r="R31" i="3" s="1"/>
  <c r="Z31" i="3" s="1"/>
  <c r="AE36" i="8" s="1"/>
  <c r="AF36" i="8" s="1"/>
  <c r="AJ32" i="3"/>
  <c r="R32" i="3" s="1"/>
  <c r="Z32" i="3" s="1"/>
  <c r="AE37" i="8" s="1"/>
  <c r="AF37" i="8" s="1"/>
  <c r="AJ33" i="3"/>
  <c r="R33" i="3" s="1"/>
  <c r="Z33" i="3" s="1"/>
  <c r="AJ34" i="3"/>
  <c r="R34" i="3" s="1"/>
  <c r="Z34" i="3" s="1"/>
  <c r="AJ35" i="3"/>
  <c r="R35" i="3" s="1"/>
  <c r="Z35" i="3" s="1"/>
  <c r="AE40" i="8" s="1"/>
  <c r="AF40" i="8" s="1"/>
  <c r="AJ36" i="3"/>
  <c r="R36" i="3" s="1"/>
  <c r="Z36" i="3" s="1"/>
  <c r="AE41" i="8" s="1"/>
  <c r="AF41" i="8" s="1"/>
  <c r="AJ37" i="3"/>
  <c r="R37" i="3" s="1"/>
  <c r="Z37" i="3" s="1"/>
  <c r="AE42" i="8" s="1"/>
  <c r="AF42" i="8" s="1"/>
  <c r="AJ38" i="3"/>
  <c r="R38" i="3" s="1"/>
  <c r="Z38" i="3" s="1"/>
  <c r="AE43" i="8" s="1"/>
  <c r="AF43" i="8" s="1"/>
  <c r="AJ39" i="3"/>
  <c r="R39" i="3" s="1"/>
  <c r="Z39" i="3" s="1"/>
  <c r="AE44" i="8" s="1"/>
  <c r="AF44" i="8" s="1"/>
  <c r="AJ40" i="3"/>
  <c r="R40" i="3" s="1"/>
  <c r="Z40" i="3" s="1"/>
  <c r="AE45" i="8" s="1"/>
  <c r="AF45" i="8" s="1"/>
  <c r="AJ41" i="3"/>
  <c r="R41" i="3" s="1"/>
  <c r="Z41" i="3" s="1"/>
  <c r="AE46" i="8" s="1"/>
  <c r="AF46" i="8" s="1"/>
  <c r="AJ42" i="3"/>
  <c r="R42" i="3" s="1"/>
  <c r="Z42" i="3" s="1"/>
  <c r="AE47" i="8" s="1"/>
  <c r="AF47" i="8" s="1"/>
  <c r="AJ43" i="3"/>
  <c r="R43" i="3" s="1"/>
  <c r="Z43" i="3" s="1"/>
  <c r="AE48" i="8" s="1"/>
  <c r="AF48" i="8" s="1"/>
  <c r="AJ44" i="3"/>
  <c r="R44" i="3" s="1"/>
  <c r="Z44" i="3" s="1"/>
  <c r="AE49" i="8" s="1"/>
  <c r="AF49" i="8" s="1"/>
  <c r="AJ45" i="3"/>
  <c r="R45" i="3" s="1"/>
  <c r="Z45" i="3" s="1"/>
  <c r="AE50" i="8" s="1"/>
  <c r="AF50" i="8" s="1"/>
  <c r="AJ46" i="3"/>
  <c r="R46" i="3" s="1"/>
  <c r="Z46" i="3" s="1"/>
  <c r="AE51" i="8" s="1"/>
  <c r="AF51" i="8" s="1"/>
  <c r="AJ47" i="3"/>
  <c r="R47" i="3" s="1"/>
  <c r="Z47" i="3" s="1"/>
  <c r="AE52" i="8" s="1"/>
  <c r="AF52" i="8" s="1"/>
  <c r="AJ48" i="3"/>
  <c r="R48" i="3" s="1"/>
  <c r="Z48" i="3" s="1"/>
  <c r="AE53" i="8" s="1"/>
  <c r="AF53" i="8" s="1"/>
  <c r="AJ49" i="3"/>
  <c r="R49" i="3" s="1"/>
  <c r="Z49" i="3" s="1"/>
  <c r="AJ50" i="3"/>
  <c r="R50" i="3" s="1"/>
  <c r="Z50" i="3" s="1"/>
  <c r="AJ51" i="3"/>
  <c r="R51" i="3" s="1"/>
  <c r="Z51" i="3" s="1"/>
  <c r="AE56" i="8" s="1"/>
  <c r="AF56" i="8" s="1"/>
  <c r="AJ52" i="3"/>
  <c r="R52" i="3" s="1"/>
  <c r="Z52" i="3" s="1"/>
  <c r="AE57" i="8" s="1"/>
  <c r="AF57" i="8" s="1"/>
  <c r="AJ53" i="3"/>
  <c r="R53" i="3" s="1"/>
  <c r="Z53" i="3" s="1"/>
  <c r="AE58" i="8" s="1"/>
  <c r="AF58" i="8" s="1"/>
  <c r="AJ54" i="3"/>
  <c r="R54" i="3" s="1"/>
  <c r="Z54" i="3" s="1"/>
  <c r="AE59" i="8" s="1"/>
  <c r="AF59" i="8" s="1"/>
  <c r="AJ55" i="3"/>
  <c r="R55" i="3" s="1"/>
  <c r="Z55" i="3" s="1"/>
  <c r="AE60" i="8" s="1"/>
  <c r="AF60" i="8" s="1"/>
  <c r="AJ56" i="3"/>
  <c r="R56" i="3" s="1"/>
  <c r="Z56" i="3" s="1"/>
  <c r="AE61" i="8" s="1"/>
  <c r="AF61" i="8" s="1"/>
  <c r="AJ57" i="3"/>
  <c r="R57" i="3" s="1"/>
  <c r="Z57" i="3" s="1"/>
  <c r="AE62" i="8" s="1"/>
  <c r="AF62" i="8" s="1"/>
  <c r="AJ58" i="3"/>
  <c r="R58" i="3" s="1"/>
  <c r="Z58" i="3" s="1"/>
  <c r="AE63" i="8" s="1"/>
  <c r="AF63" i="8" s="1"/>
  <c r="AJ59" i="3"/>
  <c r="R59" i="3" s="1"/>
  <c r="Z59" i="3" s="1"/>
  <c r="AE64" i="8" s="1"/>
  <c r="AF64" i="8" s="1"/>
  <c r="AJ60" i="3"/>
  <c r="R60" i="3" s="1"/>
  <c r="Z60" i="3" s="1"/>
  <c r="AE65" i="8" s="1"/>
  <c r="AF65" i="8" s="1"/>
  <c r="AJ61" i="3"/>
  <c r="R61" i="3" s="1"/>
  <c r="Z61" i="3" s="1"/>
  <c r="AE66" i="8" s="1"/>
  <c r="AF66" i="8" s="1"/>
  <c r="AJ62" i="3"/>
  <c r="R62" i="3" s="1"/>
  <c r="Z62" i="3" s="1"/>
  <c r="AE67" i="8" s="1"/>
  <c r="AF67" i="8" s="1"/>
  <c r="AJ63" i="3"/>
  <c r="R63" i="3" s="1"/>
  <c r="Z63" i="3" s="1"/>
  <c r="AE68" i="8" s="1"/>
  <c r="AF68" i="8" s="1"/>
  <c r="AJ64" i="3"/>
  <c r="R64" i="3" s="1"/>
  <c r="Z64" i="3" s="1"/>
  <c r="AE69" i="8" s="1"/>
  <c r="AF69" i="8" s="1"/>
  <c r="AJ65" i="3"/>
  <c r="R65" i="3" s="1"/>
  <c r="Z65" i="3" s="1"/>
  <c r="AE70" i="8" s="1"/>
  <c r="AF70" i="8" s="1"/>
  <c r="AJ66" i="3"/>
  <c r="R66" i="3" s="1"/>
  <c r="Z66" i="3" s="1"/>
  <c r="AJ67" i="3"/>
  <c r="R67" i="3" s="1"/>
  <c r="Z67" i="3" s="1"/>
  <c r="AE72" i="8" s="1"/>
  <c r="AF72" i="8" s="1"/>
  <c r="AJ68" i="3"/>
  <c r="R68" i="3" s="1"/>
  <c r="Z68" i="3" s="1"/>
  <c r="AE73" i="8" s="1"/>
  <c r="AF73" i="8" s="1"/>
  <c r="AJ69" i="3"/>
  <c r="R69" i="3" s="1"/>
  <c r="Z69" i="3" s="1"/>
  <c r="AE74" i="8" s="1"/>
  <c r="AF74" i="8" s="1"/>
  <c r="AJ70" i="3"/>
  <c r="R70" i="3" s="1"/>
  <c r="Z70" i="3" s="1"/>
  <c r="AE75" i="8" s="1"/>
  <c r="AF75" i="8" s="1"/>
  <c r="AJ71" i="3"/>
  <c r="R71" i="3" s="1"/>
  <c r="Z71" i="3" s="1"/>
  <c r="AE76" i="8" s="1"/>
  <c r="AF76" i="8" s="1"/>
  <c r="AJ72" i="3"/>
  <c r="R72" i="3" s="1"/>
  <c r="Z72" i="3" s="1"/>
  <c r="AE77" i="8" s="1"/>
  <c r="AF77" i="8" s="1"/>
  <c r="AJ73" i="3"/>
  <c r="R73" i="3" s="1"/>
  <c r="Z73" i="3" s="1"/>
  <c r="AE78" i="8" s="1"/>
  <c r="AF78" i="8" s="1"/>
  <c r="AJ74" i="3"/>
  <c r="R74" i="3" s="1"/>
  <c r="Z74" i="3" s="1"/>
  <c r="AE79" i="8" s="1"/>
  <c r="AF79" i="8" s="1"/>
  <c r="AJ75" i="3"/>
  <c r="R75" i="3" s="1"/>
  <c r="Z75" i="3" s="1"/>
  <c r="AE80" i="8" s="1"/>
  <c r="AF80" i="8" s="1"/>
  <c r="AJ76" i="3"/>
  <c r="R76" i="3" s="1"/>
  <c r="Z76" i="3" s="1"/>
  <c r="AE81" i="8" s="1"/>
  <c r="AF81" i="8" s="1"/>
  <c r="AJ77" i="3"/>
  <c r="R77" i="3" s="1"/>
  <c r="Z77" i="3" s="1"/>
  <c r="AE82" i="8" s="1"/>
  <c r="AF82" i="8" s="1"/>
  <c r="AJ78" i="3"/>
  <c r="R78" i="3" s="1"/>
  <c r="Z78" i="3" s="1"/>
  <c r="AE83" i="8" s="1"/>
  <c r="AF83" i="8" s="1"/>
  <c r="AJ79" i="3"/>
  <c r="R79" i="3" s="1"/>
  <c r="Z79" i="3" s="1"/>
  <c r="AE84" i="8" s="1"/>
  <c r="AF84" i="8" s="1"/>
  <c r="AJ80" i="3"/>
  <c r="R80" i="3" s="1"/>
  <c r="Z80" i="3" s="1"/>
  <c r="AE85" i="8" s="1"/>
  <c r="AF85" i="8" s="1"/>
  <c r="AJ81" i="3"/>
  <c r="R81" i="3" s="1"/>
  <c r="Z81" i="3" s="1"/>
  <c r="AE86" i="8" s="1"/>
  <c r="AF86" i="8" s="1"/>
  <c r="AJ82" i="3"/>
  <c r="R82" i="3" s="1"/>
  <c r="Z82" i="3" s="1"/>
  <c r="AJ83" i="3"/>
  <c r="R83" i="3" s="1"/>
  <c r="Z83" i="3" s="1"/>
  <c r="AE88" i="8" s="1"/>
  <c r="AF88" i="8" s="1"/>
  <c r="AJ84" i="3"/>
  <c r="R84" i="3" s="1"/>
  <c r="Z84" i="3" s="1"/>
  <c r="AE89" i="8" s="1"/>
  <c r="AF89" i="8" s="1"/>
  <c r="AJ85" i="3"/>
  <c r="R85" i="3" s="1"/>
  <c r="Z85" i="3" s="1"/>
  <c r="AE90" i="8" s="1"/>
  <c r="AF90" i="8" s="1"/>
  <c r="AJ86" i="3"/>
  <c r="R86" i="3" s="1"/>
  <c r="Z86" i="3" s="1"/>
  <c r="AE91" i="8" s="1"/>
  <c r="AF91" i="8" s="1"/>
  <c r="AJ87" i="3"/>
  <c r="R87" i="3" s="1"/>
  <c r="Z87" i="3" s="1"/>
  <c r="AE92" i="8" s="1"/>
  <c r="AF92" i="8" s="1"/>
  <c r="AJ88" i="3"/>
  <c r="R88" i="3" s="1"/>
  <c r="Z88" i="3" s="1"/>
  <c r="AE93" i="8" s="1"/>
  <c r="AF93" i="8" s="1"/>
  <c r="AJ89" i="3"/>
  <c r="R89" i="3" s="1"/>
  <c r="Z89" i="3" s="1"/>
  <c r="AE94" i="8" s="1"/>
  <c r="AF94" i="8" s="1"/>
  <c r="AJ90" i="3"/>
  <c r="R90" i="3" s="1"/>
  <c r="Z90" i="3" s="1"/>
  <c r="AE95" i="8" s="1"/>
  <c r="AF95" i="8" s="1"/>
  <c r="AJ91" i="3"/>
  <c r="R91" i="3" s="1"/>
  <c r="Z91" i="3" s="1"/>
  <c r="AE96" i="8" s="1"/>
  <c r="AF96" i="8" s="1"/>
  <c r="AJ92" i="3"/>
  <c r="R92" i="3" s="1"/>
  <c r="Z92" i="3" s="1"/>
  <c r="AE97" i="8" s="1"/>
  <c r="AF97" i="8" s="1"/>
  <c r="AJ93" i="3"/>
  <c r="R93" i="3" s="1"/>
  <c r="Z93" i="3" s="1"/>
  <c r="AE98" i="8" s="1"/>
  <c r="AF98" i="8" s="1"/>
  <c r="AJ94" i="3"/>
  <c r="R94" i="3" s="1"/>
  <c r="Z94" i="3" s="1"/>
  <c r="AE99" i="8" s="1"/>
  <c r="AF99" i="8" s="1"/>
  <c r="AJ95" i="3"/>
  <c r="R95" i="3" s="1"/>
  <c r="Z95" i="3" s="1"/>
  <c r="AE100" i="8" s="1"/>
  <c r="AF100" i="8" s="1"/>
  <c r="AJ96" i="3"/>
  <c r="R96" i="3" s="1"/>
  <c r="Z96" i="3" s="1"/>
  <c r="AE101" i="8" s="1"/>
  <c r="AF101" i="8" s="1"/>
  <c r="AJ97" i="3"/>
  <c r="R97" i="3" s="1"/>
  <c r="Z97" i="3" s="1"/>
  <c r="AE102" i="8" s="1"/>
  <c r="AF102" i="8" s="1"/>
  <c r="AJ98" i="3"/>
  <c r="R98" i="3" s="1"/>
  <c r="Z98" i="3" s="1"/>
  <c r="AJ99" i="3"/>
  <c r="R99" i="3" s="1"/>
  <c r="Z99" i="3" s="1"/>
  <c r="AE104" i="8" s="1"/>
  <c r="AF104" i="8" s="1"/>
  <c r="AJ100" i="3"/>
  <c r="R100" i="3" s="1"/>
  <c r="Z100" i="3" s="1"/>
  <c r="AE105" i="8" s="1"/>
  <c r="AF105" i="8" s="1"/>
  <c r="AJ101" i="3"/>
  <c r="R101" i="3" s="1"/>
  <c r="Z101" i="3" s="1"/>
  <c r="AE106" i="8" s="1"/>
  <c r="AF106" i="8" s="1"/>
  <c r="AJ102" i="3"/>
  <c r="R102" i="3" s="1"/>
  <c r="Z102" i="3" s="1"/>
  <c r="AE107" i="8" s="1"/>
  <c r="AF107" i="8" s="1"/>
  <c r="AJ103" i="3"/>
  <c r="R103" i="3" s="1"/>
  <c r="Z103" i="3" s="1"/>
  <c r="AE108" i="8" s="1"/>
  <c r="AF108" i="8" s="1"/>
  <c r="AJ104" i="3"/>
  <c r="R104" i="3" s="1"/>
  <c r="Z104" i="3" s="1"/>
  <c r="AE109" i="8" s="1"/>
  <c r="AF109" i="8" s="1"/>
  <c r="AJ105" i="3"/>
  <c r="R105" i="3" s="1"/>
  <c r="Z105" i="3" s="1"/>
  <c r="AE110" i="8" s="1"/>
  <c r="AF110" i="8" s="1"/>
  <c r="AJ106" i="3"/>
  <c r="R106" i="3" s="1"/>
  <c r="Z106" i="3" s="1"/>
  <c r="AE111" i="8" s="1"/>
  <c r="AF111" i="8" s="1"/>
  <c r="AJ107" i="3"/>
  <c r="R107" i="3" s="1"/>
  <c r="Z107" i="3" s="1"/>
  <c r="AE112" i="8" s="1"/>
  <c r="AF112" i="8" s="1"/>
  <c r="AJ108" i="3"/>
  <c r="R108" i="3" s="1"/>
  <c r="Z108" i="3" s="1"/>
  <c r="AE113" i="8" s="1"/>
  <c r="AF113" i="8" s="1"/>
  <c r="AJ109" i="3"/>
  <c r="R109" i="3" s="1"/>
  <c r="Z109" i="3" s="1"/>
  <c r="AE114" i="8" s="1"/>
  <c r="AF114" i="8" s="1"/>
  <c r="AJ110" i="3"/>
  <c r="R110" i="3" s="1"/>
  <c r="Z110" i="3" s="1"/>
  <c r="AE115" i="8" s="1"/>
  <c r="AF115" i="8" s="1"/>
  <c r="AJ111" i="3"/>
  <c r="R111" i="3" s="1"/>
  <c r="Z111" i="3" s="1"/>
  <c r="AE116" i="8" s="1"/>
  <c r="AF116" i="8" s="1"/>
  <c r="AJ112" i="3"/>
  <c r="R112" i="3" s="1"/>
  <c r="Z112" i="3" s="1"/>
  <c r="AE117" i="8" s="1"/>
  <c r="AF117" i="8" s="1"/>
  <c r="AJ113" i="3"/>
  <c r="R113" i="3" s="1"/>
  <c r="Z113" i="3" s="1"/>
  <c r="AE118" i="8" s="1"/>
  <c r="AF118" i="8" s="1"/>
  <c r="AJ114" i="3"/>
  <c r="R114" i="3" s="1"/>
  <c r="Z114" i="3" s="1"/>
  <c r="AJ115" i="3"/>
  <c r="R115" i="3" s="1"/>
  <c r="Z115" i="3" s="1"/>
  <c r="AE120" i="8" s="1"/>
  <c r="AF120" i="8" s="1"/>
  <c r="AJ116" i="3"/>
  <c r="R116" i="3" s="1"/>
  <c r="Z116" i="3" s="1"/>
  <c r="AE121" i="8" s="1"/>
  <c r="AF121" i="8" s="1"/>
  <c r="AJ117" i="3"/>
  <c r="R117" i="3" s="1"/>
  <c r="Z117" i="3" s="1"/>
  <c r="AE122" i="8" s="1"/>
  <c r="AF122" i="8" s="1"/>
  <c r="AJ118" i="3"/>
  <c r="R118" i="3" s="1"/>
  <c r="Z118" i="3" s="1"/>
  <c r="AE123" i="8" s="1"/>
  <c r="AF123" i="8" s="1"/>
  <c r="AJ119" i="3"/>
  <c r="R119" i="3" s="1"/>
  <c r="Z119" i="3" s="1"/>
  <c r="AE124" i="8" s="1"/>
  <c r="AF124" i="8" s="1"/>
  <c r="AJ120" i="3"/>
  <c r="R120" i="3" s="1"/>
  <c r="Z120" i="3" s="1"/>
  <c r="AE125" i="8" s="1"/>
  <c r="AF125" i="8" s="1"/>
  <c r="AJ121" i="3"/>
  <c r="R121" i="3" s="1"/>
  <c r="Z121" i="3" s="1"/>
  <c r="AE126" i="8" s="1"/>
  <c r="AF126" i="8" s="1"/>
  <c r="AJ122" i="3"/>
  <c r="R122" i="3" s="1"/>
  <c r="Z122" i="3" s="1"/>
  <c r="AE127" i="8" s="1"/>
  <c r="AF127" i="8" s="1"/>
  <c r="AJ123" i="3"/>
  <c r="R123" i="3" s="1"/>
  <c r="Z123" i="3" s="1"/>
  <c r="AE128" i="8" s="1"/>
  <c r="AF128" i="8" s="1"/>
  <c r="AJ124" i="3"/>
  <c r="R124" i="3" s="1"/>
  <c r="Z124" i="3" s="1"/>
  <c r="AE129" i="8" s="1"/>
  <c r="AF129" i="8" s="1"/>
  <c r="AJ125" i="3"/>
  <c r="R125" i="3" s="1"/>
  <c r="Z125" i="3" s="1"/>
  <c r="AE130" i="8" s="1"/>
  <c r="AF130" i="8" s="1"/>
  <c r="AK72" i="3" a="1"/>
  <c r="AK72" i="3" s="1"/>
  <c r="AK7" i="3" a="1"/>
  <c r="AK7" i="3" s="1"/>
  <c r="AK55" i="3" a="1"/>
  <c r="AK55" i="3" s="1"/>
  <c r="AK86" i="3" a="1"/>
  <c r="AK86" i="3" s="1"/>
  <c r="AK78" i="3" a="1"/>
  <c r="AK78" i="3" s="1"/>
  <c r="AK80" i="3" a="1"/>
  <c r="AK80" i="3" s="1"/>
  <c r="AK59" i="3" a="1"/>
  <c r="AK59" i="3" s="1"/>
  <c r="AK75" i="3" a="1"/>
  <c r="AK75" i="3" s="1"/>
  <c r="AK88" i="3" a="1"/>
  <c r="AK88" i="3" s="1"/>
  <c r="AK69" i="3" a="1"/>
  <c r="AK69" i="3" s="1"/>
  <c r="AK35" i="3" a="1"/>
  <c r="AK35" i="3" s="1"/>
  <c r="AK65" i="3" a="1"/>
  <c r="AK65" i="3" s="1"/>
  <c r="AK57" i="3" a="1"/>
  <c r="AK57" i="3" s="1"/>
  <c r="AK17" i="3" a="1"/>
  <c r="AK17" i="3" s="1"/>
  <c r="AK84" i="3" a="1"/>
  <c r="AK84" i="3" s="1"/>
  <c r="AK111" i="3" a="1"/>
  <c r="AK111" i="3" s="1"/>
  <c r="AK62" i="3" a="1"/>
  <c r="AK62" i="3" s="1"/>
  <c r="AK116" i="3" a="1"/>
  <c r="AK116" i="3" s="1"/>
  <c r="AK109" i="3" a="1"/>
  <c r="AK109" i="3" s="1"/>
  <c r="AK121" i="3" a="1"/>
  <c r="AK121" i="3" s="1"/>
  <c r="AK31" i="3" a="1"/>
  <c r="AK31" i="3" s="1"/>
  <c r="AK120" i="3" a="1"/>
  <c r="AK120" i="3" s="1"/>
  <c r="AK98" i="3" a="1"/>
  <c r="AK98" i="3" s="1"/>
  <c r="AK44" i="3" a="1"/>
  <c r="AK44" i="3" s="1"/>
  <c r="AK28" i="3" a="1"/>
  <c r="AK28" i="3" s="1"/>
  <c r="AK102" i="3" a="1"/>
  <c r="AK102" i="3" s="1"/>
  <c r="AK122" i="3" a="1"/>
  <c r="AK122" i="3" s="1"/>
  <c r="AK108" i="3" a="1"/>
  <c r="AK108" i="3" s="1"/>
  <c r="AK6" i="3" a="1"/>
  <c r="AK6" i="3" s="1"/>
  <c r="AK71" i="3" a="1"/>
  <c r="AK71" i="3" s="1"/>
  <c r="AK92" i="3" a="1"/>
  <c r="AK92" i="3" s="1"/>
  <c r="AK52" i="3" a="1"/>
  <c r="AK52" i="3" s="1"/>
  <c r="AK100" i="3" a="1"/>
  <c r="AK100" i="3" s="1"/>
  <c r="AK30" i="3" a="1"/>
  <c r="AK30" i="3" s="1"/>
  <c r="AK19" i="3" a="1"/>
  <c r="AK19" i="3" s="1"/>
  <c r="AK43" i="3" a="1"/>
  <c r="AK43" i="3" s="1"/>
  <c r="AK36" i="3" a="1"/>
  <c r="AK36" i="3" s="1"/>
  <c r="AK42" i="3" a="1"/>
  <c r="AK42" i="3" s="1"/>
  <c r="AK110" i="3" a="1"/>
  <c r="AK110" i="3" s="1"/>
  <c r="AK70" i="3" a="1"/>
  <c r="AK70" i="3" s="1"/>
  <c r="AK117" i="3" a="1"/>
  <c r="AK117" i="3" s="1"/>
  <c r="AK13" i="3" a="1"/>
  <c r="AK13" i="3" s="1"/>
  <c r="AK96" i="3" a="1"/>
  <c r="AK96" i="3" s="1"/>
  <c r="AK53" i="3" a="1"/>
  <c r="AK53" i="3" s="1"/>
  <c r="AK67" i="3" a="1"/>
  <c r="AK67" i="3" s="1"/>
  <c r="AK82" i="3" a="1"/>
  <c r="AK82" i="3" s="1"/>
  <c r="AK38" i="3" a="1"/>
  <c r="AK38" i="3" s="1"/>
  <c r="AK95" i="3" a="1"/>
  <c r="AK95" i="3" s="1"/>
  <c r="AK58" i="3" a="1"/>
  <c r="AK58" i="3" s="1"/>
  <c r="AK56" i="3" a="1"/>
  <c r="AK56" i="3" s="1"/>
  <c r="AK106" i="3" a="1"/>
  <c r="AK106" i="3" s="1"/>
  <c r="AK104" i="3" a="1"/>
  <c r="AK104" i="3" s="1"/>
  <c r="AK63" i="3" a="1"/>
  <c r="AK63" i="3" s="1"/>
  <c r="AK93" i="3" a="1"/>
  <c r="AK93" i="3" s="1"/>
  <c r="AK125" i="3" a="1"/>
  <c r="AK125" i="3" s="1"/>
  <c r="AK27" i="3" a="1"/>
  <c r="AK27" i="3" s="1"/>
  <c r="AK107" i="3" a="1"/>
  <c r="AK107" i="3" s="1"/>
  <c r="AK112" i="3" a="1"/>
  <c r="AK112" i="3" s="1"/>
  <c r="AK105" i="3" a="1"/>
  <c r="AK105" i="3" s="1"/>
  <c r="AK49" i="3" a="1"/>
  <c r="AK49" i="3" s="1"/>
  <c r="AK68" i="3" a="1"/>
  <c r="AK68" i="3" s="1"/>
  <c r="AK60" i="3" a="1"/>
  <c r="AK60" i="3" s="1"/>
  <c r="AK21" i="3" a="1"/>
  <c r="AK21" i="3" s="1"/>
  <c r="AL10" i="3" s="1"/>
  <c r="AL11" i="3" s="1"/>
  <c r="AL12" i="3" s="1"/>
  <c r="AL13" i="3" s="1"/>
  <c r="AL14" i="3" s="1"/>
  <c r="AL15" i="3" s="1"/>
  <c r="AL16" i="3" s="1"/>
  <c r="AL17" i="3" s="1"/>
  <c r="AL18" i="3" s="1"/>
  <c r="AL19" i="3" s="1"/>
  <c r="AL20" i="3" s="1"/>
  <c r="AK8" i="3" a="1"/>
  <c r="AK8" i="3" s="1"/>
  <c r="AK15" i="3" a="1"/>
  <c r="AK15" i="3" s="1"/>
  <c r="AK89" i="3" a="1"/>
  <c r="AK89" i="3" s="1"/>
  <c r="AK94" i="3" a="1"/>
  <c r="AK94" i="3" s="1"/>
  <c r="AK74" i="3" a="1"/>
  <c r="AK74" i="3" s="1"/>
  <c r="AK83" i="3" a="1"/>
  <c r="AK83" i="3" s="1"/>
  <c r="AK25" i="3" a="1"/>
  <c r="AK25" i="3" s="1"/>
  <c r="AK29" i="3" a="1"/>
  <c r="AK29" i="3" s="1"/>
  <c r="AK123" i="3" a="1"/>
  <c r="AK123" i="3" s="1"/>
  <c r="AK22" i="3" a="1"/>
  <c r="AK22" i="3" s="1"/>
  <c r="AK99" i="3" a="1"/>
  <c r="AK99" i="3" s="1"/>
  <c r="AK26" i="3" a="1"/>
  <c r="AK26" i="3" s="1"/>
  <c r="AK73" i="3" a="1"/>
  <c r="AK73" i="3" s="1"/>
  <c r="AK114" i="3" a="1"/>
  <c r="AK114" i="3" s="1"/>
  <c r="AK118" i="3" a="1"/>
  <c r="AK118" i="3" s="1"/>
  <c r="AK18" i="3" a="1"/>
  <c r="AK18" i="3" s="1"/>
  <c r="AK85" i="3" a="1"/>
  <c r="AK85" i="3" s="1"/>
  <c r="AK50" i="3" a="1"/>
  <c r="AK50" i="3" s="1"/>
  <c r="AK79" i="3" a="1"/>
  <c r="AK79" i="3" s="1"/>
  <c r="AK10" i="3" a="1"/>
  <c r="AK10" i="3" s="1"/>
  <c r="AK47" i="3" a="1"/>
  <c r="AK47" i="3" s="1"/>
  <c r="AK37" i="3" a="1"/>
  <c r="AK37" i="3" s="1"/>
  <c r="AK87" i="3" a="1"/>
  <c r="AK87" i="3" s="1"/>
  <c r="AK77" i="3" a="1"/>
  <c r="AK77" i="3" s="1"/>
  <c r="AK24" i="3" a="1"/>
  <c r="AK24" i="3" s="1"/>
  <c r="AK97" i="3" a="1"/>
  <c r="AK97" i="3" s="1"/>
  <c r="AK33" i="3" a="1"/>
  <c r="AK33" i="3" s="1"/>
  <c r="AK113" i="3" a="1"/>
  <c r="AK113" i="3" s="1"/>
  <c r="AK46" i="3" a="1"/>
  <c r="AK46" i="3" s="1"/>
  <c r="AK39" i="3" a="1"/>
  <c r="AK39" i="3" s="1"/>
  <c r="AK11" i="3" a="1"/>
  <c r="AK11" i="3" s="1"/>
  <c r="AK124" i="3" a="1"/>
  <c r="AK124" i="3" s="1"/>
  <c r="AK48" i="3" a="1"/>
  <c r="AK48" i="3" s="1"/>
  <c r="AK12" i="3" a="1"/>
  <c r="AK12" i="3" s="1"/>
  <c r="AK90" i="3" a="1"/>
  <c r="AK90" i="3" s="1"/>
  <c r="AK16" i="3" a="1"/>
  <c r="AK16" i="3" s="1"/>
  <c r="AK34" i="3" a="1"/>
  <c r="AK34" i="3" s="1"/>
  <c r="AK81" i="3" a="1"/>
  <c r="AK81" i="3" s="1"/>
  <c r="AK119" i="3" a="1"/>
  <c r="AK119" i="3" s="1"/>
  <c r="AK61" i="3" a="1"/>
  <c r="AK61" i="3" s="1"/>
  <c r="AK23" i="3" a="1"/>
  <c r="AK23" i="3" s="1"/>
  <c r="AK40" i="3" a="1"/>
  <c r="AK40" i="3" s="1"/>
  <c r="AK91" i="3" a="1"/>
  <c r="AK91" i="3" s="1"/>
  <c r="AK66" i="3" a="1"/>
  <c r="AK66" i="3" s="1"/>
  <c r="AK103" i="3" a="1"/>
  <c r="AK103" i="3" s="1"/>
  <c r="AK51" i="3" a="1"/>
  <c r="AK51" i="3" s="1"/>
  <c r="AK64" i="3" a="1"/>
  <c r="AK64" i="3" s="1"/>
  <c r="AK14" i="3" a="1"/>
  <c r="AK14" i="3" s="1"/>
  <c r="AI11" i="8"/>
  <c r="AI12" i="8"/>
  <c r="AJ12" i="8" s="1"/>
  <c r="AI13" i="8"/>
  <c r="AJ13" i="8" s="1"/>
  <c r="AI14" i="8"/>
  <c r="AJ14" i="8" s="1"/>
  <c r="AI15" i="8"/>
  <c r="AJ15" i="8" s="1"/>
  <c r="AI16" i="8"/>
  <c r="AJ16" i="8" s="1"/>
  <c r="AI17" i="8"/>
  <c r="AJ17" i="8" s="1"/>
  <c r="AI18" i="8"/>
  <c r="AJ18" i="8" s="1"/>
  <c r="AI19" i="8"/>
  <c r="AJ19" i="8" s="1"/>
  <c r="AI20" i="8"/>
  <c r="AJ20" i="8" s="1"/>
  <c r="AI21" i="8"/>
  <c r="AJ21" i="8" s="1"/>
  <c r="AI24" i="8"/>
  <c r="AJ24" i="8" s="1"/>
  <c r="AI25" i="8"/>
  <c r="AJ25" i="8" s="1"/>
  <c r="AI26" i="8"/>
  <c r="AJ26" i="8" s="1"/>
  <c r="AI27" i="8"/>
  <c r="AJ27" i="8" s="1"/>
  <c r="AI28" i="8"/>
  <c r="AJ28" i="8" s="1"/>
  <c r="AI29" i="8"/>
  <c r="AJ29" i="8" s="1"/>
  <c r="AI30" i="8"/>
  <c r="AJ30" i="8" s="1"/>
  <c r="AI31" i="8"/>
  <c r="AJ31" i="8" s="1"/>
  <c r="AI32" i="8"/>
  <c r="AJ32" i="8" s="1"/>
  <c r="AI33" i="8"/>
  <c r="AJ33" i="8" s="1"/>
  <c r="AI34" i="8"/>
  <c r="AJ34" i="8" s="1"/>
  <c r="AI35" i="8"/>
  <c r="AJ35" i="8" s="1"/>
  <c r="AI36" i="8"/>
  <c r="AJ36" i="8" s="1"/>
  <c r="AI37" i="8"/>
  <c r="AJ37" i="8" s="1"/>
  <c r="AI40" i="8"/>
  <c r="AJ40" i="8" s="1"/>
  <c r="AI41" i="8"/>
  <c r="AJ41" i="8" s="1"/>
  <c r="AI42" i="8"/>
  <c r="AJ42" i="8" s="1"/>
  <c r="AI43" i="8"/>
  <c r="AJ43" i="8" s="1"/>
  <c r="AI44" i="8"/>
  <c r="AJ44" i="8" s="1"/>
  <c r="AI45" i="8"/>
  <c r="AJ45" i="8" s="1"/>
  <c r="AI46" i="8"/>
  <c r="AJ46" i="8" s="1"/>
  <c r="AI47" i="8"/>
  <c r="AJ47" i="8" s="1"/>
  <c r="AI48" i="8"/>
  <c r="AJ48" i="8" s="1"/>
  <c r="AI49" i="8"/>
  <c r="AJ49" i="8" s="1"/>
  <c r="AI50" i="8"/>
  <c r="AJ50" i="8" s="1"/>
  <c r="AI51" i="8"/>
  <c r="AJ51" i="8" s="1"/>
  <c r="AI52" i="8"/>
  <c r="AJ52" i="8" s="1"/>
  <c r="AI53" i="8"/>
  <c r="AJ53" i="8" s="1"/>
  <c r="AI56" i="8"/>
  <c r="AJ56" i="8" s="1"/>
  <c r="AI57" i="8"/>
  <c r="AJ57" i="8" s="1"/>
  <c r="AI58" i="8"/>
  <c r="AJ58" i="8" s="1"/>
  <c r="AI59" i="8"/>
  <c r="AJ59" i="8" s="1"/>
  <c r="AI60" i="8"/>
  <c r="AJ60" i="8" s="1"/>
  <c r="AI61" i="8"/>
  <c r="AJ61" i="8" s="1"/>
  <c r="AI62" i="8"/>
  <c r="AJ62" i="8" s="1"/>
  <c r="AI63" i="8"/>
  <c r="AJ63" i="8" s="1"/>
  <c r="AI64" i="8"/>
  <c r="AJ64" i="8" s="1"/>
  <c r="AI65" i="8"/>
  <c r="AJ65" i="8" s="1"/>
  <c r="AI66" i="8"/>
  <c r="AJ66" i="8" s="1"/>
  <c r="AI67" i="8"/>
  <c r="AJ67" i="8" s="1"/>
  <c r="AI68" i="8"/>
  <c r="AJ68" i="8" s="1"/>
  <c r="AI69" i="8"/>
  <c r="AJ69" i="8" s="1"/>
  <c r="AI70" i="8"/>
  <c r="AJ70" i="8" s="1"/>
  <c r="AI72" i="8"/>
  <c r="AJ72" i="8" s="1"/>
  <c r="AI73" i="8"/>
  <c r="AJ73" i="8" s="1"/>
  <c r="AI74" i="8"/>
  <c r="AJ74" i="8" s="1"/>
  <c r="AI75" i="8"/>
  <c r="AJ75" i="8" s="1"/>
  <c r="AI76" i="8"/>
  <c r="AJ76" i="8" s="1"/>
  <c r="AI77" i="8"/>
  <c r="AJ77" i="8" s="1"/>
  <c r="AI78" i="8"/>
  <c r="AJ78" i="8" s="1"/>
  <c r="AI79" i="8"/>
  <c r="AJ79" i="8" s="1"/>
  <c r="AI80" i="8"/>
  <c r="AJ80" i="8" s="1"/>
  <c r="AI81" i="8"/>
  <c r="AJ81" i="8" s="1"/>
  <c r="AI82" i="8"/>
  <c r="AJ82" i="8" s="1"/>
  <c r="AI83" i="8"/>
  <c r="AJ83" i="8" s="1"/>
  <c r="AI84" i="8"/>
  <c r="AJ84" i="8" s="1"/>
  <c r="AI85" i="8"/>
  <c r="AJ85" i="8" s="1"/>
  <c r="AI86" i="8"/>
  <c r="AJ86" i="8" s="1"/>
  <c r="AI88" i="8"/>
  <c r="AJ88" i="8" s="1"/>
  <c r="AI89" i="8"/>
  <c r="AJ89" i="8" s="1"/>
  <c r="AI90" i="8"/>
  <c r="AJ90" i="8" s="1"/>
  <c r="AI91" i="8"/>
  <c r="AJ91" i="8" s="1"/>
  <c r="AI92" i="8"/>
  <c r="AJ92" i="8" s="1"/>
  <c r="AI93" i="8"/>
  <c r="AJ93" i="8" s="1"/>
  <c r="AI94" i="8"/>
  <c r="AJ94" i="8" s="1"/>
  <c r="AI95" i="8"/>
  <c r="AJ95" i="8" s="1"/>
  <c r="AI96" i="8"/>
  <c r="AJ96" i="8" s="1"/>
  <c r="AI97" i="8"/>
  <c r="AJ97" i="8" s="1"/>
  <c r="AI98" i="8"/>
  <c r="AJ98" i="8" s="1"/>
  <c r="AI99" i="8"/>
  <c r="AJ99" i="8" s="1"/>
  <c r="AI100" i="8"/>
  <c r="AJ100" i="8" s="1"/>
  <c r="AI101" i="8"/>
  <c r="AJ101" i="8" s="1"/>
  <c r="AI102" i="8"/>
  <c r="AJ102" i="8" s="1"/>
  <c r="AI104" i="8"/>
  <c r="AJ104" i="8" s="1"/>
  <c r="AI105" i="8"/>
  <c r="AJ105" i="8" s="1"/>
  <c r="AI106" i="8"/>
  <c r="AJ106" i="8" s="1"/>
  <c r="AI107" i="8"/>
  <c r="AJ107" i="8" s="1"/>
  <c r="AI108" i="8"/>
  <c r="AJ108" i="8" s="1"/>
  <c r="AI109" i="8"/>
  <c r="AJ109" i="8" s="1"/>
  <c r="AI110" i="8"/>
  <c r="AJ110" i="8" s="1"/>
  <c r="AI111" i="8"/>
  <c r="AJ111" i="8" s="1"/>
  <c r="AI112" i="8"/>
  <c r="AJ112" i="8" s="1"/>
  <c r="AI113" i="8"/>
  <c r="AJ113" i="8" s="1"/>
  <c r="AI114" i="8"/>
  <c r="AJ114" i="8" s="1"/>
  <c r="AI115" i="8"/>
  <c r="AJ115" i="8" s="1"/>
  <c r="AI116" i="8"/>
  <c r="AJ116" i="8" s="1"/>
  <c r="AI117" i="8"/>
  <c r="AJ117" i="8" s="1"/>
  <c r="AI118" i="8"/>
  <c r="AJ118" i="8" s="1"/>
  <c r="AI120" i="8"/>
  <c r="AJ120" i="8" s="1"/>
  <c r="AI121" i="8"/>
  <c r="AJ121" i="8" s="1"/>
  <c r="AI122" i="8"/>
  <c r="AJ122" i="8" s="1"/>
  <c r="AI123" i="8"/>
  <c r="AJ123" i="8" s="1"/>
  <c r="AI124" i="8"/>
  <c r="AJ124" i="8" s="1"/>
  <c r="AI125" i="8"/>
  <c r="AJ125" i="8" s="1"/>
  <c r="AI126" i="8"/>
  <c r="AJ126" i="8" s="1"/>
  <c r="AI127" i="8"/>
  <c r="AJ127" i="8" s="1"/>
  <c r="AI128" i="8"/>
  <c r="AJ128" i="8" s="1"/>
  <c r="AI129" i="8"/>
  <c r="AJ129" i="8" s="1"/>
  <c r="AI130" i="8"/>
  <c r="AJ130" i="8" s="1"/>
  <c r="AG11" i="8"/>
  <c r="AG12" i="8" s="1"/>
  <c r="AG13" i="8" s="1"/>
  <c r="AG14" i="8" s="1"/>
  <c r="AG15" i="8" s="1"/>
  <c r="AG16" i="8" s="1"/>
  <c r="AG17" i="8" l="1"/>
  <c r="AG18" i="8" s="1"/>
  <c r="AG19" i="8" s="1"/>
  <c r="AG20" i="8" s="1"/>
  <c r="AG21" i="8" s="1"/>
  <c r="AL46" i="3"/>
  <c r="AL47" i="3" s="1"/>
  <c r="AL48" i="3" s="1"/>
  <c r="AL49" i="3" s="1"/>
  <c r="AL50" i="3" s="1"/>
  <c r="AL51" i="3" s="1"/>
  <c r="AL52" i="3" s="1"/>
  <c r="AL53" i="3" s="1"/>
  <c r="AL54" i="3" s="1"/>
  <c r="AL55" i="3" s="1"/>
  <c r="AL56" i="3" s="1"/>
  <c r="AL57" i="3" s="1"/>
  <c r="AL58" i="3" s="1"/>
  <c r="AL59" i="3" s="1"/>
  <c r="AL60" i="3" s="1"/>
  <c r="AL61" i="3" s="1"/>
  <c r="AL62" i="3" s="1"/>
  <c r="AL63" i="3" s="1"/>
  <c r="AL64" i="3" s="1"/>
  <c r="AL65" i="3" s="1"/>
  <c r="AL66" i="3" s="1"/>
  <c r="AL67" i="3" s="1"/>
  <c r="AL68" i="3" s="1"/>
  <c r="AL69" i="3" s="1"/>
  <c r="AL70" i="3" s="1"/>
  <c r="AL71" i="3" s="1"/>
  <c r="AL72" i="3" s="1"/>
  <c r="AL73" i="3" s="1"/>
  <c r="AL74" i="3" s="1"/>
  <c r="AL75" i="3" s="1"/>
  <c r="AL76" i="3" s="1"/>
  <c r="AL77" i="3" s="1"/>
  <c r="AL78" i="3" s="1"/>
  <c r="AL79" i="3" s="1"/>
  <c r="AL80" i="3" s="1"/>
  <c r="AL81" i="3" s="1"/>
  <c r="AL82" i="3" s="1"/>
  <c r="AL83" i="3" s="1"/>
  <c r="AL84" i="3" s="1"/>
  <c r="AL85" i="3" s="1"/>
  <c r="AL86" i="3" s="1"/>
  <c r="AL87" i="3" s="1"/>
  <c r="AL88" i="3" s="1"/>
  <c r="AL89" i="3" s="1"/>
  <c r="AL90" i="3" s="1"/>
  <c r="AL91" i="3" s="1"/>
  <c r="AL92" i="3" s="1"/>
  <c r="AL93" i="3" s="1"/>
  <c r="AL94" i="3" s="1"/>
  <c r="AL95" i="3" s="1"/>
  <c r="AL96" i="3" s="1"/>
  <c r="AL97" i="3" s="1"/>
  <c r="AL98" i="3" s="1"/>
  <c r="AL99" i="3" s="1"/>
  <c r="AL100" i="3" s="1"/>
  <c r="AL101" i="3" s="1"/>
  <c r="AL102" i="3" s="1"/>
  <c r="AL103" i="3" s="1"/>
  <c r="AL104" i="3" s="1"/>
  <c r="AL105" i="3" s="1"/>
  <c r="AL106" i="3" s="1"/>
  <c r="AL107" i="3" s="1"/>
  <c r="AL108" i="3" s="1"/>
  <c r="AL109" i="3" s="1"/>
  <c r="AL110" i="3" s="1"/>
  <c r="AL111" i="3" s="1"/>
  <c r="AL112" i="3" s="1"/>
  <c r="AL113" i="3" s="1"/>
  <c r="AL114" i="3" s="1"/>
  <c r="AL115" i="3" s="1"/>
  <c r="AL116" i="3" s="1"/>
  <c r="AL117" i="3" s="1"/>
  <c r="AL118" i="3" s="1"/>
  <c r="AL119" i="3" s="1"/>
  <c r="AL120" i="3" s="1"/>
  <c r="AL121" i="3" s="1"/>
  <c r="AL122" i="3" s="1"/>
  <c r="AL123" i="3" s="1"/>
  <c r="AL124" i="3" s="1"/>
  <c r="AI54" i="8"/>
  <c r="AJ54" i="8" s="1"/>
  <c r="AE54" i="8"/>
  <c r="AF54" i="8" s="1"/>
  <c r="AI38" i="8"/>
  <c r="AJ38" i="8" s="1"/>
  <c r="AE38" i="8"/>
  <c r="AF38" i="8" s="1"/>
  <c r="AI22" i="8"/>
  <c r="AJ22" i="8" s="1"/>
  <c r="AE22" i="8"/>
  <c r="AF22" i="8" s="1"/>
  <c r="AG22" i="8" s="1"/>
  <c r="AI119" i="8"/>
  <c r="AJ119" i="8" s="1"/>
  <c r="AE119" i="8"/>
  <c r="AF119" i="8" s="1"/>
  <c r="AI103" i="8"/>
  <c r="AJ103" i="8" s="1"/>
  <c r="AE103" i="8"/>
  <c r="AF103" i="8" s="1"/>
  <c r="AI87" i="8"/>
  <c r="AJ87" i="8" s="1"/>
  <c r="AE87" i="8"/>
  <c r="AF87" i="8" s="1"/>
  <c r="AI71" i="8"/>
  <c r="AJ71" i="8" s="1"/>
  <c r="AE71" i="8"/>
  <c r="AF71" i="8" s="1"/>
  <c r="AI55" i="8"/>
  <c r="AJ55" i="8" s="1"/>
  <c r="AE55" i="8"/>
  <c r="AF55" i="8" s="1"/>
  <c r="AI39" i="8"/>
  <c r="AJ39" i="8" s="1"/>
  <c r="AE39" i="8"/>
  <c r="AF39" i="8" s="1"/>
  <c r="AI23" i="8"/>
  <c r="AJ23" i="8" s="1"/>
  <c r="AE23" i="8"/>
  <c r="AF23" i="8" s="1"/>
  <c r="AL22" i="3"/>
  <c r="AL23" i="3" s="1"/>
  <c r="AL24" i="3" s="1"/>
  <c r="AL25" i="3" s="1"/>
  <c r="AL26" i="3" s="1"/>
  <c r="AL27" i="3" s="1"/>
  <c r="AL28" i="3" s="1"/>
  <c r="AL29" i="3" s="1"/>
  <c r="AL30" i="3" s="1"/>
  <c r="AL31" i="3" s="1"/>
  <c r="AL32" i="3" s="1"/>
  <c r="AL34" i="3"/>
  <c r="AL35" i="3" s="1"/>
  <c r="AL36" i="3" s="1"/>
  <c r="AL37" i="3" s="1"/>
  <c r="AL38" i="3" s="1"/>
  <c r="AL39" i="3" s="1"/>
  <c r="AL40" i="3" s="1"/>
  <c r="AL41" i="3" s="1"/>
  <c r="AL42" i="3" s="1"/>
  <c r="AL43" i="3" s="1"/>
  <c r="AL44" i="3" s="1"/>
  <c r="AL7" i="3"/>
  <c r="AL8" i="3" s="1"/>
  <c r="AJ11" i="8"/>
  <c r="AK11" i="8" s="1"/>
  <c r="AK12" i="8" s="1"/>
  <c r="AK13" i="8" s="1"/>
  <c r="AK14" i="8" s="1"/>
  <c r="AK15" i="8" s="1"/>
  <c r="AK16" i="8" s="1"/>
  <c r="AK17" i="8" s="1"/>
  <c r="AK18" i="8" s="1"/>
  <c r="AK19" i="8" s="1"/>
  <c r="AK20" i="8" s="1"/>
  <c r="AK21" i="8" s="1"/>
  <c r="AK22" i="8" l="1"/>
  <c r="AG23" i="8"/>
  <c r="AG24" i="8" s="1"/>
  <c r="AG25" i="8" s="1"/>
  <c r="AG26" i="8" s="1"/>
  <c r="AG27" i="8" s="1"/>
  <c r="AG28" i="8" s="1"/>
  <c r="AG29" i="8" s="1"/>
  <c r="AG30" i="8" s="1"/>
  <c r="AG31" i="8" s="1"/>
  <c r="AG32" i="8" s="1"/>
  <c r="AG33" i="8" s="1"/>
  <c r="AG34" i="8" s="1"/>
  <c r="AG35" i="8" s="1"/>
  <c r="AG36" i="8" s="1"/>
  <c r="AG37" i="8" s="1"/>
  <c r="AG38" i="8" s="1"/>
  <c r="AG39" i="8" s="1"/>
  <c r="AG40" i="8" s="1"/>
  <c r="AG41" i="8" s="1"/>
  <c r="AG42" i="8" s="1"/>
  <c r="AG43" i="8" s="1"/>
  <c r="AG44" i="8" s="1"/>
  <c r="AG45" i="8" s="1"/>
  <c r="AG46" i="8" s="1"/>
  <c r="AG47" i="8" s="1"/>
  <c r="AG48" i="8" s="1"/>
  <c r="AG49" i="8" s="1"/>
  <c r="AG50" i="8" s="1"/>
  <c r="AG51" i="8" s="1"/>
  <c r="AG52" i="8" s="1"/>
  <c r="AG53" i="8" s="1"/>
  <c r="AG54" i="8" s="1"/>
  <c r="AG55" i="8" s="1"/>
  <c r="AG56" i="8" s="1"/>
  <c r="AG57" i="8" s="1"/>
  <c r="AG58" i="8" s="1"/>
  <c r="AG59" i="8" s="1"/>
  <c r="AG60" i="8" s="1"/>
  <c r="AG61" i="8" s="1"/>
  <c r="AG62" i="8" s="1"/>
  <c r="AG63" i="8" s="1"/>
  <c r="AG64" i="8" s="1"/>
  <c r="AG65" i="8" s="1"/>
  <c r="AG66" i="8" s="1"/>
  <c r="AG67" i="8" s="1"/>
  <c r="AG68" i="8" s="1"/>
  <c r="AG69" i="8" s="1"/>
  <c r="AG70" i="8" s="1"/>
  <c r="AG71" i="8" s="1"/>
  <c r="AG72" i="8" s="1"/>
  <c r="AG73" i="8" s="1"/>
  <c r="AG74" i="8" s="1"/>
  <c r="AG75" i="8" s="1"/>
  <c r="AG76" i="8" s="1"/>
  <c r="AG77" i="8" s="1"/>
  <c r="AG78" i="8" s="1"/>
  <c r="AG79" i="8" s="1"/>
  <c r="AG80" i="8" s="1"/>
  <c r="AG81" i="8" s="1"/>
  <c r="AG82" i="8" s="1"/>
  <c r="AG83" i="8" s="1"/>
  <c r="AG84" i="8" s="1"/>
  <c r="AG85" i="8" s="1"/>
  <c r="AG86" i="8" s="1"/>
  <c r="AG87" i="8" s="1"/>
  <c r="AG88" i="8" s="1"/>
  <c r="AG89" i="8" s="1"/>
  <c r="AG90" i="8" s="1"/>
  <c r="AG91" i="8" s="1"/>
  <c r="AG92" i="8" s="1"/>
  <c r="AG93" i="8" s="1"/>
  <c r="AG94" i="8" s="1"/>
  <c r="AG95" i="8" s="1"/>
  <c r="AG96" i="8" s="1"/>
  <c r="AG97" i="8" s="1"/>
  <c r="AG98" i="8" s="1"/>
  <c r="AG99" i="8" s="1"/>
  <c r="AG100" i="8" s="1"/>
  <c r="AG101" i="8" s="1"/>
  <c r="AG102" i="8" s="1"/>
  <c r="AG103" i="8" s="1"/>
  <c r="AG104" i="8" s="1"/>
  <c r="AG105" i="8" s="1"/>
  <c r="AG106" i="8" s="1"/>
  <c r="AG107" i="8" s="1"/>
  <c r="AG108" i="8" s="1"/>
  <c r="AG109" i="8" s="1"/>
  <c r="AG110" i="8" s="1"/>
  <c r="AG111" i="8" s="1"/>
  <c r="AG112" i="8" s="1"/>
  <c r="AG113" i="8" s="1"/>
  <c r="AG114" i="8" s="1"/>
  <c r="AG115" i="8" s="1"/>
  <c r="AG116" i="8" s="1"/>
  <c r="AG117" i="8" s="1"/>
  <c r="AG118" i="8" s="1"/>
  <c r="AG119" i="8" s="1"/>
  <c r="AG120" i="8" s="1"/>
  <c r="AG121" i="8" s="1"/>
  <c r="AG122" i="8" s="1"/>
  <c r="AG123" i="8" s="1"/>
  <c r="AG124" i="8" s="1"/>
  <c r="AG125" i="8" s="1"/>
  <c r="AG126" i="8" s="1"/>
  <c r="AG127" i="8" s="1"/>
  <c r="AG128" i="8" s="1"/>
  <c r="AG129" i="8" s="1"/>
  <c r="AG130" i="8" s="1"/>
  <c r="M13" i="8"/>
  <c r="M15" i="8"/>
  <c r="AK23" i="8"/>
  <c r="AK24" i="8" s="1"/>
  <c r="AK25" i="8" s="1"/>
  <c r="AK26" i="8" s="1"/>
  <c r="AK27" i="8" s="1"/>
  <c r="AK28" i="8" s="1"/>
  <c r="AK29" i="8" s="1"/>
  <c r="AK30" i="8" s="1"/>
  <c r="AK31" i="8" s="1"/>
  <c r="AK32" i="8" s="1"/>
  <c r="AK33" i="8" s="1"/>
  <c r="AK34" i="8" s="1"/>
  <c r="AK35" i="8" s="1"/>
  <c r="AK36" i="8" s="1"/>
  <c r="AK37" i="8" s="1"/>
  <c r="AK38" i="8" s="1"/>
  <c r="AK39" i="8" s="1"/>
  <c r="AK40" i="8" s="1"/>
  <c r="AK41" i="8" s="1"/>
  <c r="AK42" i="8" s="1"/>
  <c r="AK43" i="8" s="1"/>
  <c r="AK44" i="8" s="1"/>
  <c r="AK45" i="8" s="1"/>
  <c r="AK46" i="8" s="1"/>
  <c r="AK47" i="8" s="1"/>
  <c r="AK48" i="8" s="1"/>
  <c r="AK49" i="8" s="1"/>
  <c r="AK50" i="8" s="1"/>
  <c r="AK51" i="8" s="1"/>
  <c r="AK52" i="8" s="1"/>
  <c r="AK53" i="8" s="1"/>
  <c r="AK54" i="8" s="1"/>
  <c r="AK55" i="8" s="1"/>
  <c r="AK56" i="8" s="1"/>
  <c r="AK57" i="8" s="1"/>
  <c r="AK58" i="8" s="1"/>
  <c r="AK59" i="8" s="1"/>
  <c r="AK60" i="8" s="1"/>
  <c r="AK61" i="8" s="1"/>
  <c r="AK62" i="8" s="1"/>
  <c r="AK63" i="8" s="1"/>
  <c r="AK64" i="8" s="1"/>
  <c r="AK65" i="8" s="1"/>
  <c r="AK66" i="8" s="1"/>
  <c r="AK67" i="8" s="1"/>
  <c r="AK68" i="8" s="1"/>
  <c r="AK69" i="8" s="1"/>
  <c r="AK70" i="8" s="1"/>
  <c r="AK71" i="8" s="1"/>
  <c r="AK72" i="8" s="1"/>
  <c r="AK73" i="8" s="1"/>
  <c r="AK74" i="8" s="1"/>
  <c r="AK75" i="8" s="1"/>
  <c r="AK76" i="8" s="1"/>
  <c r="AK77" i="8" s="1"/>
  <c r="AK78" i="8" s="1"/>
  <c r="AK79" i="8" s="1"/>
  <c r="AK80" i="8" s="1"/>
  <c r="AK81" i="8" s="1"/>
  <c r="AK82" i="8" s="1"/>
  <c r="AK83" i="8" s="1"/>
  <c r="AK84" i="8" s="1"/>
  <c r="AK85" i="8" s="1"/>
  <c r="AK86" i="8" s="1"/>
  <c r="AK87" i="8" s="1"/>
  <c r="AK88" i="8" s="1"/>
  <c r="AK89" i="8" s="1"/>
  <c r="AK90" i="8" s="1"/>
  <c r="AK91" i="8" s="1"/>
  <c r="AK92" i="8" s="1"/>
  <c r="AK93" i="8" s="1"/>
  <c r="AK94" i="8" s="1"/>
  <c r="AK95" i="8" s="1"/>
  <c r="AK96" i="8" s="1"/>
  <c r="AK97" i="8" s="1"/>
  <c r="AK98" i="8" s="1"/>
  <c r="AK99" i="8" s="1"/>
  <c r="AK100" i="8" s="1"/>
  <c r="AK101" i="8" s="1"/>
  <c r="AK102" i="8" s="1"/>
  <c r="AK103" i="8" s="1"/>
  <c r="AK104" i="8" s="1"/>
  <c r="AK105" i="8" s="1"/>
  <c r="AK106" i="8" s="1"/>
  <c r="AK107" i="8" s="1"/>
  <c r="AK108" i="8" s="1"/>
  <c r="AK109" i="8" s="1"/>
  <c r="AK110" i="8" s="1"/>
  <c r="AK111" i="8" s="1"/>
  <c r="AK112" i="8" s="1"/>
  <c r="AK113" i="8" s="1"/>
  <c r="AK114" i="8" s="1"/>
  <c r="AK115" i="8" s="1"/>
  <c r="AK116" i="8" s="1"/>
  <c r="AK117" i="8" s="1"/>
  <c r="AK118" i="8" s="1"/>
  <c r="AK119" i="8" s="1"/>
  <c r="AK120" i="8" s="1"/>
  <c r="AK121" i="8" s="1"/>
  <c r="AK122" i="8" s="1"/>
  <c r="AK123" i="8" s="1"/>
  <c r="AK124" i="8" s="1"/>
  <c r="AK125" i="8" s="1"/>
  <c r="AK126" i="8" s="1"/>
  <c r="AK127" i="8" s="1"/>
  <c r="AK128" i="8" s="1"/>
  <c r="AK129" i="8" s="1"/>
  <c r="AK130" i="8" s="1"/>
  <c r="P13" i="8"/>
  <c r="P15"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<sst xmlns="http://schemas.openxmlformats.org/spreadsheetml/2006/main" count="107" uniqueCount="74">
  <si>
    <t>Reset Date</t>
  </si>
  <si>
    <t>Vol</t>
  </si>
  <si>
    <t>Market Expectations</t>
  </si>
  <si>
    <t>-1 SD</t>
  </si>
  <si>
    <t>-2 SD</t>
  </si>
  <si>
    <t>+1 SD</t>
  </si>
  <si>
    <t>+2 SD</t>
  </si>
  <si>
    <t>FOMC</t>
  </si>
  <si>
    <t>+25 bps</t>
  </si>
  <si>
    <t>+50 bps</t>
  </si>
  <si>
    <t>Last Updated</t>
  </si>
  <si>
    <t/>
  </si>
  <si>
    <t>?</t>
  </si>
  <si>
    <t>Period</t>
  </si>
  <si>
    <t>Outputs</t>
  </si>
  <si>
    <t>Vols</t>
  </si>
  <si>
    <t>Date</t>
  </si>
  <si>
    <t>SOFR (Monthly)</t>
  </si>
  <si>
    <t>SOFR (Daily)</t>
  </si>
  <si>
    <t>Act/360</t>
  </si>
  <si>
    <t>Loan Amount</t>
  </si>
  <si>
    <t>30/360</t>
  </si>
  <si>
    <t>Interest</t>
  </si>
  <si>
    <t>Principal</t>
  </si>
  <si>
    <t>Term SOFR</t>
  </si>
  <si>
    <t>1m BSBY</t>
  </si>
  <si>
    <t>Average SOFR</t>
  </si>
  <si>
    <t>TSFR1M</t>
  </si>
  <si>
    <t>SOFRRATE</t>
  </si>
  <si>
    <t>BSBY1M</t>
  </si>
  <si>
    <t>Ameribor (Monthly)</t>
  </si>
  <si>
    <t>Ameribor (Daily)</t>
  </si>
  <si>
    <t>Ameribor</t>
  </si>
  <si>
    <t>Daily SOFR</t>
  </si>
  <si>
    <t>Term Ameribor</t>
  </si>
  <si>
    <t>ISDA SOFR</t>
  </si>
  <si>
    <t>VUS0001M</t>
  </si>
  <si>
    <t>Average Ameribor</t>
  </si>
  <si>
    <t>PensfordTeam@Pensford.com</t>
  </si>
  <si>
    <t>LOAN DETAILS</t>
  </si>
  <si>
    <t>Loan Term (months)</t>
  </si>
  <si>
    <t>Day Count</t>
  </si>
  <si>
    <t>Amortization</t>
  </si>
  <si>
    <t>Interest Only</t>
  </si>
  <si>
    <t>Period Begin</t>
  </si>
  <si>
    <t>Period End</t>
  </si>
  <si>
    <t>Index 1</t>
  </si>
  <si>
    <t>Index 2</t>
  </si>
  <si>
    <t>Index 3</t>
  </si>
  <si>
    <t>Total P&amp;I</t>
  </si>
  <si>
    <t>Balance - Begin</t>
  </si>
  <si>
    <t>Balance End</t>
  </si>
  <si>
    <t>Partial/Full Amort</t>
  </si>
  <si>
    <t>Input</t>
  </si>
  <si>
    <t>Output</t>
  </si>
  <si>
    <t>Rate Assumptions</t>
  </si>
  <si>
    <t>Loan Spread</t>
  </si>
  <si>
    <t>Period Interest</t>
  </si>
  <si>
    <t>Cumulative Interest</t>
  </si>
  <si>
    <t>Resets</t>
  </si>
  <si>
    <t>Email:</t>
  </si>
  <si>
    <t>INDEX COMPARISON CALCULATOR</t>
  </si>
  <si>
    <t>Generally, this material is for informational purposes only and is not intended as an offer or solicitation for the purchase or sale of any financial instrument or as an official confirmation of any transaction. Your receipt of this material does not create a client relationship with us and we are not acting as fiduciary or advisory capacity to you by providing the information herein. All market prices, data and other information are not warranted as to completeness or accuracy and are subject to change without notice. This material may contain information that is privileged, confidential, legally privileged, and/or exempt from disclosure under applicable law. Though the information herein may discuss certain legal and tax aspects of financial instruments, Pensford, LLC does not provide legal or tax advice. The contents herein are the copyright material of Pensford, LLC and shall not be copied, reproduced, or redistributed without the express written permission of Pensford, LLC.</t>
  </si>
  <si>
    <t>FORWARD CURVE (INCLUDES LOAN SPREAD)</t>
  </si>
  <si>
    <t>CUMULATIVE INTEREST (INCLUDES LOAN SPREAD)</t>
  </si>
  <si>
    <t>PERIODS</t>
  </si>
  <si>
    <t>CASHFLOWS</t>
  </si>
  <si>
    <t>Simultaneously compare your projected interest between up to three different indices including various SOFRs and BSBY using real market data.  This tool is great for comparing term sheets where lenders are offering financings based on multiple indices.</t>
  </si>
  <si>
    <t>SCROLL TO SEE MORE</t>
  </si>
  <si>
    <t xml:space="preserve"> Phone:  (704) 887-9880</t>
  </si>
  <si>
    <t>COMPARISON</t>
  </si>
  <si>
    <t>INDEX</t>
  </si>
  <si>
    <t>PROJECTED AVERAGE</t>
  </si>
  <si>
    <t>TOTAL INTEREST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</si>
</sst>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0.00000%"/>
    <numFmt numFmtId="165" formatCode="[$-409]mmmm\ d\,\ yyyy;@"/>
    <numFmt numFmtId="166" formatCode="0.0000%"/>
    <numFmt numFmtId="167" formatCode="&quot;$&quot;#,##0"/>
    <numFmt numFmtId="168" formatCode="0.0"/>
    <numFmt numFmtId="169" formatCode="_(* #,##0_);_(* \(#,##0\);_(* &quot;-&quot;??_);_(@_)"/>
    <numFmt numFmtId="170" formatCode="0.000000%"/>
    <numFmt numFmtId="171" formatCode="0.000%"/>
  </numFmts>
  <fonts count="3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9"/>
      <name val="Calibri"/>
      <family val="2"/>
    </font>
    <font>
      <b/>
      <sz val="11"/>
      <color indexed="9"/>
      <name val="Calibri"/>
      <family val="2"/>
      <scheme val="minor"/>
    </font>
    <font>
      <sz val="10"/>
      <color rgb="FF000000"/>
      <name val="Arial"/>
      <family val="2"/>
    </font>
    <font>
      <u/>
      <sz val="11"/>
      <color theme="10"/>
      <name val="Calibri"/>
      <family val="2"/>
      <scheme val="minor"/>
    </font>
    <font>
      <b/>
      <sz val="12"/>
      <color theme="1"/>
      <name val="Calibri"/>
      <family val="2"/>
      <scheme val="minor"/>
    </font>
    <font>
      <sz val="12"/>
      <color theme="1"/>
      <name val="Calibri"/>
      <family val="2"/>
      <scheme val="minor"/>
    </font>
    <font>
      <b/>
      <sz val="12"/>
      <color theme="0"/>
      <name val="Calibri"/>
      <family val="2"/>
      <scheme val="minor"/>
    </font>
    <font>
      <i/>
      <sz val="11"/>
      <color theme="1"/>
      <name val="Calibri"/>
      <family val="2"/>
      <scheme val="minor"/>
    </font>
    <font>
      <sz val="8"/>
      <name val="Calibri"/>
      <family val="2"/>
      <scheme val="minor"/>
    </font>
    <font>
      <sz val="10"/>
      <color theme="0"/>
      <name val="Calibri"/>
      <family val="2"/>
      <scheme val="minor"/>
    </font>
    <font>
      <sz val="10"/>
      <name val="Calibri"/>
      <family val="2"/>
      <scheme val="minor"/>
    </font>
    <font>
      <sz val="12"/>
      <name val="Calibri"/>
      <family val="2"/>
      <scheme val="minor"/>
    </font>
    <font>
      <i/>
      <sz val="10.5"/>
      <color theme="2" tint="-0.499984740745262"/>
      <name val="Calibri"/>
      <family val="2"/>
      <scheme val="minor"/>
    </font>
    <font>
      <sz val="6"/>
      <color theme="6"/>
      <name val="Calibri"/>
      <family val="2"/>
      <scheme val="minor"/>
    </font>
    <font>
      <b/>
      <sz val="12"/>
      <color rgb="FFC00000"/>
      <name val="Calibri"/>
      <family val="2"/>
      <scheme val="minor"/>
    </font>
    <font>
      <sz val="11"/>
      <color theme="2" tint="-0.499984740745262"/>
      <name val="Calibri"/>
      <family val="2"/>
      <scheme val="minor"/>
    </font>
    <font>
      <sz val="10.5"/>
      <color theme="2" tint="-0.499984740745262"/>
      <name val="Calibri"/>
      <family val="2"/>
      <scheme val="minor"/>
    </font>
    <font>
      <sz val="12"/>
      <color theme="2" tint="-0.499984740745262"/>
      <name val="Calibri"/>
      <family val="2"/>
      <scheme val="minor"/>
    </font>
    <font>
      <sz val="11"/>
      <name val="Calibri"/>
      <family val="2"/>
      <scheme val="minor"/>
    </font>
    <font>
      <b/>
      <sz val="16"/>
      <color theme="1"/>
      <name val="Calibri"/>
      <family val="2"/>
      <scheme val="minor"/>
    </font>
    <font>
      <b/>
      <sz val="16"/>
      <color theme="2" tint="-0.749992370372631"/>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F81BD"/>
        <bgColor indexed="64"/>
      </patternFill>
    </fill>
    <fill>
      <patternFill patternType="solid">
        <fgColor theme="3"/>
        <bgColor indexed="64"/>
      </patternFill>
    </fill>
    <fill>
      <patternFill patternType="solid">
        <fgColor theme="9" tint="0.79998168889431442"/>
        <bgColor indexed="64"/>
      </patternFill>
    </fill>
    <fill>
      <patternFill patternType="solid">
        <fgColor theme="2"/>
        <bgColor indexed="64"/>
      </patternFill>
    </fill>
    <fill>
      <patternFill patternType="solid">
        <fgColor theme="3" tint="-0.249977111117893"/>
        <bgColor indexed="64"/>
      </patternFill>
    </fill>
    <fill>
      <patternFill patternType="solid">
        <fgColor theme="4" tint="0.79998168889431442"/>
        <bgColor indexed="64"/>
      </patternFill>
    </fill>
    <fill>
      <patternFill patternType="solid">
        <fgColor theme="6" tint="-0.249977111117893"/>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top/>
      <bottom style="medium">
        <color theme="8"/>
      </bottom>
      <diagonal/>
    </border>
    <border>
      <left/>
      <right/>
      <top/>
      <bottom style="medium">
        <color theme="2" tint="-0.499984740745262"/>
      </bottom>
      <diagonal/>
    </border>
    <border>
      <left style="thick">
        <color theme="0"/>
      </left>
      <right style="thick">
        <color theme="0"/>
      </right>
      <top/>
      <bottom/>
      <diagonal/>
    </border>
    <border>
      <left/>
      <right/>
      <top/>
      <bottom style="thin">
        <color theme="3"/>
      </bottom>
      <diagonal/>
    </border>
    <border>
      <left/>
      <right style="thick">
        <color theme="0"/>
      </right>
      <top/>
      <bottom/>
      <diagonal/>
    </border>
    <border>
      <left style="medium">
        <color theme="2" tint="-0.499984740745262"/>
      </left>
      <right/>
      <top/>
      <bottom/>
      <diagonal/>
    </border>
    <border>
      <left/>
      <right style="medium">
        <color theme="2" tint="-0.499984740745262"/>
      </right>
      <top/>
      <bottom/>
      <diagonal/>
    </border>
    <border>
      <left style="medium">
        <color theme="2" tint="-0.499984740745262"/>
      </left>
      <right/>
      <top/>
      <bottom style="medium">
        <color theme="2" tint="-0.499984740745262"/>
      </bottom>
      <diagonal/>
    </border>
    <border>
      <left/>
      <right style="medium">
        <color theme="2" tint="-0.499984740745262"/>
      </right>
      <top/>
      <bottom style="medium">
        <color theme="2" tint="-0.499984740745262"/>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style="medium">
        <color theme="3"/>
      </left>
      <right/>
      <top/>
      <bottom/>
      <diagonal/>
    </border>
    <border>
      <left/>
      <right style="medium">
        <color theme="3"/>
      </right>
      <top/>
      <bottom/>
      <diagonal/>
    </border>
  </borders>
  <cellStyleXfs count="51">
    <xf numFmtId="165" fontId="0" fillId="0" borderId="0"/>
    <xf numFmtId="165" fontId="2" fillId="0" borderId="0" applyNumberFormat="0" applyFill="0" applyBorder="0" applyAlignment="0" applyProtection="0"/>
    <xf numFmtId="165" fontId="3" fillId="0" borderId="1" applyNumberFormat="0" applyFill="0" applyAlignment="0" applyProtection="0"/>
    <xf numFmtId="165" fontId="4" fillId="0" borderId="2" applyNumberFormat="0" applyFill="0" applyAlignment="0" applyProtection="0"/>
    <xf numFmtId="165" fontId="5" fillId="0" borderId="3" applyNumberFormat="0" applyFill="0" applyAlignment="0" applyProtection="0"/>
    <xf numFmtId="165" fontId="5" fillId="0" borderId="0" applyNumberFormat="0" applyFill="0" applyBorder="0" applyAlignment="0" applyProtection="0"/>
    <xf numFmtId="165" fontId="6" fillId="2" borderId="0" applyNumberFormat="0" applyBorder="0" applyAlignment="0" applyProtection="0"/>
    <xf numFmtId="165" fontId="7" fillId="3" borderId="0" applyNumberFormat="0" applyBorder="0" applyAlignment="0" applyProtection="0"/>
    <xf numFmtId="165" fontId="8" fillId="4" borderId="0" applyNumberFormat="0" applyBorder="0" applyAlignment="0" applyProtection="0"/>
    <xf numFmtId="165" fontId="9" fillId="5" borderId="4" applyNumberFormat="0" applyAlignment="0" applyProtection="0"/>
    <xf numFmtId="165" fontId="10" fillId="6" borderId="5" applyNumberFormat="0" applyAlignment="0" applyProtection="0"/>
    <xf numFmtId="165" fontId="11" fillId="6" borderId="4" applyNumberFormat="0" applyAlignment="0" applyProtection="0"/>
    <xf numFmtId="165" fontId="12" fillId="0" borderId="6" applyNumberFormat="0" applyFill="0" applyAlignment="0" applyProtection="0"/>
    <xf numFmtId="165" fontId="13" fillId="7" borderId="7" applyNumberFormat="0" applyAlignment="0" applyProtection="0"/>
    <xf numFmtId="165" fontId="14" fillId="0" borderId="0" applyNumberFormat="0" applyFill="0" applyBorder="0" applyAlignment="0" applyProtection="0"/>
    <xf numFmtId="165" fontId="1" fillId="8" borderId="8" applyNumberFormat="0" applyFont="0" applyAlignment="0" applyProtection="0"/>
    <xf numFmtId="165" fontId="15" fillId="0" borderId="0" applyNumberFormat="0" applyFill="0" applyBorder="0" applyAlignment="0" applyProtection="0"/>
    <xf numFmtId="165" fontId="16" fillId="0" borderId="9" applyNumberFormat="0" applyFill="0" applyAlignment="0" applyProtection="0"/>
    <xf numFmtId="165" fontId="17" fillId="9" borderId="0" applyNumberFormat="0" applyBorder="0" applyAlignment="0" applyProtection="0"/>
    <xf numFmtId="165" fontId="1" fillId="10" borderId="0" applyNumberFormat="0" applyBorder="0" applyAlignment="0" applyProtection="0"/>
    <xf numFmtId="165" fontId="1" fillId="11" borderId="0" applyNumberFormat="0" applyBorder="0" applyAlignment="0" applyProtection="0"/>
    <xf numFmtId="165" fontId="17" fillId="12" borderId="0" applyNumberFormat="0" applyBorder="0" applyAlignment="0" applyProtection="0"/>
    <xf numFmtId="165" fontId="17" fillId="13" borderId="0" applyNumberFormat="0" applyBorder="0" applyAlignment="0" applyProtection="0"/>
    <xf numFmtId="165" fontId="1" fillId="14" borderId="0" applyNumberFormat="0" applyBorder="0" applyAlignment="0" applyProtection="0"/>
    <xf numFmtId="165" fontId="1" fillId="15" borderId="0" applyNumberFormat="0" applyBorder="0" applyAlignment="0" applyProtection="0"/>
    <xf numFmtId="165" fontId="17" fillId="16" borderId="0" applyNumberFormat="0" applyBorder="0" applyAlignment="0" applyProtection="0"/>
    <xf numFmtId="165" fontId="17" fillId="17" borderId="0" applyNumberFormat="0" applyBorder="0" applyAlignment="0" applyProtection="0"/>
    <xf numFmtId="165" fontId="1" fillId="18" borderId="0" applyNumberFormat="0" applyBorder="0" applyAlignment="0" applyProtection="0"/>
    <xf numFmtId="165" fontId="1" fillId="19" borderId="0" applyNumberFormat="0" applyBorder="0" applyAlignment="0" applyProtection="0"/>
    <xf numFmtId="165" fontId="17" fillId="20" borderId="0" applyNumberFormat="0" applyBorder="0" applyAlignment="0" applyProtection="0"/>
    <xf numFmtId="165" fontId="17" fillId="21" borderId="0" applyNumberFormat="0" applyBorder="0" applyAlignment="0" applyProtection="0"/>
    <xf numFmtId="165" fontId="1" fillId="22" borderId="0" applyNumberFormat="0" applyBorder="0" applyAlignment="0" applyProtection="0"/>
    <xf numFmtId="165" fontId="1" fillId="23" borderId="0" applyNumberFormat="0" applyBorder="0" applyAlignment="0" applyProtection="0"/>
    <xf numFmtId="165" fontId="17" fillId="24" borderId="0" applyNumberFormat="0" applyBorder="0" applyAlignment="0" applyProtection="0"/>
    <xf numFmtId="165" fontId="17" fillId="25" borderId="0" applyNumberFormat="0" applyBorder="0" applyAlignment="0" applyProtection="0"/>
    <xf numFmtId="165" fontId="1" fillId="26" borderId="0" applyNumberFormat="0" applyBorder="0" applyAlignment="0" applyProtection="0"/>
    <xf numFmtId="165" fontId="1" fillId="27" borderId="0" applyNumberFormat="0" applyBorder="0" applyAlignment="0" applyProtection="0"/>
    <xf numFmtId="165" fontId="17" fillId="28" borderId="0" applyNumberFormat="0" applyBorder="0" applyAlignment="0" applyProtection="0"/>
    <xf numFmtId="165" fontId="17" fillId="29" borderId="0" applyNumberFormat="0" applyBorder="0" applyAlignment="0" applyProtection="0"/>
    <xf numFmtId="165" fontId="1" fillId="30" borderId="0" applyNumberFormat="0" applyBorder="0" applyAlignment="0" applyProtection="0"/>
    <xf numFmtId="165" fontId="1" fillId="31" borderId="0" applyNumberFormat="0" applyBorder="0" applyAlignment="0" applyProtection="0"/>
    <xf numFmtId="165" fontId="17" fillId="32" borderId="0" applyNumberFormat="0" applyBorder="0" applyAlignment="0" applyProtection="0"/>
    <xf numFmtId="165" fontId="18" fillId="33"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20"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1" fillId="0" borderId="0" applyNumberFormat="0" applyFill="0" applyBorder="0" applyAlignment="0" applyProtection="0"/>
  </cellStyleXfs>
  <cellXfs count="137">
    <xf numFmtId="165" fontId="0" fillId="0" borderId="0" xfId="0"/>
    <xf numFmtId="0" fontId="0" fillId="0" borderId="0" xfId="0" applyNumberFormat="1" applyProtection="1">
      <protection hidden="1"/>
    </xf>
    <xf numFmtId="10" fontId="0" fillId="0" borderId="0" xfId="44" applyNumberFormat="1" applyFont="1" applyProtection="1">
      <protection hidden="1"/>
    </xf>
    <xf numFmtId="10" fontId="0" fillId="0" borderId="0" xfId="0" applyNumberFormat="1" applyProtection="1">
      <protection hidden="1"/>
    </xf>
    <xf numFmtId="0" fontId="0" fillId="0" borderId="0" xfId="0" applyNumberFormat="1" applyAlignment="1" applyProtection="1">
      <alignment horizontal="center" vertical="center"/>
      <protection hidden="1"/>
    </xf>
    <xf numFmtId="165" fontId="0" fillId="0" borderId="0" xfId="0" applyProtection="1">
      <protection hidden="1"/>
    </xf>
    <xf numFmtId="0" fontId="0" fillId="0" borderId="0" xfId="44" applyNumberFormat="1" applyFont="1" applyProtection="1">
      <protection hidden="1"/>
    </xf>
    <xf numFmtId="0" fontId="18" fillId="34" borderId="0" xfId="42" applyNumberFormat="1" applyFill="1" applyAlignment="1" applyProtection="1">
      <alignment horizontal="center" vertical="center"/>
      <protection hidden="1"/>
    </xf>
    <xf numFmtId="10" fontId="0" fillId="0" borderId="0" xfId="44" applyNumberFormat="1" applyFont="1" applyFill="1" applyProtection="1">
      <protection hidden="1"/>
    </xf>
    <xf numFmtId="0" fontId="0" fillId="0" borderId="10" xfId="0" applyNumberFormat="1" applyBorder="1" applyProtection="1">
      <protection hidden="1"/>
    </xf>
    <xf numFmtId="0" fontId="18" fillId="34" borderId="0" xfId="42" applyNumberFormat="1" applyFill="1" applyAlignment="1" applyProtection="1">
      <alignment horizontal="center"/>
      <protection hidden="1"/>
    </xf>
    <xf numFmtId="0" fontId="19" fillId="34" borderId="0" xfId="44" applyNumberFormat="1" applyFont="1" applyFill="1" applyBorder="1" applyAlignment="1" applyProtection="1">
      <alignment horizontal="center" vertical="center"/>
      <protection hidden="1"/>
    </xf>
    <xf numFmtId="14" fontId="18" fillId="34" borderId="0" xfId="42" applyNumberFormat="1" applyFill="1" applyAlignment="1" applyProtection="1">
      <alignment horizontal="center" vertical="center"/>
      <protection hidden="1"/>
    </xf>
    <xf numFmtId="0" fontId="0" fillId="0" borderId="0" xfId="0" applyNumberFormat="1" applyAlignment="1" applyProtection="1">
      <alignment horizontal="center"/>
      <protection hidden="1"/>
    </xf>
    <xf numFmtId="0" fontId="0" fillId="0" borderId="0" xfId="0" applyNumberFormat="1" applyAlignment="1" applyProtection="1">
      <alignment horizontal="right"/>
      <protection hidden="1"/>
    </xf>
    <xf numFmtId="14" fontId="0" fillId="0" borderId="0" xfId="0" applyNumberFormat="1" applyAlignment="1" applyProtection="1">
      <alignment horizontal="right"/>
      <protection hidden="1"/>
    </xf>
    <xf numFmtId="14" fontId="1" fillId="0" borderId="0" xfId="0" applyNumberFormat="1" applyFont="1" applyAlignment="1" applyProtection="1">
      <alignment horizontal="right" vertical="center"/>
      <protection hidden="1"/>
    </xf>
    <xf numFmtId="0" fontId="1" fillId="0" borderId="0" xfId="0" applyNumberFormat="1" applyFont="1" applyAlignment="1" applyProtection="1">
      <alignment horizontal="right" vertical="center"/>
      <protection hidden="1"/>
    </xf>
    <xf numFmtId="0" fontId="0" fillId="0" borderId="10" xfId="0" applyNumberFormat="1" applyBorder="1" applyAlignment="1" applyProtection="1">
      <alignment horizontal="center"/>
      <protection hidden="1"/>
    </xf>
    <xf numFmtId="0" fontId="25" fillId="0" borderId="10" xfId="0" applyNumberFormat="1" applyFont="1" applyBorder="1" applyAlignment="1" applyProtection="1">
      <alignment horizontal="left"/>
      <protection hidden="1"/>
    </xf>
    <xf numFmtId="2" fontId="0" fillId="35" borderId="0" xfId="44" applyNumberFormat="1" applyFont="1" applyFill="1" applyAlignment="1" applyProtection="1">
      <alignment horizontal="right"/>
      <protection hidden="1"/>
    </xf>
    <xf numFmtId="2" fontId="1" fillId="35" borderId="0" xfId="44" applyNumberFormat="1" applyFill="1" applyProtection="1">
      <protection hidden="1"/>
    </xf>
    <xf numFmtId="0" fontId="18" fillId="0" borderId="0" xfId="42" applyNumberFormat="1" applyFill="1" applyAlignment="1" applyProtection="1">
      <alignment horizontal="center" vertical="center"/>
      <protection hidden="1"/>
    </xf>
    <xf numFmtId="2" fontId="1" fillId="0" borderId="0" xfId="44" applyNumberFormat="1" applyFill="1" applyProtection="1">
      <protection hidden="1"/>
    </xf>
    <xf numFmtId="10" fontId="1" fillId="0" borderId="0" xfId="44" applyNumberFormat="1" applyFill="1" applyProtection="1">
      <protection hidden="1"/>
    </xf>
    <xf numFmtId="0" fontId="18" fillId="34" borderId="14" xfId="42" applyNumberFormat="1" applyFill="1" applyBorder="1" applyAlignment="1" applyProtection="1">
      <alignment horizontal="center"/>
      <protection hidden="1"/>
    </xf>
    <xf numFmtId="0" fontId="18" fillId="34" borderId="14" xfId="42" applyNumberFormat="1" applyFill="1" applyBorder="1" applyAlignment="1" applyProtection="1">
      <alignment horizontal="center" vertical="center"/>
      <protection hidden="1"/>
    </xf>
    <xf numFmtId="14" fontId="18" fillId="34" borderId="14" xfId="42" applyNumberFormat="1" applyFill="1" applyBorder="1" applyAlignment="1" applyProtection="1">
      <alignment horizontal="center" vertical="center"/>
      <protection hidden="1"/>
    </xf>
    <xf numFmtId="14" fontId="1" fillId="35" borderId="0" xfId="44" applyNumberFormat="1" applyFill="1" applyAlignment="1" applyProtection="1">
      <alignment horizontal="right"/>
      <protection hidden="1"/>
    </xf>
    <xf numFmtId="2" fontId="1" fillId="35" borderId="0" xfId="44" applyNumberFormat="1" applyFill="1" applyAlignment="1" applyProtection="1">
      <alignment horizontal="right"/>
      <protection hidden="1"/>
    </xf>
    <xf numFmtId="0" fontId="0" fillId="35" borderId="0" xfId="0" applyNumberFormat="1" applyFill="1" applyAlignment="1" applyProtection="1">
      <alignment horizontal="right"/>
      <protection hidden="1"/>
    </xf>
    <xf numFmtId="164" fontId="18" fillId="34" borderId="0" xfId="42" applyNumberFormat="1" applyFill="1" applyAlignment="1" applyProtection="1">
      <alignment horizontal="center" vertical="center"/>
      <protection hidden="1"/>
    </xf>
    <xf numFmtId="0" fontId="0" fillId="0" borderId="0" xfId="0" applyNumberFormat="1" applyAlignment="1" applyProtection="1">
      <alignment horizontal="right" vertical="center"/>
      <protection hidden="1"/>
    </xf>
    <xf numFmtId="164" fontId="0" fillId="0" borderId="0" xfId="0" applyNumberFormat="1" applyAlignment="1" applyProtection="1">
      <alignment horizontal="right" vertical="center"/>
      <protection hidden="1"/>
    </xf>
    <xf numFmtId="14" fontId="0" fillId="0" borderId="0" xfId="0" applyNumberFormat="1" applyAlignment="1" applyProtection="1">
      <alignment horizontal="right" vertical="center"/>
      <protection hidden="1"/>
    </xf>
    <xf numFmtId="14" fontId="1" fillId="0" borderId="0" xfId="44" applyNumberFormat="1" applyFill="1" applyAlignment="1" applyProtection="1">
      <alignment horizontal="right"/>
      <protection hidden="1"/>
    </xf>
    <xf numFmtId="164" fontId="1" fillId="0" borderId="0" xfId="44" applyNumberFormat="1" applyFill="1" applyAlignment="1" applyProtection="1">
      <alignment horizontal="right"/>
      <protection hidden="1"/>
    </xf>
    <xf numFmtId="10" fontId="1" fillId="0" borderId="0" xfId="44" applyNumberFormat="1" applyFill="1" applyAlignment="1" applyProtection="1">
      <alignment horizontal="right"/>
      <protection hidden="1"/>
    </xf>
    <xf numFmtId="0" fontId="13" fillId="37" borderId="0" xfId="0" applyNumberFormat="1" applyFont="1" applyFill="1" applyAlignment="1" applyProtection="1">
      <alignment horizontal="center"/>
      <protection hidden="1"/>
    </xf>
    <xf numFmtId="166" fontId="1" fillId="0" borderId="0" xfId="44" applyNumberFormat="1" applyFill="1" applyAlignment="1" applyProtection="1">
      <alignment horizontal="right"/>
      <protection hidden="1"/>
    </xf>
    <xf numFmtId="10" fontId="0" fillId="38" borderId="0" xfId="44" applyNumberFormat="1" applyFont="1" applyFill="1" applyProtection="1">
      <protection hidden="1"/>
    </xf>
    <xf numFmtId="0" fontId="0" fillId="0" borderId="0" xfId="0" applyNumberFormat="1" applyAlignment="1" applyProtection="1">
      <alignment horizontal="left" vertical="center"/>
      <protection hidden="1"/>
    </xf>
    <xf numFmtId="0" fontId="0" fillId="0" borderId="0" xfId="0" applyNumberFormat="1"/>
    <xf numFmtId="0" fontId="0" fillId="0" borderId="0" xfId="0" applyNumberFormat="1" applyAlignment="1">
      <alignment horizontal="center"/>
    </xf>
    <xf numFmtId="14" fontId="0" fillId="0" borderId="0" xfId="0" applyNumberFormat="1"/>
    <xf numFmtId="169" fontId="0" fillId="0" borderId="0" xfId="49" applyNumberFormat="1" applyFont="1"/>
    <xf numFmtId="0" fontId="13" fillId="34" borderId="0" xfId="0" applyNumberFormat="1" applyFont="1" applyFill="1"/>
    <xf numFmtId="0" fontId="13" fillId="34" borderId="0" xfId="0" applyNumberFormat="1" applyFont="1" applyFill="1" applyAlignment="1">
      <alignment horizontal="center"/>
    </xf>
    <xf numFmtId="165" fontId="16" fillId="0" borderId="11" xfId="0" applyFont="1" applyBorder="1" applyProtection="1">
      <protection hidden="1"/>
    </xf>
    <xf numFmtId="165" fontId="0" fillId="0" borderId="11" xfId="0" applyBorder="1" applyProtection="1">
      <protection hidden="1"/>
    </xf>
    <xf numFmtId="165" fontId="0" fillId="0" borderId="12" xfId="0" applyBorder="1" applyProtection="1">
      <protection hidden="1"/>
    </xf>
    <xf numFmtId="10" fontId="0" fillId="0" borderId="0" xfId="44" applyNumberFormat="1" applyFont="1" applyFill="1" applyAlignment="1" applyProtection="1">
      <protection hidden="1"/>
    </xf>
    <xf numFmtId="0" fontId="0" fillId="35" borderId="0" xfId="0" applyNumberFormat="1" applyFill="1" applyProtection="1">
      <protection hidden="1"/>
    </xf>
    <xf numFmtId="0" fontId="0" fillId="38" borderId="0" xfId="0" applyNumberFormat="1" applyFill="1" applyProtection="1">
      <protection hidden="1"/>
    </xf>
    <xf numFmtId="165" fontId="27" fillId="39" borderId="0" xfId="0" applyFont="1" applyFill="1" applyAlignment="1" applyProtection="1">
      <alignment horizontal="left" vertical="center"/>
      <protection hidden="1"/>
    </xf>
    <xf numFmtId="165" fontId="22" fillId="0" borderId="11" xfId="0" applyFont="1" applyBorder="1" applyProtection="1">
      <protection hidden="1"/>
    </xf>
    <xf numFmtId="165" fontId="23" fillId="0" borderId="0" xfId="0" applyFont="1" applyProtection="1">
      <protection hidden="1"/>
    </xf>
    <xf numFmtId="165" fontId="29" fillId="0" borderId="0" xfId="0" applyFont="1" applyProtection="1">
      <protection hidden="1"/>
    </xf>
    <xf numFmtId="165" fontId="28" fillId="36" borderId="0" xfId="50" applyFont="1" applyFill="1" applyAlignment="1" applyProtection="1">
      <alignment horizontal="left"/>
      <protection hidden="1"/>
    </xf>
    <xf numFmtId="165" fontId="28" fillId="36" borderId="0" xfId="50" applyFont="1" applyFill="1" applyAlignment="1" applyProtection="1">
      <alignment horizontal="right"/>
      <protection hidden="1"/>
    </xf>
    <xf numFmtId="165" fontId="28" fillId="36" borderId="0" xfId="50" applyFont="1" applyFill="1" applyAlignment="1" applyProtection="1">
      <alignment horizontal="center"/>
      <protection hidden="1"/>
    </xf>
    <xf numFmtId="165" fontId="17" fillId="0" borderId="0" xfId="0" applyFont="1" applyAlignment="1" applyProtection="1">
      <alignment horizontal="center" vertical="center"/>
      <protection hidden="1"/>
    </xf>
    <xf numFmtId="0" fontId="23" fillId="0" borderId="0" xfId="0" applyNumberFormat="1" applyFont="1" applyAlignment="1" applyProtection="1">
      <alignment horizontal="right"/>
      <protection hidden="1"/>
    </xf>
    <xf numFmtId="0" fontId="23" fillId="0" borderId="13" xfId="0" applyNumberFormat="1" applyFont="1" applyBorder="1" applyAlignment="1" applyProtection="1">
      <alignment horizontal="center" vertical="center" wrapText="1"/>
      <protection hidden="1"/>
    </xf>
    <xf numFmtId="0" fontId="23" fillId="0" borderId="13" xfId="0" applyNumberFormat="1" applyFont="1" applyBorder="1" applyAlignment="1" applyProtection="1">
      <alignment horizontal="right" vertical="center" wrapText="1"/>
      <protection hidden="1"/>
    </xf>
    <xf numFmtId="14" fontId="23" fillId="0" borderId="0" xfId="0" applyNumberFormat="1" applyFont="1" applyAlignment="1" applyProtection="1">
      <alignment horizontal="right"/>
      <protection hidden="1"/>
    </xf>
    <xf numFmtId="0" fontId="29" fillId="36" borderId="0" xfId="0" applyNumberFormat="1" applyFont="1" applyFill="1" applyAlignment="1" applyProtection="1">
      <alignment horizontal="right"/>
      <protection locked="0"/>
    </xf>
    <xf numFmtId="10" fontId="29" fillId="36" borderId="0" xfId="44" applyNumberFormat="1" applyFont="1" applyFill="1" applyProtection="1">
      <protection locked="0"/>
    </xf>
    <xf numFmtId="165" fontId="23" fillId="0" borderId="0" xfId="0" applyFont="1" applyAlignment="1" applyProtection="1">
      <alignment horizontal="right"/>
      <protection hidden="1"/>
    </xf>
    <xf numFmtId="165" fontId="0" fillId="0" borderId="0" xfId="0" applyAlignment="1" applyProtection="1">
      <alignment vertical="top"/>
      <protection hidden="1"/>
    </xf>
    <xf numFmtId="165" fontId="22" fillId="0" borderId="12" xfId="0" applyFont="1" applyBorder="1" applyAlignment="1" applyProtection="1">
      <alignment horizontal="left"/>
      <protection hidden="1"/>
    </xf>
    <xf numFmtId="165" fontId="23" fillId="0" borderId="12" xfId="0" applyFont="1" applyBorder="1" applyAlignment="1" applyProtection="1">
      <alignment horizontal="right"/>
      <protection hidden="1"/>
    </xf>
    <xf numFmtId="0" fontId="23" fillId="0" borderId="12" xfId="0" applyNumberFormat="1" applyFont="1" applyBorder="1" applyAlignment="1" applyProtection="1">
      <alignment horizontal="right"/>
      <protection hidden="1"/>
    </xf>
    <xf numFmtId="0" fontId="22" fillId="0" borderId="12" xfId="0" applyNumberFormat="1" applyFont="1" applyBorder="1" applyAlignment="1" applyProtection="1">
      <alignment horizontal="left"/>
      <protection hidden="1"/>
    </xf>
    <xf numFmtId="169" fontId="23" fillId="0" borderId="0" xfId="49" applyNumberFormat="1" applyFont="1" applyAlignment="1" applyProtection="1">
      <alignment horizontal="right"/>
      <protection hidden="1"/>
    </xf>
    <xf numFmtId="14" fontId="23" fillId="0" borderId="0" xfId="49" applyNumberFormat="1" applyFont="1" applyAlignment="1" applyProtection="1">
      <alignment horizontal="right"/>
      <protection hidden="1"/>
    </xf>
    <xf numFmtId="10" fontId="23" fillId="0" borderId="0" xfId="44" applyNumberFormat="1" applyFont="1" applyFill="1" applyAlignment="1" applyProtection="1">
      <alignment horizontal="right"/>
      <protection hidden="1"/>
    </xf>
    <xf numFmtId="165" fontId="30" fillId="0" borderId="0" xfId="0" applyFont="1" applyProtection="1">
      <protection hidden="1"/>
    </xf>
    <xf numFmtId="165" fontId="25" fillId="0" borderId="0" xfId="0" applyFont="1" applyProtection="1">
      <protection hidden="1"/>
    </xf>
    <xf numFmtId="0" fontId="0" fillId="0" borderId="0" xfId="0" applyNumberFormat="1" applyAlignment="1" applyProtection="1">
      <alignment horizontal="left" vertical="top"/>
      <protection hidden="1"/>
    </xf>
    <xf numFmtId="165" fontId="0" fillId="0" borderId="0" xfId="0" applyAlignment="1" applyProtection="1">
      <alignment horizontal="left" vertical="center"/>
      <protection hidden="1"/>
    </xf>
    <xf numFmtId="165" fontId="31" fillId="0" borderId="0" xfId="0" applyFont="1" applyAlignment="1" applyProtection="1">
      <alignment vertical="top" wrapText="1"/>
      <protection hidden="1"/>
    </xf>
    <xf numFmtId="167" fontId="29" fillId="36" borderId="0" xfId="0" applyNumberFormat="1" applyFont="1" applyFill="1" applyAlignment="1" applyProtection="1">
      <alignment horizontal="right"/>
      <protection locked="0"/>
    </xf>
    <xf numFmtId="1" fontId="29" fillId="36" borderId="0" xfId="0" applyNumberFormat="1" applyFont="1" applyFill="1" applyAlignment="1" applyProtection="1">
      <alignment horizontal="right"/>
      <protection locked="0"/>
    </xf>
    <xf numFmtId="49" fontId="29" fillId="36" borderId="0" xfId="0" applyNumberFormat="1" applyFont="1" applyFill="1" applyAlignment="1" applyProtection="1">
      <alignment horizontal="right"/>
      <protection locked="0"/>
    </xf>
    <xf numFmtId="10" fontId="29" fillId="36" borderId="0" xfId="0" applyNumberFormat="1" applyFont="1" applyFill="1" applyAlignment="1" applyProtection="1">
      <alignment horizontal="right"/>
      <protection locked="0"/>
    </xf>
    <xf numFmtId="168" fontId="29" fillId="0" borderId="0" xfId="0" applyNumberFormat="1" applyFont="1" applyAlignment="1" applyProtection="1">
      <alignment horizontal="right"/>
      <protection hidden="1"/>
    </xf>
    <xf numFmtId="170" fontId="0" fillId="0" borderId="0" xfId="44" applyNumberFormat="1" applyFont="1" applyProtection="1">
      <protection hidden="1"/>
    </xf>
    <xf numFmtId="169" fontId="23" fillId="0" borderId="0" xfId="0" applyNumberFormat="1" applyFont="1" applyAlignment="1" applyProtection="1">
      <alignment horizontal="center"/>
      <protection hidden="1"/>
    </xf>
    <xf numFmtId="0" fontId="36" fillId="0" borderId="0" xfId="0" applyNumberFormat="1" applyFont="1" applyProtection="1">
      <protection hidden="1"/>
    </xf>
    <xf numFmtId="165" fontId="34" fillId="0" borderId="0" xfId="0" applyFont="1" applyAlignment="1" applyProtection="1">
      <alignment vertical="center"/>
      <protection hidden="1"/>
    </xf>
    <xf numFmtId="165" fontId="37" fillId="0" borderId="0" xfId="0" applyFont="1" applyAlignment="1" applyProtection="1">
      <alignment vertical="top"/>
      <protection hidden="1"/>
    </xf>
    <xf numFmtId="0" fontId="33" fillId="0" borderId="0" xfId="0" applyNumberFormat="1" applyFont="1" applyAlignment="1" applyProtection="1">
      <alignment horizontal="left" vertical="center"/>
      <protection hidden="1"/>
    </xf>
    <xf numFmtId="165" fontId="33" fillId="0" borderId="0" xfId="0" applyFont="1" applyAlignment="1" applyProtection="1">
      <alignment horizontal="left" vertical="center"/>
      <protection hidden="1"/>
    </xf>
    <xf numFmtId="165" fontId="34" fillId="0" borderId="0" xfId="0" applyFont="1" applyAlignment="1" applyProtection="1">
      <alignment vertical="center" wrapText="1"/>
      <protection hidden="1"/>
    </xf>
    <xf numFmtId="0" fontId="23" fillId="0" borderId="0" xfId="0" applyNumberFormat="1" applyFont="1" applyAlignment="1" applyProtection="1">
      <alignment vertical="center"/>
      <protection hidden="1"/>
    </xf>
    <xf numFmtId="171" fontId="23" fillId="0" borderId="0" xfId="44" applyNumberFormat="1" applyFont="1" applyBorder="1" applyAlignment="1" applyProtection="1">
      <alignment vertical="center"/>
      <protection hidden="1"/>
    </xf>
    <xf numFmtId="167" fontId="23" fillId="0" borderId="0" xfId="0" applyNumberFormat="1" applyFont="1" applyAlignment="1" applyProtection="1">
      <alignment vertical="center"/>
      <protection hidden="1"/>
    </xf>
    <xf numFmtId="165" fontId="0" fillId="34" borderId="0" xfId="0" applyFill="1" applyProtection="1">
      <protection hidden="1"/>
    </xf>
    <xf numFmtId="165" fontId="0" fillId="34" borderId="21" xfId="0" applyFill="1" applyBorder="1" applyProtection="1">
      <protection hidden="1"/>
    </xf>
    <xf numFmtId="165" fontId="38" fillId="0" borderId="0" xfId="0" applyFont="1" applyProtection="1">
      <protection hidden="1"/>
    </xf>
    <xf numFmtId="165" fontId="38" fillId="0" borderId="12" xfId="0" applyFont="1" applyBorder="1" applyProtection="1">
      <protection hidden="1"/>
    </xf>
    <xf numFmtId="165" fontId="0" fillId="0" borderId="17" xfId="0" applyBorder="1" applyProtection="1">
      <protection hidden="1"/>
    </xf>
    <xf numFmtId="0" fontId="0" fillId="0" borderId="12" xfId="0" applyNumberFormat="1" applyBorder="1" applyProtection="1">
      <protection hidden="1"/>
    </xf>
    <xf numFmtId="165" fontId="0" fillId="0" borderId="19" xfId="0" applyBorder="1" applyProtection="1">
      <protection hidden="1"/>
    </xf>
    <xf numFmtId="2" fontId="0" fillId="35" borderId="0" xfId="0" applyNumberFormat="1" applyFill="1" applyAlignment="1">
      <alignment horizontal="right" vertical="center" wrapText="1"/>
    </xf>
    <xf numFmtId="43" fontId="1" fillId="35" borderId="0" xfId="49" applyFill="1" applyAlignment="1" applyProtection="1">
      <alignment horizontal="right"/>
      <protection hidden="1"/>
    </xf>
    <xf numFmtId="10" fontId="0" fillId="0" borderId="0" xfId="44" applyNumberFormat="1" applyFont="1" applyFill="1" applyAlignment="1">
      <alignment horizontal="center"/>
    </xf>
    <xf numFmtId="2" fontId="1" fillId="0" borderId="0" xfId="44" applyNumberFormat="1" applyFill="1" applyBorder="1" applyProtection="1">
      <protection hidden="1"/>
    </xf>
    <xf numFmtId="2" fontId="1" fillId="35" borderId="0" xfId="44" applyNumberFormat="1" applyFont="1" applyFill="1" applyAlignment="1" applyProtection="1">
      <alignment horizontal="right"/>
      <protection hidden="1"/>
    </xf>
    <xf numFmtId="14" fontId="0" fillId="35" borderId="0" xfId="0" applyNumberFormat="1" applyFill="1" applyAlignment="1" applyProtection="1">
      <alignment horizontal="right"/>
      <protection hidden="1"/>
    </xf>
    <xf numFmtId="165" fontId="34" fillId="0" borderId="0" xfId="0" applyFont="1" applyAlignment="1" applyProtection="1">
      <alignment horizontal="left" vertical="center" wrapText="1"/>
      <protection hidden="1"/>
    </xf>
    <xf numFmtId="165" fontId="24" fillId="34" borderId="21" xfId="0" applyFont="1" applyFill="1" applyBorder="1" applyAlignment="1" applyProtection="1">
      <alignment horizontal="center" vertical="center"/>
      <protection hidden="1"/>
    </xf>
    <xf numFmtId="165" fontId="24" fillId="34" borderId="22" xfId="0" applyFont="1" applyFill="1" applyBorder="1" applyAlignment="1" applyProtection="1">
      <alignment horizontal="center" vertical="center"/>
      <protection hidden="1"/>
    </xf>
    <xf numFmtId="165" fontId="24" fillId="34" borderId="0" xfId="0" applyFont="1" applyFill="1" applyAlignment="1" applyProtection="1">
      <alignment horizontal="center" vertical="center"/>
      <protection hidden="1"/>
    </xf>
    <xf numFmtId="165" fontId="24" fillId="34" borderId="24" xfId="0" applyFont="1" applyFill="1" applyBorder="1" applyAlignment="1" applyProtection="1">
      <alignment horizontal="center" vertical="center"/>
      <protection hidden="1"/>
    </xf>
    <xf numFmtId="169" fontId="24" fillId="34" borderId="20" xfId="0" applyNumberFormat="1" applyFont="1" applyFill="1" applyBorder="1" applyAlignment="1" applyProtection="1">
      <alignment horizontal="center" vertical="center"/>
      <protection hidden="1"/>
    </xf>
    <xf numFmtId="169" fontId="24" fillId="34" borderId="21" xfId="0" applyNumberFormat="1" applyFont="1" applyFill="1" applyBorder="1" applyAlignment="1" applyProtection="1">
      <alignment horizontal="center" vertical="center"/>
      <protection hidden="1"/>
    </xf>
    <xf numFmtId="169" fontId="24" fillId="34" borderId="23" xfId="0" applyNumberFormat="1" applyFont="1" applyFill="1" applyBorder="1" applyAlignment="1" applyProtection="1">
      <alignment horizontal="center" vertical="center"/>
      <protection hidden="1"/>
    </xf>
    <xf numFmtId="169" fontId="24" fillId="34" borderId="0" xfId="0" applyNumberFormat="1" applyFont="1" applyFill="1" applyAlignment="1" applyProtection="1">
      <alignment horizontal="center" vertical="center"/>
      <protection hidden="1"/>
    </xf>
    <xf numFmtId="167" fontId="38" fillId="0" borderId="0" xfId="0" applyNumberFormat="1" applyFont="1" applyAlignment="1" applyProtection="1">
      <alignment horizontal="center" vertical="center"/>
      <protection hidden="1"/>
    </xf>
    <xf numFmtId="167" fontId="38" fillId="0" borderId="17" xfId="0" applyNumberFormat="1" applyFont="1" applyBorder="1" applyAlignment="1" applyProtection="1">
      <alignment horizontal="center" vertical="center"/>
      <protection hidden="1"/>
    </xf>
    <xf numFmtId="167" fontId="38" fillId="0" borderId="12" xfId="0" applyNumberFormat="1" applyFont="1" applyBorder="1" applyAlignment="1" applyProtection="1">
      <alignment horizontal="center" vertical="center"/>
      <protection hidden="1"/>
    </xf>
    <xf numFmtId="167" fontId="38" fillId="0" borderId="19" xfId="0" applyNumberFormat="1" applyFont="1" applyBorder="1" applyAlignment="1" applyProtection="1">
      <alignment horizontal="center" vertical="center"/>
      <protection hidden="1"/>
    </xf>
    <xf numFmtId="171" fontId="38" fillId="0" borderId="0" xfId="44" applyNumberFormat="1" applyFont="1" applyBorder="1" applyAlignment="1" applyProtection="1">
      <alignment horizontal="center" vertical="center"/>
      <protection hidden="1"/>
    </xf>
    <xf numFmtId="171" fontId="38" fillId="0" borderId="12" xfId="44" applyNumberFormat="1" applyFont="1" applyBorder="1" applyAlignment="1" applyProtection="1">
      <alignment horizontal="center" vertical="center"/>
      <protection hidden="1"/>
    </xf>
    <xf numFmtId="0" fontId="38" fillId="0" borderId="16" xfId="0" applyNumberFormat="1" applyFont="1" applyBorder="1" applyAlignment="1" applyProtection="1">
      <alignment horizontal="center" vertical="center"/>
      <protection hidden="1"/>
    </xf>
    <xf numFmtId="0" fontId="38" fillId="0" borderId="0" xfId="0" applyNumberFormat="1" applyFont="1" applyAlignment="1" applyProtection="1">
      <alignment horizontal="center" vertical="center"/>
      <protection hidden="1"/>
    </xf>
    <xf numFmtId="0" fontId="38" fillId="0" borderId="18" xfId="0" applyNumberFormat="1" applyFont="1" applyBorder="1" applyAlignment="1" applyProtection="1">
      <alignment horizontal="center" vertical="center"/>
      <protection hidden="1"/>
    </xf>
    <xf numFmtId="0" fontId="38" fillId="0" borderId="12" xfId="0" applyNumberFormat="1" applyFont="1" applyBorder="1" applyAlignment="1" applyProtection="1">
      <alignment horizontal="center" vertical="center"/>
      <protection hidden="1"/>
    </xf>
    <xf numFmtId="165" fontId="35" fillId="0" borderId="0" xfId="0" applyFont="1" applyAlignment="1" applyProtection="1">
      <alignment horizontal="center" vertical="center"/>
      <protection hidden="1"/>
    </xf>
    <xf numFmtId="0" fontId="24" fillId="34" borderId="13" xfId="0" applyNumberFormat="1" applyFont="1" applyFill="1" applyBorder="1" applyAlignment="1" applyProtection="1">
      <alignment horizontal="center" vertical="center" wrapText="1"/>
      <protection hidden="1"/>
    </xf>
    <xf numFmtId="0" fontId="24" fillId="34" borderId="15" xfId="0" applyNumberFormat="1" applyFont="1" applyFill="1" applyBorder="1" applyAlignment="1" applyProtection="1">
      <alignment horizontal="center" vertical="center"/>
      <protection hidden="1"/>
    </xf>
    <xf numFmtId="165" fontId="31" fillId="0" borderId="0" xfId="0" applyFont="1" applyAlignment="1" applyProtection="1">
      <alignment horizontal="justify" vertical="top" wrapText="1"/>
      <protection hidden="1"/>
    </xf>
    <xf numFmtId="165" fontId="32" fillId="0" borderId="0" xfId="0" applyFont="1" applyAlignment="1" applyProtection="1">
      <alignment horizontal="center" vertical="center"/>
      <protection hidden="1"/>
    </xf>
    <xf numFmtId="0" fontId="22" fillId="0" borderId="0" xfId="0" applyNumberFormat="1" applyFont="1" applyAlignment="1" applyProtection="1">
      <alignment horizontal="center"/>
      <protection hidden="1"/>
    </xf>
    <xf numFmtId="0" fontId="13" fillId="37" borderId="0" xfId="0" applyNumberFormat="1" applyFont="1" applyFill="1" applyAlignment="1" applyProtection="1">
      <alignment horizontal="center"/>
      <protection hidden="1"/>
    </xf>
  </cellXfs>
  <cellStyles count="51">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blp_column_header" xfId="42" xr:uid="{00000000-0005-0000-0000-000019000000}"/>
    <cellStyle name="Calculation" xfId="11" builtinId="22" customBuiltin="1"/>
    <cellStyle name="Check Cell" xfId="13" builtinId="23" customBuiltin="1"/>
    <cellStyle name="Comma" xfId="49" builtinId="3"/>
    <cellStyle name="Comma 2" xfId="48" xr:uid="{8C1FB4C5-342B-49DE-A1FA-D809E8C2F645}"/>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50" builtinId="8"/>
    <cellStyle name="Input" xfId="9" builtinId="20" customBuiltin="1"/>
    <cellStyle name="Linked Cell" xfId="12" builtinId="24" customBuiltin="1"/>
    <cellStyle name="Neutral" xfId="8" builtinId="28" customBuiltin="1"/>
    <cellStyle name="Normal" xfId="0" builtinId="0"/>
    <cellStyle name="Normal 2" xfId="43" xr:uid="{00000000-0005-0000-0000-000026000000}"/>
    <cellStyle name="Normal 3" xfId="46" xr:uid="{C021D107-642D-42CB-9B25-BBE99810F6E9}"/>
    <cellStyle name="Note" xfId="15" builtinId="10" customBuiltin="1"/>
    <cellStyle name="Output" xfId="10" builtinId="21" customBuiltin="1"/>
    <cellStyle name="Percent" xfId="44" builtinId="5"/>
    <cellStyle name="Percent 2" xfId="47" xr:uid="{2A5AD26A-2B70-4BF2-A13B-9DA0E1BCE204}"/>
    <cellStyle name="Percent 3" xfId="45" xr:uid="{CB7F2834-FF26-4254-9531-36FB2D640B3E}"/>
    <cellStyle name="Title" xfId="1" builtinId="15" customBuiltin="1"/>
    <cellStyle name="Total" xfId="17" builtinId="25" customBuiltin="1"/>
    <cellStyle name="Warning Text" xfId="14" builtinId="11" customBuiltin="1"/>
  </cellStyles>
  <dxfs count="3">
    <dxf>
      <font>
        <b/>
        <i val="0"/>
        <color rgb="FFC00000"/>
      </font>
    </dxf>
    <dxf>
      <font>
        <b/>
        <i val="0"/>
        <color theme="9" tint="-0.499984740745262"/>
      </font>
    </dxf>
    <dxf>
      <font>
        <color theme="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3373453694416584E-2"/>
          <c:y val="5.6746532156368233E-2"/>
          <c:w val="0.91137300479129879"/>
          <c:h val="0.86141085305513276"/>
        </c:manualLayout>
      </c:layout>
      <c:lineChart>
        <c:grouping val="standard"/>
        <c:varyColors val="0"/>
        <c:ser>
          <c:idx val="0"/>
          <c:order val="0"/>
          <c:tx>
            <c:strRef>
              <c:f>Analysis!$AA$9</c:f>
              <c:strCache>
                <c:ptCount val="1"/>
                <c:pt idx="0">
                  <c:v>Resets</c:v>
                </c:pt>
              </c:strCache>
            </c:strRef>
          </c:tx>
          <c:spPr>
            <a:ln w="34925" cap="rnd">
              <a:solidFill>
                <a:schemeClr val="tx2"/>
              </a:solidFill>
              <a:round/>
            </a:ln>
            <a:effectLst/>
          </c:spPr>
          <c:marker>
            <c:symbol val="none"/>
          </c:marker>
          <c:cat>
            <c:numRef>
              <c:f>Analysis!$Y$11:$Y$130</c:f>
              <c:numCache>
                <c:formatCode>m/d/yyyy</c:formatCode>
                <c:ptCount val="120"/>
                <c:pt idx="0">
                  <c:v>45257</c:v>
                </c:pt>
                <c:pt idx="1">
                  <c:v>45287</c:v>
                </c:pt>
                <c:pt idx="2">
                  <c:v>45318</c:v>
                </c:pt>
                <c:pt idx="3">
                  <c:v>45349</c:v>
                </c:pt>
                <c:pt idx="4">
                  <c:v>45378</c:v>
                </c:pt>
                <c:pt idx="5">
                  <c:v>45409</c:v>
                </c:pt>
                <c:pt idx="6">
                  <c:v>45439</c:v>
                </c:pt>
                <c:pt idx="7">
                  <c:v>45470</c:v>
                </c:pt>
                <c:pt idx="8">
                  <c:v>45500</c:v>
                </c:pt>
                <c:pt idx="9">
                  <c:v>45531</c:v>
                </c:pt>
                <c:pt idx="10">
                  <c:v>45562</c:v>
                </c:pt>
                <c:pt idx="11">
                  <c:v>45592</c:v>
                </c:pt>
                <c:pt idx="12">
                  <c:v>45623</c:v>
                </c:pt>
                <c:pt idx="13">
                  <c:v>45653</c:v>
                </c:pt>
                <c:pt idx="14">
                  <c:v>45684</c:v>
                </c:pt>
                <c:pt idx="15">
                  <c:v>45715</c:v>
                </c:pt>
                <c:pt idx="16">
                  <c:v>45743</c:v>
                </c:pt>
                <c:pt idx="17">
                  <c:v>45774</c:v>
                </c:pt>
                <c:pt idx="18">
                  <c:v>45804</c:v>
                </c:pt>
                <c:pt idx="19">
                  <c:v>45835</c:v>
                </c:pt>
                <c:pt idx="20">
                  <c:v>45865</c:v>
                </c:pt>
                <c:pt idx="21">
                  <c:v>45896</c:v>
                </c:pt>
                <c:pt idx="22">
                  <c:v>45927</c:v>
                </c:pt>
                <c:pt idx="23">
                  <c:v>45957</c:v>
                </c:pt>
                <c:pt idx="24">
                  <c:v>45988</c:v>
                </c:pt>
                <c:pt idx="25">
                  <c:v>46018</c:v>
                </c:pt>
                <c:pt idx="26">
                  <c:v>46049</c:v>
                </c:pt>
                <c:pt idx="27">
                  <c:v>46080</c:v>
                </c:pt>
                <c:pt idx="28">
                  <c:v>46108</c:v>
                </c:pt>
                <c:pt idx="29">
                  <c:v>46139</c:v>
                </c:pt>
                <c:pt idx="30">
                  <c:v>46169</c:v>
                </c:pt>
                <c:pt idx="31">
                  <c:v>46200</c:v>
                </c:pt>
                <c:pt idx="32">
                  <c:v>46230</c:v>
                </c:pt>
                <c:pt idx="33">
                  <c:v>46261</c:v>
                </c:pt>
                <c:pt idx="34">
                  <c:v>46292</c:v>
                </c:pt>
                <c:pt idx="35">
                  <c:v>46322</c:v>
                </c:pt>
                <c:pt idx="36">
                  <c:v>46353</c:v>
                </c:pt>
                <c:pt idx="37">
                  <c:v>46383</c:v>
                </c:pt>
                <c:pt idx="38">
                  <c:v>46414</c:v>
                </c:pt>
                <c:pt idx="39">
                  <c:v>46445</c:v>
                </c:pt>
                <c:pt idx="40">
                  <c:v>46473</c:v>
                </c:pt>
                <c:pt idx="41">
                  <c:v>46504</c:v>
                </c:pt>
                <c:pt idx="42">
                  <c:v>46534</c:v>
                </c:pt>
                <c:pt idx="43">
                  <c:v>46565</c:v>
                </c:pt>
                <c:pt idx="44">
                  <c:v>46595</c:v>
                </c:pt>
                <c:pt idx="45">
                  <c:v>46626</c:v>
                </c:pt>
                <c:pt idx="46">
                  <c:v>46657</c:v>
                </c:pt>
                <c:pt idx="47">
                  <c:v>46687</c:v>
                </c:pt>
                <c:pt idx="48">
                  <c:v>46718</c:v>
                </c:pt>
                <c:pt idx="49">
                  <c:v>46748</c:v>
                </c:pt>
                <c:pt idx="50">
                  <c:v>46779</c:v>
                </c:pt>
                <c:pt idx="51">
                  <c:v>46810</c:v>
                </c:pt>
                <c:pt idx="52">
                  <c:v>46839</c:v>
                </c:pt>
                <c:pt idx="53">
                  <c:v>46870</c:v>
                </c:pt>
                <c:pt idx="54">
                  <c:v>46900</c:v>
                </c:pt>
                <c:pt idx="55">
                  <c:v>46931</c:v>
                </c:pt>
                <c:pt idx="56">
                  <c:v>46961</c:v>
                </c:pt>
                <c:pt idx="57">
                  <c:v>46992</c:v>
                </c:pt>
                <c:pt idx="58">
                  <c:v>47023</c:v>
                </c:pt>
                <c:pt idx="59">
                  <c:v>47053</c:v>
                </c:pt>
                <c:pt idx="60">
                  <c:v>47084</c:v>
                </c:pt>
                <c:pt idx="61">
                  <c:v>47114</c:v>
                </c:pt>
                <c:pt idx="62">
                  <c:v>47145</c:v>
                </c:pt>
                <c:pt idx="63">
                  <c:v>47176</c:v>
                </c:pt>
                <c:pt idx="64">
                  <c:v>47204</c:v>
                </c:pt>
                <c:pt idx="65">
                  <c:v>47235</c:v>
                </c:pt>
                <c:pt idx="66">
                  <c:v>47265</c:v>
                </c:pt>
                <c:pt idx="67">
                  <c:v>47296</c:v>
                </c:pt>
                <c:pt idx="68">
                  <c:v>47326</c:v>
                </c:pt>
                <c:pt idx="69">
                  <c:v>47357</c:v>
                </c:pt>
                <c:pt idx="70">
                  <c:v>47388</c:v>
                </c:pt>
                <c:pt idx="71">
                  <c:v>47418</c:v>
                </c:pt>
                <c:pt idx="72">
                  <c:v>47449</c:v>
                </c:pt>
                <c:pt idx="73">
                  <c:v>47479</c:v>
                </c:pt>
                <c:pt idx="74">
                  <c:v>47510</c:v>
                </c:pt>
                <c:pt idx="75">
                  <c:v>47541</c:v>
                </c:pt>
                <c:pt idx="76">
                  <c:v>47569</c:v>
                </c:pt>
                <c:pt idx="77">
                  <c:v>47600</c:v>
                </c:pt>
                <c:pt idx="78">
                  <c:v>47630</c:v>
                </c:pt>
                <c:pt idx="79">
                  <c:v>47661</c:v>
                </c:pt>
                <c:pt idx="80">
                  <c:v>47691</c:v>
                </c:pt>
                <c:pt idx="81">
                  <c:v>47722</c:v>
                </c:pt>
                <c:pt idx="82">
                  <c:v>47753</c:v>
                </c:pt>
                <c:pt idx="83">
                  <c:v>47783</c:v>
                </c:pt>
                <c:pt idx="84">
                  <c:v>47814</c:v>
                </c:pt>
                <c:pt idx="85">
                  <c:v>47844</c:v>
                </c:pt>
                <c:pt idx="86">
                  <c:v>47875</c:v>
                </c:pt>
                <c:pt idx="87">
                  <c:v>47906</c:v>
                </c:pt>
                <c:pt idx="88">
                  <c:v>47934</c:v>
                </c:pt>
                <c:pt idx="89">
                  <c:v>47965</c:v>
                </c:pt>
                <c:pt idx="90">
                  <c:v>47995</c:v>
                </c:pt>
                <c:pt idx="91">
                  <c:v>48026</c:v>
                </c:pt>
                <c:pt idx="92">
                  <c:v>48056</c:v>
                </c:pt>
                <c:pt idx="93">
                  <c:v>48087</c:v>
                </c:pt>
                <c:pt idx="94">
                  <c:v>48118</c:v>
                </c:pt>
                <c:pt idx="95">
                  <c:v>48148</c:v>
                </c:pt>
                <c:pt idx="96">
                  <c:v>48179</c:v>
                </c:pt>
                <c:pt idx="97">
                  <c:v>48209</c:v>
                </c:pt>
                <c:pt idx="98">
                  <c:v>48240</c:v>
                </c:pt>
                <c:pt idx="99">
                  <c:v>48271</c:v>
                </c:pt>
                <c:pt idx="100">
                  <c:v>48300</c:v>
                </c:pt>
                <c:pt idx="101">
                  <c:v>48331</c:v>
                </c:pt>
                <c:pt idx="102">
                  <c:v>48361</c:v>
                </c:pt>
                <c:pt idx="103">
                  <c:v>48392</c:v>
                </c:pt>
                <c:pt idx="104">
                  <c:v>48422</c:v>
                </c:pt>
                <c:pt idx="105">
                  <c:v>48453</c:v>
                </c:pt>
                <c:pt idx="106">
                  <c:v>48484</c:v>
                </c:pt>
                <c:pt idx="107">
                  <c:v>48514</c:v>
                </c:pt>
                <c:pt idx="108">
                  <c:v>48545</c:v>
                </c:pt>
                <c:pt idx="109">
                  <c:v>48575</c:v>
                </c:pt>
                <c:pt idx="110">
                  <c:v>48606</c:v>
                </c:pt>
                <c:pt idx="111">
                  <c:v>48637</c:v>
                </c:pt>
                <c:pt idx="112">
                  <c:v>48665</c:v>
                </c:pt>
                <c:pt idx="113">
                  <c:v>48696</c:v>
                </c:pt>
                <c:pt idx="114">
                  <c:v>48726</c:v>
                </c:pt>
                <c:pt idx="115">
                  <c:v>48757</c:v>
                </c:pt>
                <c:pt idx="116">
                  <c:v>48787</c:v>
                </c:pt>
                <c:pt idx="117">
                  <c:v>48818</c:v>
                </c:pt>
                <c:pt idx="118">
                  <c:v>48849</c:v>
                </c:pt>
                <c:pt idx="119">
                  <c:v>48879</c:v>
                </c:pt>
              </c:numCache>
            </c:numRef>
          </c:cat>
          <c:val>
            <c:numRef>
              <c:f>Analysis!$AA$11:$AA$130</c:f>
              <c:numCache>
                <c:formatCode>0.00%</c:formatCode>
                <c:ptCount val="120"/>
                <c:pt idx="0">
                  <c:v>5.3464099999999994E-2</c:v>
                </c:pt>
                <c:pt idx="1">
                  <c:v>5.3688200000000005E-2</c:v>
                </c:pt>
                <c:pt idx="2">
                  <c:v>5.3915499999999998E-2</c:v>
                </c:pt>
                <c:pt idx="3">
                  <c:v>5.3795099999999998E-2</c:v>
                </c:pt>
                <c:pt idx="4">
                  <c:v>5.3350700000000001E-2</c:v>
                </c:pt>
                <c:pt idx="5">
                  <c:v>5.2409600000000001E-2</c:v>
                </c:pt>
                <c:pt idx="6">
                  <c:v>5.1851500000000002E-2</c:v>
                </c:pt>
                <c:pt idx="7">
                  <c:v>5.12735E-2</c:v>
                </c:pt>
                <c:pt idx="8">
                  <c:v>5.0049900000000001E-2</c:v>
                </c:pt>
                <c:pt idx="9">
                  <c:v>4.9516600000000001E-2</c:v>
                </c:pt>
                <c:pt idx="10">
                  <c:v>4.8327200000000001E-2</c:v>
                </c:pt>
                <c:pt idx="11">
                  <c:v>4.7544300000000005E-2</c:v>
                </c:pt>
                <c:pt idx="12">
                  <c:v>4.3849099999999995E-2</c:v>
                </c:pt>
                <c:pt idx="13">
                  <c:v>4.3849099999999995E-2</c:v>
                </c:pt>
                <c:pt idx="14">
                  <c:v>4.3846400000000001E-2</c:v>
                </c:pt>
                <c:pt idx="15">
                  <c:v>4.3849099999999995E-2</c:v>
                </c:pt>
                <c:pt idx="16">
                  <c:v>4.3849099999999995E-2</c:v>
                </c:pt>
                <c:pt idx="17">
                  <c:v>4.3846400000000001E-2</c:v>
                </c:pt>
                <c:pt idx="18">
                  <c:v>3.9242800000000001E-2</c:v>
                </c:pt>
                <c:pt idx="19">
                  <c:v>3.9092099999999998E-2</c:v>
                </c:pt>
                <c:pt idx="20">
                  <c:v>3.909E-2</c:v>
                </c:pt>
                <c:pt idx="21">
                  <c:v>3.9094199999999996E-2</c:v>
                </c:pt>
                <c:pt idx="22">
                  <c:v>3.9092099999999998E-2</c:v>
                </c:pt>
                <c:pt idx="23">
                  <c:v>3.909E-2</c:v>
                </c:pt>
                <c:pt idx="24">
                  <c:v>3.7469500000000003E-2</c:v>
                </c:pt>
                <c:pt idx="25">
                  <c:v>3.74151E-2</c:v>
                </c:pt>
                <c:pt idx="26">
                  <c:v>3.7413200000000001E-2</c:v>
                </c:pt>
                <c:pt idx="27">
                  <c:v>3.74151E-2</c:v>
                </c:pt>
                <c:pt idx="28">
                  <c:v>3.74151E-2</c:v>
                </c:pt>
                <c:pt idx="29">
                  <c:v>3.7413200000000001E-2</c:v>
                </c:pt>
                <c:pt idx="30">
                  <c:v>3.7417100000000002E-2</c:v>
                </c:pt>
                <c:pt idx="31">
                  <c:v>3.74151E-2</c:v>
                </c:pt>
                <c:pt idx="32">
                  <c:v>3.7419000000000001E-2</c:v>
                </c:pt>
                <c:pt idx="33">
                  <c:v>3.74151E-2</c:v>
                </c:pt>
                <c:pt idx="34">
                  <c:v>3.7413200000000001E-2</c:v>
                </c:pt>
                <c:pt idx="35">
                  <c:v>3.7419000000000001E-2</c:v>
                </c:pt>
                <c:pt idx="36">
                  <c:v>3.7388699999999997E-2</c:v>
                </c:pt>
                <c:pt idx="37">
                  <c:v>3.7379999999999997E-2</c:v>
                </c:pt>
                <c:pt idx="38">
                  <c:v>3.7378000000000002E-2</c:v>
                </c:pt>
                <c:pt idx="39">
                  <c:v>3.7381899999999996E-2</c:v>
                </c:pt>
                <c:pt idx="40">
                  <c:v>3.7381899999999996E-2</c:v>
                </c:pt>
                <c:pt idx="41">
                  <c:v>3.7379999999999997E-2</c:v>
                </c:pt>
                <c:pt idx="42">
                  <c:v>3.7381899999999996E-2</c:v>
                </c:pt>
                <c:pt idx="43">
                  <c:v>3.7379999999999997E-2</c:v>
                </c:pt>
                <c:pt idx="44">
                  <c:v>3.7385799999999997E-2</c:v>
                </c:pt>
                <c:pt idx="45">
                  <c:v>3.7381899999999996E-2</c:v>
                </c:pt>
                <c:pt idx="46">
                  <c:v>3.7379999999999997E-2</c:v>
                </c:pt>
                <c:pt idx="47">
                  <c:v>3.7383899999999998E-2</c:v>
                </c:pt>
                <c:pt idx="48">
                  <c:v>3.8013499999999999E-2</c:v>
                </c:pt>
                <c:pt idx="49">
                  <c:v>3.8038500000000003E-2</c:v>
                </c:pt>
                <c:pt idx="50">
                  <c:v>3.8034499999999999E-2</c:v>
                </c:pt>
                <c:pt idx="51">
                  <c:v>3.8038500000000003E-2</c:v>
                </c:pt>
                <c:pt idx="52">
                  <c:v>3.8032499999999997E-2</c:v>
                </c:pt>
                <c:pt idx="53">
                  <c:v>3.8036500000000001E-2</c:v>
                </c:pt>
                <c:pt idx="54">
                  <c:v>3.8032499999999997E-2</c:v>
                </c:pt>
                <c:pt idx="55">
                  <c:v>3.8032499999999997E-2</c:v>
                </c:pt>
                <c:pt idx="56">
                  <c:v>3.8034499999999999E-2</c:v>
                </c:pt>
                <c:pt idx="57">
                  <c:v>3.8032499999999997E-2</c:v>
                </c:pt>
                <c:pt idx="58">
                  <c:v>3.8036500000000001E-2</c:v>
                </c:pt>
                <c:pt idx="59">
                  <c:v>3.8034499999999999E-2</c:v>
                </c:pt>
                <c:pt idx="60">
                  <c:v>3.8804199999999997E-2</c:v>
                </c:pt>
                <c:pt idx="61">
                  <c:v>3.8834899999999999E-2</c:v>
                </c:pt>
                <c:pt idx="62">
                  <c:v>3.8828700000000001E-2</c:v>
                </c:pt>
                <c:pt idx="63">
                  <c:v>3.8828700000000001E-2</c:v>
                </c:pt>
                <c:pt idx="64">
                  <c:v>3.8837000000000003E-2</c:v>
                </c:pt>
                <c:pt idx="65">
                  <c:v>3.8832900000000004E-2</c:v>
                </c:pt>
                <c:pt idx="66">
                  <c:v>3.8828700000000001E-2</c:v>
                </c:pt>
                <c:pt idx="67">
                  <c:v>3.8834899999999999E-2</c:v>
                </c:pt>
                <c:pt idx="68">
                  <c:v>3.8832900000000004E-2</c:v>
                </c:pt>
                <c:pt idx="69">
                  <c:v>3.8830799999999999E-2</c:v>
                </c:pt>
                <c:pt idx="70">
                  <c:v>3.8832900000000004E-2</c:v>
                </c:pt>
                <c:pt idx="71">
                  <c:v>3.8832900000000004E-2</c:v>
                </c:pt>
                <c:pt idx="72">
                  <c:v>3.9183599999999999E-2</c:v>
                </c:pt>
                <c:pt idx="73">
                  <c:v>3.9211000000000003E-2</c:v>
                </c:pt>
                <c:pt idx="74">
                  <c:v>3.9206699999999997E-2</c:v>
                </c:pt>
                <c:pt idx="75">
                  <c:v>3.9206699999999997E-2</c:v>
                </c:pt>
                <c:pt idx="76">
                  <c:v>3.9213100000000001E-2</c:v>
                </c:pt>
                <c:pt idx="77">
                  <c:v>3.9211000000000003E-2</c:v>
                </c:pt>
                <c:pt idx="78">
                  <c:v>3.9206699999999997E-2</c:v>
                </c:pt>
                <c:pt idx="79">
                  <c:v>3.9211000000000003E-2</c:v>
                </c:pt>
                <c:pt idx="80">
                  <c:v>3.9211000000000003E-2</c:v>
                </c:pt>
                <c:pt idx="81">
                  <c:v>3.9215199999999999E-2</c:v>
                </c:pt>
                <c:pt idx="82">
                  <c:v>3.9211000000000003E-2</c:v>
                </c:pt>
                <c:pt idx="83">
                  <c:v>3.9208800000000002E-2</c:v>
                </c:pt>
                <c:pt idx="84">
                  <c:v>3.9719999999999998E-2</c:v>
                </c:pt>
                <c:pt idx="85">
                  <c:v>3.9795400000000002E-2</c:v>
                </c:pt>
                <c:pt idx="86">
                  <c:v>3.9793200000000001E-2</c:v>
                </c:pt>
                <c:pt idx="87">
                  <c:v>3.9795400000000002E-2</c:v>
                </c:pt>
                <c:pt idx="88">
                  <c:v>3.9795400000000002E-2</c:v>
                </c:pt>
                <c:pt idx="89">
                  <c:v>3.9793200000000001E-2</c:v>
                </c:pt>
                <c:pt idx="90">
                  <c:v>3.9797600000000002E-2</c:v>
                </c:pt>
                <c:pt idx="91">
                  <c:v>3.9795400000000002E-2</c:v>
                </c:pt>
                <c:pt idx="92">
                  <c:v>3.9793200000000001E-2</c:v>
                </c:pt>
                <c:pt idx="93">
                  <c:v>3.9797600000000002E-2</c:v>
                </c:pt>
                <c:pt idx="94">
                  <c:v>3.9795400000000002E-2</c:v>
                </c:pt>
                <c:pt idx="95">
                  <c:v>3.9793200000000001E-2</c:v>
                </c:pt>
                <c:pt idx="96">
                  <c:v>4.0388500000000001E-2</c:v>
                </c:pt>
                <c:pt idx="97">
                  <c:v>4.0405300000000005E-2</c:v>
                </c:pt>
                <c:pt idx="98">
                  <c:v>4.0403099999999997E-2</c:v>
                </c:pt>
                <c:pt idx="99">
                  <c:v>4.0405300000000005E-2</c:v>
                </c:pt>
                <c:pt idx="100">
                  <c:v>4.0405300000000005E-2</c:v>
                </c:pt>
                <c:pt idx="101">
                  <c:v>4.0403099999999997E-2</c:v>
                </c:pt>
                <c:pt idx="102">
                  <c:v>4.0405300000000005E-2</c:v>
                </c:pt>
                <c:pt idx="103">
                  <c:v>4.0403099999999997E-2</c:v>
                </c:pt>
                <c:pt idx="104">
                  <c:v>4.0409800000000003E-2</c:v>
                </c:pt>
                <c:pt idx="105">
                  <c:v>4.0405300000000005E-2</c:v>
                </c:pt>
                <c:pt idx="106">
                  <c:v>4.0403099999999997E-2</c:v>
                </c:pt>
                <c:pt idx="107">
                  <c:v>4.0407599999999995E-2</c:v>
                </c:pt>
                <c:pt idx="108">
                  <c:v>4.0765399999999993E-2</c:v>
                </c:pt>
                <c:pt idx="109">
                  <c:v>4.0781999999999999E-2</c:v>
                </c:pt>
                <c:pt idx="110">
                  <c:v>4.0777400000000005E-2</c:v>
                </c:pt>
                <c:pt idx="111">
                  <c:v>4.0781999999999999E-2</c:v>
                </c:pt>
                <c:pt idx="112">
                  <c:v>4.0775100000000002E-2</c:v>
                </c:pt>
                <c:pt idx="113">
                  <c:v>4.0781999999999999E-2</c:v>
                </c:pt>
                <c:pt idx="114">
                  <c:v>4.0775100000000002E-2</c:v>
                </c:pt>
                <c:pt idx="115">
                  <c:v>4.0775100000000002E-2</c:v>
                </c:pt>
                <c:pt idx="116">
                  <c:v>4.0779699999999995E-2</c:v>
                </c:pt>
                <c:pt idx="117">
                  <c:v>4.0777400000000005E-2</c:v>
                </c:pt>
                <c:pt idx="118">
                  <c:v>4.0775100000000002E-2</c:v>
                </c:pt>
                <c:pt idx="119">
                  <c:v>4.0777400000000005E-2</c:v>
                </c:pt>
              </c:numCache>
            </c:numRef>
          </c:val>
          <c:smooth val="0"/>
          <c:extLst>
            <c:ext xmlns:c16="http://schemas.microsoft.com/office/drawing/2014/chart" uri="{C3380CC4-5D6E-409C-BE32-E72D297353CC}">
              <c16:uniqueId val="{00000000-D867-4B9E-B84E-8E8479F35B48}"/>
            </c:ext>
          </c:extLst>
        </c:ser>
        <c:ser>
          <c:idx val="1"/>
          <c:order val="1"/>
          <c:tx>
            <c:strRef>
              <c:f>Analysis!$AE$9</c:f>
              <c:strCache>
                <c:ptCount val="1"/>
                <c:pt idx="0">
                  <c:v>Resets</c:v>
                </c:pt>
              </c:strCache>
            </c:strRef>
          </c:tx>
          <c:spPr>
            <a:ln w="34925" cap="rnd">
              <a:solidFill>
                <a:schemeClr val="accent4"/>
              </a:solidFill>
              <a:round/>
            </a:ln>
            <a:effectLst/>
          </c:spPr>
          <c:marker>
            <c:symbol val="none"/>
          </c:marker>
          <c:cat>
            <c:numRef>
              <c:f>Analysis!$Y$11:$Y$130</c:f>
              <c:numCache>
                <c:formatCode>m/d/yyyy</c:formatCode>
                <c:ptCount val="120"/>
                <c:pt idx="0">
                  <c:v>45257</c:v>
                </c:pt>
                <c:pt idx="1">
                  <c:v>45287</c:v>
                </c:pt>
                <c:pt idx="2">
                  <c:v>45318</c:v>
                </c:pt>
                <c:pt idx="3">
                  <c:v>45349</c:v>
                </c:pt>
                <c:pt idx="4">
                  <c:v>45378</c:v>
                </c:pt>
                <c:pt idx="5">
                  <c:v>45409</c:v>
                </c:pt>
                <c:pt idx="6">
                  <c:v>45439</c:v>
                </c:pt>
                <c:pt idx="7">
                  <c:v>45470</c:v>
                </c:pt>
                <c:pt idx="8">
                  <c:v>45500</c:v>
                </c:pt>
                <c:pt idx="9">
                  <c:v>45531</c:v>
                </c:pt>
                <c:pt idx="10">
                  <c:v>45562</c:v>
                </c:pt>
                <c:pt idx="11">
                  <c:v>45592</c:v>
                </c:pt>
                <c:pt idx="12">
                  <c:v>45623</c:v>
                </c:pt>
                <c:pt idx="13">
                  <c:v>45653</c:v>
                </c:pt>
                <c:pt idx="14">
                  <c:v>45684</c:v>
                </c:pt>
                <c:pt idx="15">
                  <c:v>45715</c:v>
                </c:pt>
                <c:pt idx="16">
                  <c:v>45743</c:v>
                </c:pt>
                <c:pt idx="17">
                  <c:v>45774</c:v>
                </c:pt>
                <c:pt idx="18">
                  <c:v>45804</c:v>
                </c:pt>
                <c:pt idx="19">
                  <c:v>45835</c:v>
                </c:pt>
                <c:pt idx="20">
                  <c:v>45865</c:v>
                </c:pt>
                <c:pt idx="21">
                  <c:v>45896</c:v>
                </c:pt>
                <c:pt idx="22">
                  <c:v>45927</c:v>
                </c:pt>
                <c:pt idx="23">
                  <c:v>45957</c:v>
                </c:pt>
                <c:pt idx="24">
                  <c:v>45988</c:v>
                </c:pt>
                <c:pt idx="25">
                  <c:v>46018</c:v>
                </c:pt>
                <c:pt idx="26">
                  <c:v>46049</c:v>
                </c:pt>
                <c:pt idx="27">
                  <c:v>46080</c:v>
                </c:pt>
                <c:pt idx="28">
                  <c:v>46108</c:v>
                </c:pt>
                <c:pt idx="29">
                  <c:v>46139</c:v>
                </c:pt>
                <c:pt idx="30">
                  <c:v>46169</c:v>
                </c:pt>
                <c:pt idx="31">
                  <c:v>46200</c:v>
                </c:pt>
                <c:pt idx="32">
                  <c:v>46230</c:v>
                </c:pt>
                <c:pt idx="33">
                  <c:v>46261</c:v>
                </c:pt>
                <c:pt idx="34">
                  <c:v>46292</c:v>
                </c:pt>
                <c:pt idx="35">
                  <c:v>46322</c:v>
                </c:pt>
                <c:pt idx="36">
                  <c:v>46353</c:v>
                </c:pt>
                <c:pt idx="37">
                  <c:v>46383</c:v>
                </c:pt>
                <c:pt idx="38">
                  <c:v>46414</c:v>
                </c:pt>
                <c:pt idx="39">
                  <c:v>46445</c:v>
                </c:pt>
                <c:pt idx="40">
                  <c:v>46473</c:v>
                </c:pt>
                <c:pt idx="41">
                  <c:v>46504</c:v>
                </c:pt>
                <c:pt idx="42">
                  <c:v>46534</c:v>
                </c:pt>
                <c:pt idx="43">
                  <c:v>46565</c:v>
                </c:pt>
                <c:pt idx="44">
                  <c:v>46595</c:v>
                </c:pt>
                <c:pt idx="45">
                  <c:v>46626</c:v>
                </c:pt>
                <c:pt idx="46">
                  <c:v>46657</c:v>
                </c:pt>
                <c:pt idx="47">
                  <c:v>46687</c:v>
                </c:pt>
                <c:pt idx="48">
                  <c:v>46718</c:v>
                </c:pt>
                <c:pt idx="49">
                  <c:v>46748</c:v>
                </c:pt>
                <c:pt idx="50">
                  <c:v>46779</c:v>
                </c:pt>
                <c:pt idx="51">
                  <c:v>46810</c:v>
                </c:pt>
                <c:pt idx="52">
                  <c:v>46839</c:v>
                </c:pt>
                <c:pt idx="53">
                  <c:v>46870</c:v>
                </c:pt>
                <c:pt idx="54">
                  <c:v>46900</c:v>
                </c:pt>
                <c:pt idx="55">
                  <c:v>46931</c:v>
                </c:pt>
                <c:pt idx="56">
                  <c:v>46961</c:v>
                </c:pt>
                <c:pt idx="57">
                  <c:v>46992</c:v>
                </c:pt>
                <c:pt idx="58">
                  <c:v>47023</c:v>
                </c:pt>
                <c:pt idx="59">
                  <c:v>47053</c:v>
                </c:pt>
                <c:pt idx="60">
                  <c:v>47084</c:v>
                </c:pt>
                <c:pt idx="61">
                  <c:v>47114</c:v>
                </c:pt>
                <c:pt idx="62">
                  <c:v>47145</c:v>
                </c:pt>
                <c:pt idx="63">
                  <c:v>47176</c:v>
                </c:pt>
                <c:pt idx="64">
                  <c:v>47204</c:v>
                </c:pt>
                <c:pt idx="65">
                  <c:v>47235</c:v>
                </c:pt>
                <c:pt idx="66">
                  <c:v>47265</c:v>
                </c:pt>
                <c:pt idx="67">
                  <c:v>47296</c:v>
                </c:pt>
                <c:pt idx="68">
                  <c:v>47326</c:v>
                </c:pt>
                <c:pt idx="69">
                  <c:v>47357</c:v>
                </c:pt>
                <c:pt idx="70">
                  <c:v>47388</c:v>
                </c:pt>
                <c:pt idx="71">
                  <c:v>47418</c:v>
                </c:pt>
                <c:pt idx="72">
                  <c:v>47449</c:v>
                </c:pt>
                <c:pt idx="73">
                  <c:v>47479</c:v>
                </c:pt>
                <c:pt idx="74">
                  <c:v>47510</c:v>
                </c:pt>
                <c:pt idx="75">
                  <c:v>47541</c:v>
                </c:pt>
                <c:pt idx="76">
                  <c:v>47569</c:v>
                </c:pt>
                <c:pt idx="77">
                  <c:v>47600</c:v>
                </c:pt>
                <c:pt idx="78">
                  <c:v>47630</c:v>
                </c:pt>
                <c:pt idx="79">
                  <c:v>47661</c:v>
                </c:pt>
                <c:pt idx="80">
                  <c:v>47691</c:v>
                </c:pt>
                <c:pt idx="81">
                  <c:v>47722</c:v>
                </c:pt>
                <c:pt idx="82">
                  <c:v>47753</c:v>
                </c:pt>
                <c:pt idx="83">
                  <c:v>47783</c:v>
                </c:pt>
                <c:pt idx="84">
                  <c:v>47814</c:v>
                </c:pt>
                <c:pt idx="85">
                  <c:v>47844</c:v>
                </c:pt>
                <c:pt idx="86">
                  <c:v>47875</c:v>
                </c:pt>
                <c:pt idx="87">
                  <c:v>47906</c:v>
                </c:pt>
                <c:pt idx="88">
                  <c:v>47934</c:v>
                </c:pt>
                <c:pt idx="89">
                  <c:v>47965</c:v>
                </c:pt>
                <c:pt idx="90">
                  <c:v>47995</c:v>
                </c:pt>
                <c:pt idx="91">
                  <c:v>48026</c:v>
                </c:pt>
                <c:pt idx="92">
                  <c:v>48056</c:v>
                </c:pt>
                <c:pt idx="93">
                  <c:v>48087</c:v>
                </c:pt>
                <c:pt idx="94">
                  <c:v>48118</c:v>
                </c:pt>
                <c:pt idx="95">
                  <c:v>48148</c:v>
                </c:pt>
                <c:pt idx="96">
                  <c:v>48179</c:v>
                </c:pt>
                <c:pt idx="97">
                  <c:v>48209</c:v>
                </c:pt>
                <c:pt idx="98">
                  <c:v>48240</c:v>
                </c:pt>
                <c:pt idx="99">
                  <c:v>48271</c:v>
                </c:pt>
                <c:pt idx="100">
                  <c:v>48300</c:v>
                </c:pt>
                <c:pt idx="101">
                  <c:v>48331</c:v>
                </c:pt>
                <c:pt idx="102">
                  <c:v>48361</c:v>
                </c:pt>
                <c:pt idx="103">
                  <c:v>48392</c:v>
                </c:pt>
                <c:pt idx="104">
                  <c:v>48422</c:v>
                </c:pt>
                <c:pt idx="105">
                  <c:v>48453</c:v>
                </c:pt>
                <c:pt idx="106">
                  <c:v>48484</c:v>
                </c:pt>
                <c:pt idx="107">
                  <c:v>48514</c:v>
                </c:pt>
                <c:pt idx="108">
                  <c:v>48545</c:v>
                </c:pt>
                <c:pt idx="109">
                  <c:v>48575</c:v>
                </c:pt>
                <c:pt idx="110">
                  <c:v>48606</c:v>
                </c:pt>
                <c:pt idx="111">
                  <c:v>48637</c:v>
                </c:pt>
                <c:pt idx="112">
                  <c:v>48665</c:v>
                </c:pt>
                <c:pt idx="113">
                  <c:v>48696</c:v>
                </c:pt>
                <c:pt idx="114">
                  <c:v>48726</c:v>
                </c:pt>
                <c:pt idx="115">
                  <c:v>48757</c:v>
                </c:pt>
                <c:pt idx="116">
                  <c:v>48787</c:v>
                </c:pt>
                <c:pt idx="117">
                  <c:v>48818</c:v>
                </c:pt>
                <c:pt idx="118">
                  <c:v>48849</c:v>
                </c:pt>
                <c:pt idx="119">
                  <c:v>48879</c:v>
                </c:pt>
              </c:numCache>
            </c:numRef>
          </c:cat>
          <c:val>
            <c:numRef>
              <c:f>Analysis!$AE$11:$AE$130</c:f>
              <c:numCache>
                <c:formatCode>0.00%</c:formatCode>
                <c:ptCount val="120"/>
                <c:pt idx="0">
                  <c:v>5.3116125E-2</c:v>
                </c:pt>
                <c:pt idx="1">
                  <c:v>5.3576900000000004E-2</c:v>
                </c:pt>
                <c:pt idx="2">
                  <c:v>5.3707880000000006E-2</c:v>
                </c:pt>
                <c:pt idx="3">
                  <c:v>5.3703333333333325E-2</c:v>
                </c:pt>
                <c:pt idx="4">
                  <c:v>5.3361599999999995E-2</c:v>
                </c:pt>
                <c:pt idx="5">
                  <c:v>5.2806699999999998E-2</c:v>
                </c:pt>
                <c:pt idx="6">
                  <c:v>5.1877700000000006E-2</c:v>
                </c:pt>
                <c:pt idx="7">
                  <c:v>5.131115E-2</c:v>
                </c:pt>
                <c:pt idx="8">
                  <c:v>5.045434E-2</c:v>
                </c:pt>
                <c:pt idx="9">
                  <c:v>4.9527059999999998E-2</c:v>
                </c:pt>
                <c:pt idx="10">
                  <c:v>4.9139450000000001E-2</c:v>
                </c:pt>
                <c:pt idx="11">
                  <c:v>4.7600699999999996E-2</c:v>
                </c:pt>
                <c:pt idx="12">
                  <c:v>4.5608750000000003E-2</c:v>
                </c:pt>
                <c:pt idx="13">
                  <c:v>4.3791919999999998E-2</c:v>
                </c:pt>
                <c:pt idx="14">
                  <c:v>4.3789259999999997E-2</c:v>
                </c:pt>
                <c:pt idx="15">
                  <c:v>4.3790849999999999E-2</c:v>
                </c:pt>
                <c:pt idx="16">
                  <c:v>4.3791380000000005E-2</c:v>
                </c:pt>
                <c:pt idx="17">
                  <c:v>4.3789524999999996E-2</c:v>
                </c:pt>
                <c:pt idx="18">
                  <c:v>4.1881760000000004E-2</c:v>
                </c:pt>
                <c:pt idx="19">
                  <c:v>3.9021050000000002E-2</c:v>
                </c:pt>
                <c:pt idx="20">
                  <c:v>3.9018739999999996E-2</c:v>
                </c:pt>
                <c:pt idx="21">
                  <c:v>3.9021680000000003E-2</c:v>
                </c:pt>
                <c:pt idx="22">
                  <c:v>3.9019999999999999E-2</c:v>
                </c:pt>
                <c:pt idx="23">
                  <c:v>3.9018740000000003E-2</c:v>
                </c:pt>
                <c:pt idx="24">
                  <c:v>3.9021575000000003E-2</c:v>
                </c:pt>
                <c:pt idx="25">
                  <c:v>3.735774E-2</c:v>
                </c:pt>
                <c:pt idx="26">
                  <c:v>3.7357359999999999E-2</c:v>
                </c:pt>
                <c:pt idx="27">
                  <c:v>3.7359700000000003E-2</c:v>
                </c:pt>
                <c:pt idx="28">
                  <c:v>3.7358139999999998E-2</c:v>
                </c:pt>
                <c:pt idx="29">
                  <c:v>3.7355800000000002E-2</c:v>
                </c:pt>
                <c:pt idx="30">
                  <c:v>3.7358139999999998E-2</c:v>
                </c:pt>
                <c:pt idx="31">
                  <c:v>3.7357750000000002E-2</c:v>
                </c:pt>
                <c:pt idx="32">
                  <c:v>3.735658E-2</c:v>
                </c:pt>
                <c:pt idx="33">
                  <c:v>3.7358139999999998E-2</c:v>
                </c:pt>
                <c:pt idx="34">
                  <c:v>3.7356775000000002E-2</c:v>
                </c:pt>
                <c:pt idx="35">
                  <c:v>3.7357359999999999E-2</c:v>
                </c:pt>
                <c:pt idx="36">
                  <c:v>3.7358725000000002E-2</c:v>
                </c:pt>
                <c:pt idx="37">
                  <c:v>3.7336420000000002E-2</c:v>
                </c:pt>
                <c:pt idx="38">
                  <c:v>3.7336380000000002E-2</c:v>
                </c:pt>
                <c:pt idx="39">
                  <c:v>3.73379E-2</c:v>
                </c:pt>
                <c:pt idx="40">
                  <c:v>3.7336420000000002E-2</c:v>
                </c:pt>
                <c:pt idx="41">
                  <c:v>3.7335050000000002E-2</c:v>
                </c:pt>
                <c:pt idx="42">
                  <c:v>3.7338740000000002E-2</c:v>
                </c:pt>
                <c:pt idx="43">
                  <c:v>3.7335050000000002E-2</c:v>
                </c:pt>
                <c:pt idx="44">
                  <c:v>3.733562E-2</c:v>
                </c:pt>
                <c:pt idx="45">
                  <c:v>3.7336380000000002E-2</c:v>
                </c:pt>
                <c:pt idx="46">
                  <c:v>3.7334100000000002E-2</c:v>
                </c:pt>
                <c:pt idx="47">
                  <c:v>3.7336380000000002E-2</c:v>
                </c:pt>
                <c:pt idx="48">
                  <c:v>3.7336000000000001E-2</c:v>
                </c:pt>
                <c:pt idx="49">
                  <c:v>3.79689E-2</c:v>
                </c:pt>
                <c:pt idx="50">
                  <c:v>3.7970500000000004E-2</c:v>
                </c:pt>
                <c:pt idx="51">
                  <c:v>3.796943333333333E-2</c:v>
                </c:pt>
                <c:pt idx="52">
                  <c:v>3.79689E-2</c:v>
                </c:pt>
                <c:pt idx="53">
                  <c:v>3.7971100000000001E-2</c:v>
                </c:pt>
                <c:pt idx="54">
                  <c:v>3.7971700000000004E-2</c:v>
                </c:pt>
                <c:pt idx="55">
                  <c:v>3.7969099999999999E-2</c:v>
                </c:pt>
                <c:pt idx="56">
                  <c:v>3.7970500000000004E-2</c:v>
                </c:pt>
                <c:pt idx="57">
                  <c:v>3.79689E-2</c:v>
                </c:pt>
                <c:pt idx="58">
                  <c:v>3.79701E-2</c:v>
                </c:pt>
                <c:pt idx="59">
                  <c:v>3.7970500000000004E-2</c:v>
                </c:pt>
                <c:pt idx="60">
                  <c:v>3.8168674999999999E-2</c:v>
                </c:pt>
                <c:pt idx="61">
                  <c:v>3.8774120000000002E-2</c:v>
                </c:pt>
                <c:pt idx="62">
                  <c:v>3.8772040000000008E-2</c:v>
                </c:pt>
                <c:pt idx="63">
                  <c:v>3.8770400000000003E-2</c:v>
                </c:pt>
                <c:pt idx="64">
                  <c:v>3.8774120000000002E-2</c:v>
                </c:pt>
                <c:pt idx="65">
                  <c:v>3.8773475000000002E-2</c:v>
                </c:pt>
                <c:pt idx="66">
                  <c:v>3.8772880000000003E-2</c:v>
                </c:pt>
                <c:pt idx="67">
                  <c:v>3.877245E-2</c:v>
                </c:pt>
                <c:pt idx="68">
                  <c:v>3.8772860000000006E-2</c:v>
                </c:pt>
                <c:pt idx="69">
                  <c:v>3.8771640000000003E-2</c:v>
                </c:pt>
                <c:pt idx="70">
                  <c:v>3.8773475000000002E-2</c:v>
                </c:pt>
                <c:pt idx="71">
                  <c:v>3.8772040000000008E-2</c:v>
                </c:pt>
                <c:pt idx="72">
                  <c:v>3.8867800000000001E-2</c:v>
                </c:pt>
                <c:pt idx="73">
                  <c:v>3.9158739999999997E-2</c:v>
                </c:pt>
                <c:pt idx="74">
                  <c:v>3.9156639999999993E-2</c:v>
                </c:pt>
                <c:pt idx="75">
                  <c:v>3.9155799999999998E-2</c:v>
                </c:pt>
                <c:pt idx="76">
                  <c:v>3.9158319999999996E-2</c:v>
                </c:pt>
                <c:pt idx="77">
                  <c:v>3.9157899999999995E-2</c:v>
                </c:pt>
                <c:pt idx="78">
                  <c:v>3.9157919999999999E-2</c:v>
                </c:pt>
                <c:pt idx="79">
                  <c:v>3.9158949999999998E-2</c:v>
                </c:pt>
                <c:pt idx="80">
                  <c:v>3.9157479999999995E-2</c:v>
                </c:pt>
                <c:pt idx="81">
                  <c:v>3.9158360000000003E-2</c:v>
                </c:pt>
                <c:pt idx="82">
                  <c:v>3.9158949999999998E-2</c:v>
                </c:pt>
                <c:pt idx="83">
                  <c:v>3.9156639999999993E-2</c:v>
                </c:pt>
                <c:pt idx="84">
                  <c:v>3.9158949999999998E-2</c:v>
                </c:pt>
                <c:pt idx="85">
                  <c:v>3.9734279999999997E-2</c:v>
                </c:pt>
                <c:pt idx="86">
                  <c:v>3.9732080000000003E-2</c:v>
                </c:pt>
                <c:pt idx="87">
                  <c:v>3.9733400000000002E-2</c:v>
                </c:pt>
                <c:pt idx="88">
                  <c:v>3.9733840000000006E-2</c:v>
                </c:pt>
                <c:pt idx="89">
                  <c:v>3.9732299999999998E-2</c:v>
                </c:pt>
                <c:pt idx="90">
                  <c:v>3.9732960000000005E-2</c:v>
                </c:pt>
                <c:pt idx="91">
                  <c:v>3.9734499999999999E-2</c:v>
                </c:pt>
                <c:pt idx="92">
                  <c:v>3.9732079999999996E-2</c:v>
                </c:pt>
                <c:pt idx="93">
                  <c:v>3.9735160000000005E-2</c:v>
                </c:pt>
                <c:pt idx="94">
                  <c:v>3.9733400000000002E-2</c:v>
                </c:pt>
                <c:pt idx="95">
                  <c:v>3.9732080000000003E-2</c:v>
                </c:pt>
                <c:pt idx="96">
                  <c:v>3.9735050000000008E-2</c:v>
                </c:pt>
                <c:pt idx="97">
                  <c:v>4.0369059999999998E-2</c:v>
                </c:pt>
                <c:pt idx="98">
                  <c:v>4.0368599999999998E-2</c:v>
                </c:pt>
                <c:pt idx="99">
                  <c:v>4.0371300000000006E-2</c:v>
                </c:pt>
                <c:pt idx="100">
                  <c:v>4.0369519999999992E-2</c:v>
                </c:pt>
                <c:pt idx="101">
                  <c:v>4.0367924999999999E-2</c:v>
                </c:pt>
                <c:pt idx="102">
                  <c:v>4.037223999999999E-2</c:v>
                </c:pt>
                <c:pt idx="103">
                  <c:v>4.0367924999999999E-2</c:v>
                </c:pt>
                <c:pt idx="104">
                  <c:v>4.0368599999999998E-2</c:v>
                </c:pt>
                <c:pt idx="105">
                  <c:v>4.0369500000000003E-2</c:v>
                </c:pt>
                <c:pt idx="106">
                  <c:v>4.0366799999999994E-2</c:v>
                </c:pt>
                <c:pt idx="107">
                  <c:v>4.0369499999999996E-2</c:v>
                </c:pt>
                <c:pt idx="108">
                  <c:v>4.0369050000000004E-2</c:v>
                </c:pt>
                <c:pt idx="109">
                  <c:v>4.068422E-2</c:v>
                </c:pt>
                <c:pt idx="110">
                  <c:v>4.0686060000000003E-2</c:v>
                </c:pt>
                <c:pt idx="111">
                  <c:v>4.0685600000000002E-2</c:v>
                </c:pt>
                <c:pt idx="112">
                  <c:v>4.0684220000000007E-2</c:v>
                </c:pt>
                <c:pt idx="113">
                  <c:v>4.0685600000000002E-2</c:v>
                </c:pt>
                <c:pt idx="114">
                  <c:v>4.0688820000000001E-2</c:v>
                </c:pt>
                <c:pt idx="115">
                  <c:v>4.0683299999999999E-2</c:v>
                </c:pt>
                <c:pt idx="116">
                  <c:v>4.0686060000000003E-2</c:v>
                </c:pt>
                <c:pt idx="117">
                  <c:v>4.0685140000000002E-2</c:v>
                </c:pt>
                <c:pt idx="118">
                  <c:v>4.0684449999999997E-2</c:v>
                </c:pt>
                <c:pt idx="119">
                  <c:v>4.0686060000000003E-2</c:v>
                </c:pt>
              </c:numCache>
            </c:numRef>
          </c:val>
          <c:smooth val="0"/>
          <c:extLst>
            <c:ext xmlns:c16="http://schemas.microsoft.com/office/drawing/2014/chart" uri="{C3380CC4-5D6E-409C-BE32-E72D297353CC}">
              <c16:uniqueId val="{00000001-D867-4B9E-B84E-8E8479F35B48}"/>
            </c:ext>
          </c:extLst>
        </c:ser>
        <c:ser>
          <c:idx val="2"/>
          <c:order val="2"/>
          <c:tx>
            <c:strRef>
              <c:f>Analysis!$AI$9</c:f>
              <c:strCache>
                <c:ptCount val="1"/>
                <c:pt idx="0">
                  <c:v>Resets</c:v>
                </c:pt>
              </c:strCache>
            </c:strRef>
          </c:tx>
          <c:spPr>
            <a:ln w="34925" cap="rnd">
              <a:solidFill>
                <a:schemeClr val="accent5"/>
              </a:solidFill>
              <a:round/>
            </a:ln>
            <a:effectLst/>
          </c:spPr>
          <c:marker>
            <c:symbol val="none"/>
          </c:marker>
          <c:cat>
            <c:numRef>
              <c:f>Analysis!$Y$11:$Y$130</c:f>
              <c:numCache>
                <c:formatCode>m/d/yyyy</c:formatCode>
                <c:ptCount val="120"/>
                <c:pt idx="0">
                  <c:v>45257</c:v>
                </c:pt>
                <c:pt idx="1">
                  <c:v>45287</c:v>
                </c:pt>
                <c:pt idx="2">
                  <c:v>45318</c:v>
                </c:pt>
                <c:pt idx="3">
                  <c:v>45349</c:v>
                </c:pt>
                <c:pt idx="4">
                  <c:v>45378</c:v>
                </c:pt>
                <c:pt idx="5">
                  <c:v>45409</c:v>
                </c:pt>
                <c:pt idx="6">
                  <c:v>45439</c:v>
                </c:pt>
                <c:pt idx="7">
                  <c:v>45470</c:v>
                </c:pt>
                <c:pt idx="8">
                  <c:v>45500</c:v>
                </c:pt>
                <c:pt idx="9">
                  <c:v>45531</c:v>
                </c:pt>
                <c:pt idx="10">
                  <c:v>45562</c:v>
                </c:pt>
                <c:pt idx="11">
                  <c:v>45592</c:v>
                </c:pt>
                <c:pt idx="12">
                  <c:v>45623</c:v>
                </c:pt>
                <c:pt idx="13">
                  <c:v>45653</c:v>
                </c:pt>
                <c:pt idx="14">
                  <c:v>45684</c:v>
                </c:pt>
                <c:pt idx="15">
                  <c:v>45715</c:v>
                </c:pt>
                <c:pt idx="16">
                  <c:v>45743</c:v>
                </c:pt>
                <c:pt idx="17">
                  <c:v>45774</c:v>
                </c:pt>
                <c:pt idx="18">
                  <c:v>45804</c:v>
                </c:pt>
                <c:pt idx="19">
                  <c:v>45835</c:v>
                </c:pt>
                <c:pt idx="20">
                  <c:v>45865</c:v>
                </c:pt>
                <c:pt idx="21">
                  <c:v>45896</c:v>
                </c:pt>
                <c:pt idx="22">
                  <c:v>45927</c:v>
                </c:pt>
                <c:pt idx="23">
                  <c:v>45957</c:v>
                </c:pt>
                <c:pt idx="24">
                  <c:v>45988</c:v>
                </c:pt>
                <c:pt idx="25">
                  <c:v>46018</c:v>
                </c:pt>
                <c:pt idx="26">
                  <c:v>46049</c:v>
                </c:pt>
                <c:pt idx="27">
                  <c:v>46080</c:v>
                </c:pt>
                <c:pt idx="28">
                  <c:v>46108</c:v>
                </c:pt>
                <c:pt idx="29">
                  <c:v>46139</c:v>
                </c:pt>
                <c:pt idx="30">
                  <c:v>46169</c:v>
                </c:pt>
                <c:pt idx="31">
                  <c:v>46200</c:v>
                </c:pt>
                <c:pt idx="32">
                  <c:v>46230</c:v>
                </c:pt>
                <c:pt idx="33">
                  <c:v>46261</c:v>
                </c:pt>
                <c:pt idx="34">
                  <c:v>46292</c:v>
                </c:pt>
                <c:pt idx="35">
                  <c:v>46322</c:v>
                </c:pt>
                <c:pt idx="36">
                  <c:v>46353</c:v>
                </c:pt>
                <c:pt idx="37">
                  <c:v>46383</c:v>
                </c:pt>
                <c:pt idx="38">
                  <c:v>46414</c:v>
                </c:pt>
                <c:pt idx="39">
                  <c:v>46445</c:v>
                </c:pt>
                <c:pt idx="40">
                  <c:v>46473</c:v>
                </c:pt>
                <c:pt idx="41">
                  <c:v>46504</c:v>
                </c:pt>
                <c:pt idx="42">
                  <c:v>46534</c:v>
                </c:pt>
                <c:pt idx="43">
                  <c:v>46565</c:v>
                </c:pt>
                <c:pt idx="44">
                  <c:v>46595</c:v>
                </c:pt>
                <c:pt idx="45">
                  <c:v>46626</c:v>
                </c:pt>
                <c:pt idx="46">
                  <c:v>46657</c:v>
                </c:pt>
                <c:pt idx="47">
                  <c:v>46687</c:v>
                </c:pt>
                <c:pt idx="48">
                  <c:v>46718</c:v>
                </c:pt>
                <c:pt idx="49">
                  <c:v>46748</c:v>
                </c:pt>
                <c:pt idx="50">
                  <c:v>46779</c:v>
                </c:pt>
                <c:pt idx="51">
                  <c:v>46810</c:v>
                </c:pt>
                <c:pt idx="52">
                  <c:v>46839</c:v>
                </c:pt>
                <c:pt idx="53">
                  <c:v>46870</c:v>
                </c:pt>
                <c:pt idx="54">
                  <c:v>46900</c:v>
                </c:pt>
                <c:pt idx="55">
                  <c:v>46931</c:v>
                </c:pt>
                <c:pt idx="56">
                  <c:v>46961</c:v>
                </c:pt>
                <c:pt idx="57">
                  <c:v>46992</c:v>
                </c:pt>
                <c:pt idx="58">
                  <c:v>47023</c:v>
                </c:pt>
                <c:pt idx="59">
                  <c:v>47053</c:v>
                </c:pt>
                <c:pt idx="60">
                  <c:v>47084</c:v>
                </c:pt>
                <c:pt idx="61">
                  <c:v>47114</c:v>
                </c:pt>
                <c:pt idx="62">
                  <c:v>47145</c:v>
                </c:pt>
                <c:pt idx="63">
                  <c:v>47176</c:v>
                </c:pt>
                <c:pt idx="64">
                  <c:v>47204</c:v>
                </c:pt>
                <c:pt idx="65">
                  <c:v>47235</c:v>
                </c:pt>
                <c:pt idx="66">
                  <c:v>47265</c:v>
                </c:pt>
                <c:pt idx="67">
                  <c:v>47296</c:v>
                </c:pt>
                <c:pt idx="68">
                  <c:v>47326</c:v>
                </c:pt>
                <c:pt idx="69">
                  <c:v>47357</c:v>
                </c:pt>
                <c:pt idx="70">
                  <c:v>47388</c:v>
                </c:pt>
                <c:pt idx="71">
                  <c:v>47418</c:v>
                </c:pt>
                <c:pt idx="72">
                  <c:v>47449</c:v>
                </c:pt>
                <c:pt idx="73">
                  <c:v>47479</c:v>
                </c:pt>
                <c:pt idx="74">
                  <c:v>47510</c:v>
                </c:pt>
                <c:pt idx="75">
                  <c:v>47541</c:v>
                </c:pt>
                <c:pt idx="76">
                  <c:v>47569</c:v>
                </c:pt>
                <c:pt idx="77">
                  <c:v>47600</c:v>
                </c:pt>
                <c:pt idx="78">
                  <c:v>47630</c:v>
                </c:pt>
                <c:pt idx="79">
                  <c:v>47661</c:v>
                </c:pt>
                <c:pt idx="80">
                  <c:v>47691</c:v>
                </c:pt>
                <c:pt idx="81">
                  <c:v>47722</c:v>
                </c:pt>
                <c:pt idx="82">
                  <c:v>47753</c:v>
                </c:pt>
                <c:pt idx="83">
                  <c:v>47783</c:v>
                </c:pt>
                <c:pt idx="84">
                  <c:v>47814</c:v>
                </c:pt>
                <c:pt idx="85">
                  <c:v>47844</c:v>
                </c:pt>
                <c:pt idx="86">
                  <c:v>47875</c:v>
                </c:pt>
                <c:pt idx="87">
                  <c:v>47906</c:v>
                </c:pt>
                <c:pt idx="88">
                  <c:v>47934</c:v>
                </c:pt>
                <c:pt idx="89">
                  <c:v>47965</c:v>
                </c:pt>
                <c:pt idx="90">
                  <c:v>47995</c:v>
                </c:pt>
                <c:pt idx="91">
                  <c:v>48026</c:v>
                </c:pt>
                <c:pt idx="92">
                  <c:v>48056</c:v>
                </c:pt>
                <c:pt idx="93">
                  <c:v>48087</c:v>
                </c:pt>
                <c:pt idx="94">
                  <c:v>48118</c:v>
                </c:pt>
                <c:pt idx="95">
                  <c:v>48148</c:v>
                </c:pt>
                <c:pt idx="96">
                  <c:v>48179</c:v>
                </c:pt>
                <c:pt idx="97">
                  <c:v>48209</c:v>
                </c:pt>
                <c:pt idx="98">
                  <c:v>48240</c:v>
                </c:pt>
                <c:pt idx="99">
                  <c:v>48271</c:v>
                </c:pt>
                <c:pt idx="100">
                  <c:v>48300</c:v>
                </c:pt>
                <c:pt idx="101">
                  <c:v>48331</c:v>
                </c:pt>
                <c:pt idx="102">
                  <c:v>48361</c:v>
                </c:pt>
                <c:pt idx="103">
                  <c:v>48392</c:v>
                </c:pt>
                <c:pt idx="104">
                  <c:v>48422</c:v>
                </c:pt>
                <c:pt idx="105">
                  <c:v>48453</c:v>
                </c:pt>
                <c:pt idx="106">
                  <c:v>48484</c:v>
                </c:pt>
                <c:pt idx="107">
                  <c:v>48514</c:v>
                </c:pt>
                <c:pt idx="108">
                  <c:v>48545</c:v>
                </c:pt>
                <c:pt idx="109">
                  <c:v>48575</c:v>
                </c:pt>
                <c:pt idx="110">
                  <c:v>48606</c:v>
                </c:pt>
                <c:pt idx="111">
                  <c:v>48637</c:v>
                </c:pt>
                <c:pt idx="112">
                  <c:v>48665</c:v>
                </c:pt>
                <c:pt idx="113">
                  <c:v>48696</c:v>
                </c:pt>
                <c:pt idx="114">
                  <c:v>48726</c:v>
                </c:pt>
                <c:pt idx="115">
                  <c:v>48757</c:v>
                </c:pt>
                <c:pt idx="116">
                  <c:v>48787</c:v>
                </c:pt>
                <c:pt idx="117">
                  <c:v>48818</c:v>
                </c:pt>
                <c:pt idx="118">
                  <c:v>48849</c:v>
                </c:pt>
                <c:pt idx="119">
                  <c:v>48879</c:v>
                </c:pt>
              </c:numCache>
            </c:numRef>
          </c:cat>
          <c:val>
            <c:numRef>
              <c:f>Analysis!$AI$11:$AI$130</c:f>
              <c:numCache>
                <c:formatCode>0.00%</c:formatCode>
                <c:ptCount val="120"/>
                <c:pt idx="0">
                  <c:v>5.4622799999999999E-2</c:v>
                </c:pt>
                <c:pt idx="1">
                  <c:v>5.4811699999999998E-2</c:v>
                </c:pt>
                <c:pt idx="2">
                  <c:v>5.4806199999999999E-2</c:v>
                </c:pt>
                <c:pt idx="3">
                  <c:v>5.4761199999999996E-2</c:v>
                </c:pt>
                <c:pt idx="4">
                  <c:v>5.4773599999999999E-2</c:v>
                </c:pt>
                <c:pt idx="5">
                  <c:v>5.45186E-2</c:v>
                </c:pt>
                <c:pt idx="6">
                  <c:v>5.2170100000000004E-2</c:v>
                </c:pt>
                <c:pt idx="7">
                  <c:v>5.21777E-2</c:v>
                </c:pt>
                <c:pt idx="8">
                  <c:v>5.1962900000000006E-2</c:v>
                </c:pt>
                <c:pt idx="9">
                  <c:v>4.8851699999999998E-2</c:v>
                </c:pt>
                <c:pt idx="10">
                  <c:v>4.8848399999999993E-2</c:v>
                </c:pt>
                <c:pt idx="11">
                  <c:v>4.8845099999999995E-2</c:v>
                </c:pt>
                <c:pt idx="12">
                  <c:v>4.4873999999999997E-2</c:v>
                </c:pt>
                <c:pt idx="13">
                  <c:v>4.4742900000000002E-2</c:v>
                </c:pt>
                <c:pt idx="14">
                  <c:v>4.4740200000000001E-2</c:v>
                </c:pt>
                <c:pt idx="15">
                  <c:v>4.4742900000000002E-2</c:v>
                </c:pt>
                <c:pt idx="16">
                  <c:v>4.4742900000000002E-2</c:v>
                </c:pt>
                <c:pt idx="17">
                  <c:v>4.4463499999999996E-2</c:v>
                </c:pt>
                <c:pt idx="18">
                  <c:v>4.0595699999999998E-2</c:v>
                </c:pt>
                <c:pt idx="19">
                  <c:v>4.0593399999999995E-2</c:v>
                </c:pt>
                <c:pt idx="20">
                  <c:v>4.0591100000000005E-2</c:v>
                </c:pt>
                <c:pt idx="21">
                  <c:v>4.0595699999999998E-2</c:v>
                </c:pt>
                <c:pt idx="22">
                  <c:v>4.0593399999999995E-2</c:v>
                </c:pt>
                <c:pt idx="23">
                  <c:v>4.0591100000000005E-2</c:v>
                </c:pt>
                <c:pt idx="24">
                  <c:v>3.8628799999999998E-2</c:v>
                </c:pt>
                <c:pt idx="25">
                  <c:v>3.86267E-2</c:v>
                </c:pt>
                <c:pt idx="26">
                  <c:v>3.86267E-2</c:v>
                </c:pt>
                <c:pt idx="27">
                  <c:v>3.8628799999999998E-2</c:v>
                </c:pt>
                <c:pt idx="28">
                  <c:v>3.8628799999999998E-2</c:v>
                </c:pt>
                <c:pt idx="29">
                  <c:v>3.86267E-2</c:v>
                </c:pt>
                <c:pt idx="30">
                  <c:v>3.8630900000000003E-2</c:v>
                </c:pt>
                <c:pt idx="31">
                  <c:v>3.8628799999999998E-2</c:v>
                </c:pt>
                <c:pt idx="32">
                  <c:v>3.86267E-2</c:v>
                </c:pt>
                <c:pt idx="33">
                  <c:v>3.8628799999999998E-2</c:v>
                </c:pt>
                <c:pt idx="34">
                  <c:v>3.86267E-2</c:v>
                </c:pt>
                <c:pt idx="35">
                  <c:v>3.8632899999999998E-2</c:v>
                </c:pt>
                <c:pt idx="36">
                  <c:v>3.8578299999999996E-2</c:v>
                </c:pt>
                <c:pt idx="37">
                  <c:v>3.8567900000000002E-2</c:v>
                </c:pt>
                <c:pt idx="38">
                  <c:v>3.8567900000000002E-2</c:v>
                </c:pt>
                <c:pt idx="39">
                  <c:v>3.8572099999999998E-2</c:v>
                </c:pt>
                <c:pt idx="40">
                  <c:v>3.8576199999999998E-2</c:v>
                </c:pt>
                <c:pt idx="41">
                  <c:v>3.857E-2</c:v>
                </c:pt>
                <c:pt idx="42">
                  <c:v>3.8572099999999998E-2</c:v>
                </c:pt>
                <c:pt idx="43">
                  <c:v>3.857E-2</c:v>
                </c:pt>
                <c:pt idx="44">
                  <c:v>3.8578299999999996E-2</c:v>
                </c:pt>
                <c:pt idx="45">
                  <c:v>3.857E-2</c:v>
                </c:pt>
                <c:pt idx="46">
                  <c:v>3.857E-2</c:v>
                </c:pt>
                <c:pt idx="47">
                  <c:v>3.85741E-2</c:v>
                </c:pt>
                <c:pt idx="48">
                  <c:v>3.9085100000000005E-2</c:v>
                </c:pt>
                <c:pt idx="49">
                  <c:v>3.9085100000000005E-2</c:v>
                </c:pt>
                <c:pt idx="50">
                  <c:v>3.9085100000000005E-2</c:v>
                </c:pt>
                <c:pt idx="51">
                  <c:v>3.9089399999999996E-2</c:v>
                </c:pt>
                <c:pt idx="52">
                  <c:v>3.9083E-2</c:v>
                </c:pt>
                <c:pt idx="53">
                  <c:v>3.9087299999999998E-2</c:v>
                </c:pt>
                <c:pt idx="54">
                  <c:v>3.9083E-2</c:v>
                </c:pt>
                <c:pt idx="55">
                  <c:v>3.9083E-2</c:v>
                </c:pt>
                <c:pt idx="56">
                  <c:v>3.9087299999999998E-2</c:v>
                </c:pt>
                <c:pt idx="57">
                  <c:v>3.9080900000000002E-2</c:v>
                </c:pt>
                <c:pt idx="58">
                  <c:v>3.9087299999999998E-2</c:v>
                </c:pt>
                <c:pt idx="59">
                  <c:v>3.9146E-2</c:v>
                </c:pt>
                <c:pt idx="60">
                  <c:v>4.0026900000000004E-2</c:v>
                </c:pt>
                <c:pt idx="61">
                  <c:v>4.0029099999999998E-2</c:v>
                </c:pt>
                <c:pt idx="62">
                  <c:v>4.0024699999999996E-2</c:v>
                </c:pt>
                <c:pt idx="63">
                  <c:v>4.0024699999999996E-2</c:v>
                </c:pt>
                <c:pt idx="64">
                  <c:v>4.0033599999999996E-2</c:v>
                </c:pt>
                <c:pt idx="65">
                  <c:v>4.0029099999999998E-2</c:v>
                </c:pt>
                <c:pt idx="66">
                  <c:v>4.0024699999999996E-2</c:v>
                </c:pt>
                <c:pt idx="67">
                  <c:v>4.0031400000000002E-2</c:v>
                </c:pt>
                <c:pt idx="68">
                  <c:v>4.0029099999999998E-2</c:v>
                </c:pt>
                <c:pt idx="69">
                  <c:v>4.0024699999999996E-2</c:v>
                </c:pt>
                <c:pt idx="70">
                  <c:v>4.0029099999999998E-2</c:v>
                </c:pt>
                <c:pt idx="71">
                  <c:v>4.0053099999999994E-2</c:v>
                </c:pt>
                <c:pt idx="72">
                  <c:v>4.03986E-2</c:v>
                </c:pt>
                <c:pt idx="73">
                  <c:v>4.0400799999999994E-2</c:v>
                </c:pt>
                <c:pt idx="74">
                  <c:v>4.0396299999999996E-2</c:v>
                </c:pt>
                <c:pt idx="75">
                  <c:v>4.0396299999999996E-2</c:v>
                </c:pt>
                <c:pt idx="76">
                  <c:v>4.0403099999999997E-2</c:v>
                </c:pt>
                <c:pt idx="77">
                  <c:v>4.0400799999999994E-2</c:v>
                </c:pt>
                <c:pt idx="78">
                  <c:v>4.0396299999999996E-2</c:v>
                </c:pt>
                <c:pt idx="79">
                  <c:v>4.0400799999999994E-2</c:v>
                </c:pt>
                <c:pt idx="80">
                  <c:v>4.0400799999999994E-2</c:v>
                </c:pt>
                <c:pt idx="81">
                  <c:v>4.0403099999999997E-2</c:v>
                </c:pt>
                <c:pt idx="82">
                  <c:v>4.0400799999999994E-2</c:v>
                </c:pt>
                <c:pt idx="83">
                  <c:v>4.03986E-2</c:v>
                </c:pt>
                <c:pt idx="84">
                  <c:v>4.0962699999999998E-2</c:v>
                </c:pt>
                <c:pt idx="85">
                  <c:v>4.0978399999999998E-2</c:v>
                </c:pt>
                <c:pt idx="86">
                  <c:v>4.0976100000000001E-2</c:v>
                </c:pt>
                <c:pt idx="87">
                  <c:v>4.0978399999999998E-2</c:v>
                </c:pt>
                <c:pt idx="88">
                  <c:v>4.0978399999999998E-2</c:v>
                </c:pt>
                <c:pt idx="89">
                  <c:v>4.0976100000000001E-2</c:v>
                </c:pt>
                <c:pt idx="90">
                  <c:v>4.0980800000000005E-2</c:v>
                </c:pt>
                <c:pt idx="91">
                  <c:v>4.0978399999999998E-2</c:v>
                </c:pt>
                <c:pt idx="92">
                  <c:v>4.0976100000000001E-2</c:v>
                </c:pt>
                <c:pt idx="93">
                  <c:v>4.0980800000000005E-2</c:v>
                </c:pt>
                <c:pt idx="94">
                  <c:v>4.0978399999999998E-2</c:v>
                </c:pt>
                <c:pt idx="95">
                  <c:v>4.0976100000000001E-2</c:v>
                </c:pt>
                <c:pt idx="96">
                  <c:v>4.1473199999999995E-2</c:v>
                </c:pt>
                <c:pt idx="97">
                  <c:v>4.1470800000000002E-2</c:v>
                </c:pt>
                <c:pt idx="98">
                  <c:v>4.1470800000000002E-2</c:v>
                </c:pt>
                <c:pt idx="99">
                  <c:v>4.1473199999999995E-2</c:v>
                </c:pt>
                <c:pt idx="100">
                  <c:v>4.1478000000000001E-2</c:v>
                </c:pt>
                <c:pt idx="101">
                  <c:v>4.1470800000000002E-2</c:v>
                </c:pt>
                <c:pt idx="102">
                  <c:v>4.1473199999999995E-2</c:v>
                </c:pt>
                <c:pt idx="103">
                  <c:v>4.1470800000000002E-2</c:v>
                </c:pt>
                <c:pt idx="104">
                  <c:v>4.1480300000000005E-2</c:v>
                </c:pt>
                <c:pt idx="105">
                  <c:v>4.1470800000000002E-2</c:v>
                </c:pt>
                <c:pt idx="106">
                  <c:v>4.1470800000000002E-2</c:v>
                </c:pt>
                <c:pt idx="107">
                  <c:v>4.1475600000000001E-2</c:v>
                </c:pt>
                <c:pt idx="108">
                  <c:v>4.20769E-2</c:v>
                </c:pt>
                <c:pt idx="109">
                  <c:v>4.20769E-2</c:v>
                </c:pt>
                <c:pt idx="110">
                  <c:v>4.20769E-2</c:v>
                </c:pt>
                <c:pt idx="111">
                  <c:v>4.2081799999999996E-2</c:v>
                </c:pt>
                <c:pt idx="112">
                  <c:v>4.2074399999999998E-2</c:v>
                </c:pt>
                <c:pt idx="113">
                  <c:v>4.2081799999999996E-2</c:v>
                </c:pt>
                <c:pt idx="114">
                  <c:v>4.2074399999999998E-2</c:v>
                </c:pt>
                <c:pt idx="115">
                  <c:v>4.2074399999999998E-2</c:v>
                </c:pt>
                <c:pt idx="116">
                  <c:v>4.2081799999999996E-2</c:v>
                </c:pt>
                <c:pt idx="117">
                  <c:v>4.2074399999999998E-2</c:v>
                </c:pt>
                <c:pt idx="118">
                  <c:v>4.2074399999999998E-2</c:v>
                </c:pt>
                <c:pt idx="119">
                  <c:v>4.20769E-2</c:v>
                </c:pt>
              </c:numCache>
            </c:numRef>
          </c:val>
          <c:smooth val="0"/>
          <c:extLst>
            <c:ext xmlns:c16="http://schemas.microsoft.com/office/drawing/2014/chart" uri="{C3380CC4-5D6E-409C-BE32-E72D297353CC}">
              <c16:uniqueId val="{00000002-D867-4B9E-B84E-8E8479F35B48}"/>
            </c:ext>
          </c:extLst>
        </c:ser>
        <c:dLbls>
          <c:showLegendKey val="0"/>
          <c:showVal val="0"/>
          <c:showCatName val="0"/>
          <c:showSerName val="0"/>
          <c:showPercent val="0"/>
          <c:showBubbleSize val="0"/>
        </c:dLbls>
        <c:smooth val="0"/>
        <c:axId val="269530528"/>
        <c:axId val="269531776"/>
      </c:lineChart>
      <c:dateAx>
        <c:axId val="269530528"/>
        <c:scaling>
          <c:orientation val="minMax"/>
        </c:scaling>
        <c:delete val="0"/>
        <c:axPos val="b"/>
        <c:numFmt formatCode="yyyy"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100" b="1" i="1" u="none" strike="noStrike" kern="1200" baseline="0">
                <a:solidFill>
                  <a:schemeClr val="accent3">
                    <a:lumMod val="75000"/>
                  </a:schemeClr>
                </a:solidFill>
                <a:latin typeface="+mn-lt"/>
                <a:ea typeface="+mn-ea"/>
                <a:cs typeface="+mn-cs"/>
              </a:defRPr>
            </a:pPr>
            <a:endParaRPr lang="en-US"/>
          </a:p>
        </c:txPr>
        <c:crossAx val="269531776"/>
        <c:crosses val="autoZero"/>
        <c:auto val="1"/>
        <c:lblOffset val="100"/>
        <c:baseTimeUnit val="months"/>
        <c:majorUnit val="12"/>
        <c:majorTimeUnit val="months"/>
      </c:dateAx>
      <c:valAx>
        <c:axId val="269531776"/>
        <c:scaling>
          <c:orientation val="minMax"/>
        </c:scaling>
        <c:delete val="0"/>
        <c:axPos val="l"/>
        <c:majorGridlines>
          <c:spPr>
            <a:ln w="9525" cap="flat" cmpd="sng" algn="ctr">
              <a:solidFill>
                <a:schemeClr val="bg2"/>
              </a:solidFill>
              <a:round/>
            </a:ln>
            <a:effectLst/>
          </c:spPr>
        </c:majorGridlines>
        <c:numFmt formatCode="0.00%" sourceLinked="1"/>
        <c:majorTickMark val="none"/>
        <c:minorTickMark val="none"/>
        <c:tickLblPos val="high"/>
        <c:spPr>
          <a:noFill/>
          <a:ln>
            <a:noFill/>
          </a:ln>
          <a:effectLst/>
        </c:spPr>
        <c:txPr>
          <a:bodyPr rot="-60000000" spcFirstLastPara="1" vertOverflow="ellipsis" vert="horz" wrap="square" anchor="ctr" anchorCtr="1"/>
          <a:lstStyle/>
          <a:p>
            <a:pPr>
              <a:defRPr sz="1100" b="1" i="1" u="none" strike="noStrike" kern="1200" baseline="0">
                <a:solidFill>
                  <a:schemeClr val="accent3">
                    <a:lumMod val="75000"/>
                  </a:schemeClr>
                </a:solidFill>
                <a:latin typeface="+mn-lt"/>
                <a:ea typeface="+mn-ea"/>
                <a:cs typeface="+mn-cs"/>
              </a:defRPr>
            </a:pPr>
            <a:endParaRPr lang="en-US"/>
          </a:p>
        </c:txPr>
        <c:crossAx val="2695305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3367555679290235E-2"/>
          <c:y val="5.9528723224113116E-2"/>
          <c:w val="0.90922369630168565"/>
          <c:h val="0.85865606684917073"/>
        </c:manualLayout>
      </c:layout>
      <c:lineChart>
        <c:grouping val="standard"/>
        <c:varyColors val="0"/>
        <c:ser>
          <c:idx val="0"/>
          <c:order val="0"/>
          <c:tx>
            <c:strRef>
              <c:f>Analysis!$AC$9</c:f>
              <c:strCache>
                <c:ptCount val="1"/>
                <c:pt idx="0">
                  <c:v>Cumulative Interest</c:v>
                </c:pt>
              </c:strCache>
            </c:strRef>
          </c:tx>
          <c:spPr>
            <a:ln w="34925" cap="rnd">
              <a:solidFill>
                <a:schemeClr val="tx2"/>
              </a:solidFill>
              <a:round/>
            </a:ln>
            <a:effectLst/>
          </c:spPr>
          <c:marker>
            <c:symbol val="none"/>
          </c:marker>
          <c:cat>
            <c:numRef>
              <c:f>Analysis!$Y$11:$Y$130</c:f>
              <c:numCache>
                <c:formatCode>m/d/yyyy</c:formatCode>
                <c:ptCount val="120"/>
                <c:pt idx="0">
                  <c:v>45257</c:v>
                </c:pt>
                <c:pt idx="1">
                  <c:v>45287</c:v>
                </c:pt>
                <c:pt idx="2">
                  <c:v>45318</c:v>
                </c:pt>
                <c:pt idx="3">
                  <c:v>45349</c:v>
                </c:pt>
                <c:pt idx="4">
                  <c:v>45378</c:v>
                </c:pt>
                <c:pt idx="5">
                  <c:v>45409</c:v>
                </c:pt>
                <c:pt idx="6">
                  <c:v>45439</c:v>
                </c:pt>
                <c:pt idx="7">
                  <c:v>45470</c:v>
                </c:pt>
                <c:pt idx="8">
                  <c:v>45500</c:v>
                </c:pt>
                <c:pt idx="9">
                  <c:v>45531</c:v>
                </c:pt>
                <c:pt idx="10">
                  <c:v>45562</c:v>
                </c:pt>
                <c:pt idx="11">
                  <c:v>45592</c:v>
                </c:pt>
                <c:pt idx="12">
                  <c:v>45623</c:v>
                </c:pt>
                <c:pt idx="13">
                  <c:v>45653</c:v>
                </c:pt>
                <c:pt idx="14">
                  <c:v>45684</c:v>
                </c:pt>
                <c:pt idx="15">
                  <c:v>45715</c:v>
                </c:pt>
                <c:pt idx="16">
                  <c:v>45743</c:v>
                </c:pt>
                <c:pt idx="17">
                  <c:v>45774</c:v>
                </c:pt>
                <c:pt idx="18">
                  <c:v>45804</c:v>
                </c:pt>
                <c:pt idx="19">
                  <c:v>45835</c:v>
                </c:pt>
                <c:pt idx="20">
                  <c:v>45865</c:v>
                </c:pt>
                <c:pt idx="21">
                  <c:v>45896</c:v>
                </c:pt>
                <c:pt idx="22">
                  <c:v>45927</c:v>
                </c:pt>
                <c:pt idx="23">
                  <c:v>45957</c:v>
                </c:pt>
                <c:pt idx="24">
                  <c:v>45988</c:v>
                </c:pt>
                <c:pt idx="25">
                  <c:v>46018</c:v>
                </c:pt>
                <c:pt idx="26">
                  <c:v>46049</c:v>
                </c:pt>
                <c:pt idx="27">
                  <c:v>46080</c:v>
                </c:pt>
                <c:pt idx="28">
                  <c:v>46108</c:v>
                </c:pt>
                <c:pt idx="29">
                  <c:v>46139</c:v>
                </c:pt>
                <c:pt idx="30">
                  <c:v>46169</c:v>
                </c:pt>
                <c:pt idx="31">
                  <c:v>46200</c:v>
                </c:pt>
                <c:pt idx="32">
                  <c:v>46230</c:v>
                </c:pt>
                <c:pt idx="33">
                  <c:v>46261</c:v>
                </c:pt>
                <c:pt idx="34">
                  <c:v>46292</c:v>
                </c:pt>
                <c:pt idx="35">
                  <c:v>46322</c:v>
                </c:pt>
                <c:pt idx="36">
                  <c:v>46353</c:v>
                </c:pt>
                <c:pt idx="37">
                  <c:v>46383</c:v>
                </c:pt>
                <c:pt idx="38">
                  <c:v>46414</c:v>
                </c:pt>
                <c:pt idx="39">
                  <c:v>46445</c:v>
                </c:pt>
                <c:pt idx="40">
                  <c:v>46473</c:v>
                </c:pt>
                <c:pt idx="41">
                  <c:v>46504</c:v>
                </c:pt>
                <c:pt idx="42">
                  <c:v>46534</c:v>
                </c:pt>
                <c:pt idx="43">
                  <c:v>46565</c:v>
                </c:pt>
                <c:pt idx="44">
                  <c:v>46595</c:v>
                </c:pt>
                <c:pt idx="45">
                  <c:v>46626</c:v>
                </c:pt>
                <c:pt idx="46">
                  <c:v>46657</c:v>
                </c:pt>
                <c:pt idx="47">
                  <c:v>46687</c:v>
                </c:pt>
                <c:pt idx="48">
                  <c:v>46718</c:v>
                </c:pt>
                <c:pt idx="49">
                  <c:v>46748</c:v>
                </c:pt>
                <c:pt idx="50">
                  <c:v>46779</c:v>
                </c:pt>
                <c:pt idx="51">
                  <c:v>46810</c:v>
                </c:pt>
                <c:pt idx="52">
                  <c:v>46839</c:v>
                </c:pt>
                <c:pt idx="53">
                  <c:v>46870</c:v>
                </c:pt>
                <c:pt idx="54">
                  <c:v>46900</c:v>
                </c:pt>
                <c:pt idx="55">
                  <c:v>46931</c:v>
                </c:pt>
                <c:pt idx="56">
                  <c:v>46961</c:v>
                </c:pt>
                <c:pt idx="57">
                  <c:v>46992</c:v>
                </c:pt>
                <c:pt idx="58">
                  <c:v>47023</c:v>
                </c:pt>
                <c:pt idx="59">
                  <c:v>47053</c:v>
                </c:pt>
                <c:pt idx="60">
                  <c:v>47084</c:v>
                </c:pt>
                <c:pt idx="61">
                  <c:v>47114</c:v>
                </c:pt>
                <c:pt idx="62">
                  <c:v>47145</c:v>
                </c:pt>
                <c:pt idx="63">
                  <c:v>47176</c:v>
                </c:pt>
                <c:pt idx="64">
                  <c:v>47204</c:v>
                </c:pt>
                <c:pt idx="65">
                  <c:v>47235</c:v>
                </c:pt>
                <c:pt idx="66">
                  <c:v>47265</c:v>
                </c:pt>
                <c:pt idx="67">
                  <c:v>47296</c:v>
                </c:pt>
                <c:pt idx="68">
                  <c:v>47326</c:v>
                </c:pt>
                <c:pt idx="69">
                  <c:v>47357</c:v>
                </c:pt>
                <c:pt idx="70">
                  <c:v>47388</c:v>
                </c:pt>
                <c:pt idx="71">
                  <c:v>47418</c:v>
                </c:pt>
                <c:pt idx="72">
                  <c:v>47449</c:v>
                </c:pt>
                <c:pt idx="73">
                  <c:v>47479</c:v>
                </c:pt>
                <c:pt idx="74">
                  <c:v>47510</c:v>
                </c:pt>
                <c:pt idx="75">
                  <c:v>47541</c:v>
                </c:pt>
                <c:pt idx="76">
                  <c:v>47569</c:v>
                </c:pt>
                <c:pt idx="77">
                  <c:v>47600</c:v>
                </c:pt>
                <c:pt idx="78">
                  <c:v>47630</c:v>
                </c:pt>
                <c:pt idx="79">
                  <c:v>47661</c:v>
                </c:pt>
                <c:pt idx="80">
                  <c:v>47691</c:v>
                </c:pt>
                <c:pt idx="81">
                  <c:v>47722</c:v>
                </c:pt>
                <c:pt idx="82">
                  <c:v>47753</c:v>
                </c:pt>
                <c:pt idx="83">
                  <c:v>47783</c:v>
                </c:pt>
                <c:pt idx="84">
                  <c:v>47814</c:v>
                </c:pt>
                <c:pt idx="85">
                  <c:v>47844</c:v>
                </c:pt>
                <c:pt idx="86">
                  <c:v>47875</c:v>
                </c:pt>
                <c:pt idx="87">
                  <c:v>47906</c:v>
                </c:pt>
                <c:pt idx="88">
                  <c:v>47934</c:v>
                </c:pt>
                <c:pt idx="89">
                  <c:v>47965</c:v>
                </c:pt>
                <c:pt idx="90">
                  <c:v>47995</c:v>
                </c:pt>
                <c:pt idx="91">
                  <c:v>48026</c:v>
                </c:pt>
                <c:pt idx="92">
                  <c:v>48056</c:v>
                </c:pt>
                <c:pt idx="93">
                  <c:v>48087</c:v>
                </c:pt>
                <c:pt idx="94">
                  <c:v>48118</c:v>
                </c:pt>
                <c:pt idx="95">
                  <c:v>48148</c:v>
                </c:pt>
                <c:pt idx="96">
                  <c:v>48179</c:v>
                </c:pt>
                <c:pt idx="97">
                  <c:v>48209</c:v>
                </c:pt>
                <c:pt idx="98">
                  <c:v>48240</c:v>
                </c:pt>
                <c:pt idx="99">
                  <c:v>48271</c:v>
                </c:pt>
                <c:pt idx="100">
                  <c:v>48300</c:v>
                </c:pt>
                <c:pt idx="101">
                  <c:v>48331</c:v>
                </c:pt>
                <c:pt idx="102">
                  <c:v>48361</c:v>
                </c:pt>
                <c:pt idx="103">
                  <c:v>48392</c:v>
                </c:pt>
                <c:pt idx="104">
                  <c:v>48422</c:v>
                </c:pt>
                <c:pt idx="105">
                  <c:v>48453</c:v>
                </c:pt>
                <c:pt idx="106">
                  <c:v>48484</c:v>
                </c:pt>
                <c:pt idx="107">
                  <c:v>48514</c:v>
                </c:pt>
                <c:pt idx="108">
                  <c:v>48545</c:v>
                </c:pt>
                <c:pt idx="109">
                  <c:v>48575</c:v>
                </c:pt>
                <c:pt idx="110">
                  <c:v>48606</c:v>
                </c:pt>
                <c:pt idx="111">
                  <c:v>48637</c:v>
                </c:pt>
                <c:pt idx="112">
                  <c:v>48665</c:v>
                </c:pt>
                <c:pt idx="113">
                  <c:v>48696</c:v>
                </c:pt>
                <c:pt idx="114">
                  <c:v>48726</c:v>
                </c:pt>
                <c:pt idx="115">
                  <c:v>48757</c:v>
                </c:pt>
                <c:pt idx="116">
                  <c:v>48787</c:v>
                </c:pt>
                <c:pt idx="117">
                  <c:v>48818</c:v>
                </c:pt>
                <c:pt idx="118">
                  <c:v>48849</c:v>
                </c:pt>
                <c:pt idx="119">
                  <c:v>48879</c:v>
                </c:pt>
              </c:numCache>
            </c:numRef>
          </c:cat>
          <c:val>
            <c:numRef>
              <c:f>Analysis!$AC$11:$AC$130</c:f>
              <c:numCache>
                <c:formatCode>_(* #,##0_);_(* \(#,##0\);_(* "-"??_);_(@_)</c:formatCode>
                <c:ptCount val="120"/>
                <c:pt idx="0">
                  <c:v>111383.54166666664</c:v>
                </c:pt>
                <c:pt idx="1">
                  <c:v>226962.30555555556</c:v>
                </c:pt>
                <c:pt idx="2">
                  <c:v>343030.39583333337</c:v>
                </c:pt>
                <c:pt idx="3">
                  <c:v>451367.75000000006</c:v>
                </c:pt>
                <c:pt idx="4">
                  <c:v>566219.95138888899</c:v>
                </c:pt>
                <c:pt idx="5">
                  <c:v>675406.61805555562</c:v>
                </c:pt>
                <c:pt idx="6">
                  <c:v>787031.375</c:v>
                </c:pt>
                <c:pt idx="7">
                  <c:v>893851.16666666663</c:v>
                </c:pt>
                <c:pt idx="8">
                  <c:v>1001597.4791666666</c:v>
                </c:pt>
                <c:pt idx="9">
                  <c:v>1108195.7152777778</c:v>
                </c:pt>
                <c:pt idx="10">
                  <c:v>1208877.3819444445</c:v>
                </c:pt>
                <c:pt idx="11">
                  <c:v>1311229.6944444445</c:v>
                </c:pt>
                <c:pt idx="12">
                  <c:v>1402581.9861111112</c:v>
                </c:pt>
                <c:pt idx="13">
                  <c:v>1496979.3541666667</c:v>
                </c:pt>
                <c:pt idx="14">
                  <c:v>1591370.9097222222</c:v>
                </c:pt>
                <c:pt idx="15">
                  <c:v>1676633.048611111</c:v>
                </c:pt>
                <c:pt idx="16">
                  <c:v>1771030.4166666665</c:v>
                </c:pt>
                <c:pt idx="17">
                  <c:v>1862377.0833333333</c:v>
                </c:pt>
                <c:pt idx="18">
                  <c:v>1946858.111111111</c:v>
                </c:pt>
                <c:pt idx="19">
                  <c:v>2028299.986111111</c:v>
                </c:pt>
                <c:pt idx="20">
                  <c:v>2112452.0694444445</c:v>
                </c:pt>
                <c:pt idx="21">
                  <c:v>2196613.1944444445</c:v>
                </c:pt>
                <c:pt idx="22">
                  <c:v>2278055.0694444445</c:v>
                </c:pt>
                <c:pt idx="23">
                  <c:v>2362207.152777778</c:v>
                </c:pt>
                <c:pt idx="24">
                  <c:v>2440268.6111111115</c:v>
                </c:pt>
                <c:pt idx="25">
                  <c:v>2520815.006944445</c:v>
                </c:pt>
                <c:pt idx="26">
                  <c:v>2601357.3125000005</c:v>
                </c:pt>
                <c:pt idx="27">
                  <c:v>2674108.895833334</c:v>
                </c:pt>
                <c:pt idx="28">
                  <c:v>2754655.2916666674</c:v>
                </c:pt>
                <c:pt idx="29">
                  <c:v>2832599.458333334</c:v>
                </c:pt>
                <c:pt idx="30">
                  <c:v>2913150.1597222229</c:v>
                </c:pt>
                <c:pt idx="31">
                  <c:v>2991098.2847222229</c:v>
                </c:pt>
                <c:pt idx="32">
                  <c:v>3071653.0763888895</c:v>
                </c:pt>
                <c:pt idx="33">
                  <c:v>3152199.4722222229</c:v>
                </c:pt>
                <c:pt idx="34">
                  <c:v>3230143.6388888895</c:v>
                </c:pt>
                <c:pt idx="35">
                  <c:v>3310698.430555556</c:v>
                </c:pt>
                <c:pt idx="36">
                  <c:v>3388591.555555556</c:v>
                </c:pt>
                <c:pt idx="37">
                  <c:v>3469062.3888888895</c:v>
                </c:pt>
                <c:pt idx="38">
                  <c:v>3549528.9166666674</c:v>
                </c:pt>
                <c:pt idx="39">
                  <c:v>3622215.9444444454</c:v>
                </c:pt>
                <c:pt idx="40">
                  <c:v>3702690.8680555564</c:v>
                </c:pt>
                <c:pt idx="41">
                  <c:v>3780565.8680555564</c:v>
                </c:pt>
                <c:pt idx="42">
                  <c:v>3861040.7916666674</c:v>
                </c:pt>
                <c:pt idx="43">
                  <c:v>3938915.7916666674</c:v>
                </c:pt>
                <c:pt idx="44">
                  <c:v>4019399.1111111119</c:v>
                </c:pt>
                <c:pt idx="45">
                  <c:v>4099874.0347222229</c:v>
                </c:pt>
                <c:pt idx="46">
                  <c:v>4177749.0347222229</c:v>
                </c:pt>
                <c:pt idx="47">
                  <c:v>4258228.2638888899</c:v>
                </c:pt>
                <c:pt idx="48">
                  <c:v>4337423.0555555569</c:v>
                </c:pt>
                <c:pt idx="49">
                  <c:v>4419311.4930555569</c:v>
                </c:pt>
                <c:pt idx="50">
                  <c:v>4501191.3194444459</c:v>
                </c:pt>
                <c:pt idx="51">
                  <c:v>4577796.6319444459</c:v>
                </c:pt>
                <c:pt idx="52">
                  <c:v>4659672.1527777789</c:v>
                </c:pt>
                <c:pt idx="53">
                  <c:v>4738914.8611111119</c:v>
                </c:pt>
                <c:pt idx="54">
                  <c:v>4820790.381944445</c:v>
                </c:pt>
                <c:pt idx="55">
                  <c:v>4900024.756944445</c:v>
                </c:pt>
                <c:pt idx="56">
                  <c:v>4981904.583333334</c:v>
                </c:pt>
                <c:pt idx="57">
                  <c:v>5063780.104166667</c:v>
                </c:pt>
                <c:pt idx="58">
                  <c:v>5143022.8125</c:v>
                </c:pt>
                <c:pt idx="59">
                  <c:v>5224902.638888889</c:v>
                </c:pt>
                <c:pt idx="60">
                  <c:v>5305744.722222222</c:v>
                </c:pt>
                <c:pt idx="61">
                  <c:v>5389347.631944444</c:v>
                </c:pt>
                <c:pt idx="62">
                  <c:v>5472937.194444444</c:v>
                </c:pt>
                <c:pt idx="63">
                  <c:v>5548437.444444444</c:v>
                </c:pt>
                <c:pt idx="64">
                  <c:v>5632044.875</c:v>
                </c:pt>
                <c:pt idx="65">
                  <c:v>5712946.75</c:v>
                </c:pt>
                <c:pt idx="66">
                  <c:v>5796536.3125</c:v>
                </c:pt>
                <c:pt idx="67">
                  <c:v>5877442.354166667</c:v>
                </c:pt>
                <c:pt idx="68">
                  <c:v>5961040.958333334</c:v>
                </c:pt>
                <c:pt idx="69">
                  <c:v>6044635.041666667</c:v>
                </c:pt>
                <c:pt idx="70">
                  <c:v>6125536.916666667</c:v>
                </c:pt>
                <c:pt idx="71">
                  <c:v>6209135.520833334</c:v>
                </c:pt>
                <c:pt idx="72">
                  <c:v>6290768.020833334</c:v>
                </c:pt>
                <c:pt idx="73">
                  <c:v>6375180.590277778</c:v>
                </c:pt>
                <c:pt idx="74">
                  <c:v>6459583.902777778</c:v>
                </c:pt>
                <c:pt idx="75">
                  <c:v>6535819.152777778</c:v>
                </c:pt>
                <c:pt idx="76">
                  <c:v>6620236.243055556</c:v>
                </c:pt>
                <c:pt idx="77">
                  <c:v>6701925.826388889</c:v>
                </c:pt>
                <c:pt idx="78">
                  <c:v>6786329.138888889</c:v>
                </c:pt>
                <c:pt idx="79">
                  <c:v>6868018.722222222</c:v>
                </c:pt>
                <c:pt idx="80">
                  <c:v>6952431.291666666</c:v>
                </c:pt>
                <c:pt idx="81">
                  <c:v>7036852.9027777771</c:v>
                </c:pt>
                <c:pt idx="82">
                  <c:v>7118542.4861111101</c:v>
                </c:pt>
                <c:pt idx="83">
                  <c:v>7202950.3194444431</c:v>
                </c:pt>
                <c:pt idx="84">
                  <c:v>7285700.3194444431</c:v>
                </c:pt>
                <c:pt idx="85">
                  <c:v>7371370.9722222211</c:v>
                </c:pt>
                <c:pt idx="86">
                  <c:v>7457036.8888888881</c:v>
                </c:pt>
                <c:pt idx="87">
                  <c:v>7534416.8333333321</c:v>
                </c:pt>
                <c:pt idx="88">
                  <c:v>7620087.4861111101</c:v>
                </c:pt>
                <c:pt idx="89">
                  <c:v>7702989.9861111101</c:v>
                </c:pt>
                <c:pt idx="90">
                  <c:v>7788665.3749999991</c:v>
                </c:pt>
                <c:pt idx="91">
                  <c:v>7871572.4583333321</c:v>
                </c:pt>
                <c:pt idx="92">
                  <c:v>7957238.3749999991</c:v>
                </c:pt>
                <c:pt idx="93">
                  <c:v>8042913.7638888881</c:v>
                </c:pt>
                <c:pt idx="94">
                  <c:v>8125820.8472222211</c:v>
                </c:pt>
                <c:pt idx="95">
                  <c:v>8211486.7638888881</c:v>
                </c:pt>
                <c:pt idx="96">
                  <c:v>8295629.4722222211</c:v>
                </c:pt>
                <c:pt idx="97">
                  <c:v>8382613.1041666651</c:v>
                </c:pt>
                <c:pt idx="98">
                  <c:v>8469591.9999999981</c:v>
                </c:pt>
                <c:pt idx="99">
                  <c:v>8550963.7847222202</c:v>
                </c:pt>
                <c:pt idx="100">
                  <c:v>8637947.4166666642</c:v>
                </c:pt>
                <c:pt idx="101">
                  <c:v>8722120.5416666642</c:v>
                </c:pt>
                <c:pt idx="102">
                  <c:v>8809104.1736111082</c:v>
                </c:pt>
                <c:pt idx="103">
                  <c:v>8893277.2986111082</c:v>
                </c:pt>
                <c:pt idx="104">
                  <c:v>8980270.6180555522</c:v>
                </c:pt>
                <c:pt idx="105">
                  <c:v>9067254.2499999963</c:v>
                </c:pt>
                <c:pt idx="106">
                  <c:v>9151427.3749999963</c:v>
                </c:pt>
                <c:pt idx="107">
                  <c:v>9238415.9583333302</c:v>
                </c:pt>
                <c:pt idx="108">
                  <c:v>9323343.8749999963</c:v>
                </c:pt>
                <c:pt idx="109">
                  <c:v>9411138.4583333302</c:v>
                </c:pt>
                <c:pt idx="110">
                  <c:v>9498923.1388888862</c:v>
                </c:pt>
                <c:pt idx="111">
                  <c:v>9578221.4722222202</c:v>
                </c:pt>
                <c:pt idx="112">
                  <c:v>9666001.2013888862</c:v>
                </c:pt>
                <c:pt idx="113">
                  <c:v>9750963.7013888862</c:v>
                </c:pt>
                <c:pt idx="114">
                  <c:v>9838743.4305555522</c:v>
                </c:pt>
                <c:pt idx="115">
                  <c:v>9923691.5555555522</c:v>
                </c:pt>
                <c:pt idx="116">
                  <c:v>10011481.187499996</c:v>
                </c:pt>
                <c:pt idx="117">
                  <c:v>10099265.868055552</c:v>
                </c:pt>
                <c:pt idx="118">
                  <c:v>10184213.993055552</c:v>
                </c:pt>
                <c:pt idx="119">
                  <c:v>10271998.673611108</c:v>
                </c:pt>
              </c:numCache>
            </c:numRef>
          </c:val>
          <c:smooth val="0"/>
          <c:extLst>
            <c:ext xmlns:c16="http://schemas.microsoft.com/office/drawing/2014/chart" uri="{C3380CC4-5D6E-409C-BE32-E72D297353CC}">
              <c16:uniqueId val="{00000000-0761-4870-924D-6F5E04B24936}"/>
            </c:ext>
          </c:extLst>
        </c:ser>
        <c:ser>
          <c:idx val="1"/>
          <c:order val="1"/>
          <c:tx>
            <c:strRef>
              <c:f>Analysis!$AG$9</c:f>
              <c:strCache>
                <c:ptCount val="1"/>
                <c:pt idx="0">
                  <c:v>Cumulative Interest</c:v>
                </c:pt>
              </c:strCache>
            </c:strRef>
          </c:tx>
          <c:spPr>
            <a:ln w="34925" cap="rnd">
              <a:solidFill>
                <a:schemeClr val="accent4"/>
              </a:solidFill>
              <a:round/>
            </a:ln>
            <a:effectLst/>
          </c:spPr>
          <c:marker>
            <c:symbol val="none"/>
          </c:marker>
          <c:cat>
            <c:numRef>
              <c:f>Analysis!$Y$11:$Y$130</c:f>
              <c:numCache>
                <c:formatCode>m/d/yyyy</c:formatCode>
                <c:ptCount val="120"/>
                <c:pt idx="0">
                  <c:v>45257</c:v>
                </c:pt>
                <c:pt idx="1">
                  <c:v>45287</c:v>
                </c:pt>
                <c:pt idx="2">
                  <c:v>45318</c:v>
                </c:pt>
                <c:pt idx="3">
                  <c:v>45349</c:v>
                </c:pt>
                <c:pt idx="4">
                  <c:v>45378</c:v>
                </c:pt>
                <c:pt idx="5">
                  <c:v>45409</c:v>
                </c:pt>
                <c:pt idx="6">
                  <c:v>45439</c:v>
                </c:pt>
                <c:pt idx="7">
                  <c:v>45470</c:v>
                </c:pt>
                <c:pt idx="8">
                  <c:v>45500</c:v>
                </c:pt>
                <c:pt idx="9">
                  <c:v>45531</c:v>
                </c:pt>
                <c:pt idx="10">
                  <c:v>45562</c:v>
                </c:pt>
                <c:pt idx="11">
                  <c:v>45592</c:v>
                </c:pt>
                <c:pt idx="12">
                  <c:v>45623</c:v>
                </c:pt>
                <c:pt idx="13">
                  <c:v>45653</c:v>
                </c:pt>
                <c:pt idx="14">
                  <c:v>45684</c:v>
                </c:pt>
                <c:pt idx="15">
                  <c:v>45715</c:v>
                </c:pt>
                <c:pt idx="16">
                  <c:v>45743</c:v>
                </c:pt>
                <c:pt idx="17">
                  <c:v>45774</c:v>
                </c:pt>
                <c:pt idx="18">
                  <c:v>45804</c:v>
                </c:pt>
                <c:pt idx="19">
                  <c:v>45835</c:v>
                </c:pt>
                <c:pt idx="20">
                  <c:v>45865</c:v>
                </c:pt>
                <c:pt idx="21">
                  <c:v>45896</c:v>
                </c:pt>
                <c:pt idx="22">
                  <c:v>45927</c:v>
                </c:pt>
                <c:pt idx="23">
                  <c:v>45957</c:v>
                </c:pt>
                <c:pt idx="24">
                  <c:v>45988</c:v>
                </c:pt>
                <c:pt idx="25">
                  <c:v>46018</c:v>
                </c:pt>
                <c:pt idx="26">
                  <c:v>46049</c:v>
                </c:pt>
                <c:pt idx="27">
                  <c:v>46080</c:v>
                </c:pt>
                <c:pt idx="28">
                  <c:v>46108</c:v>
                </c:pt>
                <c:pt idx="29">
                  <c:v>46139</c:v>
                </c:pt>
                <c:pt idx="30">
                  <c:v>46169</c:v>
                </c:pt>
                <c:pt idx="31">
                  <c:v>46200</c:v>
                </c:pt>
                <c:pt idx="32">
                  <c:v>46230</c:v>
                </c:pt>
                <c:pt idx="33">
                  <c:v>46261</c:v>
                </c:pt>
                <c:pt idx="34">
                  <c:v>46292</c:v>
                </c:pt>
                <c:pt idx="35">
                  <c:v>46322</c:v>
                </c:pt>
                <c:pt idx="36">
                  <c:v>46353</c:v>
                </c:pt>
                <c:pt idx="37">
                  <c:v>46383</c:v>
                </c:pt>
                <c:pt idx="38">
                  <c:v>46414</c:v>
                </c:pt>
                <c:pt idx="39">
                  <c:v>46445</c:v>
                </c:pt>
                <c:pt idx="40">
                  <c:v>46473</c:v>
                </c:pt>
                <c:pt idx="41">
                  <c:v>46504</c:v>
                </c:pt>
                <c:pt idx="42">
                  <c:v>46534</c:v>
                </c:pt>
                <c:pt idx="43">
                  <c:v>46565</c:v>
                </c:pt>
                <c:pt idx="44">
                  <c:v>46595</c:v>
                </c:pt>
                <c:pt idx="45">
                  <c:v>46626</c:v>
                </c:pt>
                <c:pt idx="46">
                  <c:v>46657</c:v>
                </c:pt>
                <c:pt idx="47">
                  <c:v>46687</c:v>
                </c:pt>
                <c:pt idx="48">
                  <c:v>46718</c:v>
                </c:pt>
                <c:pt idx="49">
                  <c:v>46748</c:v>
                </c:pt>
                <c:pt idx="50">
                  <c:v>46779</c:v>
                </c:pt>
                <c:pt idx="51">
                  <c:v>46810</c:v>
                </c:pt>
                <c:pt idx="52">
                  <c:v>46839</c:v>
                </c:pt>
                <c:pt idx="53">
                  <c:v>46870</c:v>
                </c:pt>
                <c:pt idx="54">
                  <c:v>46900</c:v>
                </c:pt>
                <c:pt idx="55">
                  <c:v>46931</c:v>
                </c:pt>
                <c:pt idx="56">
                  <c:v>46961</c:v>
                </c:pt>
                <c:pt idx="57">
                  <c:v>46992</c:v>
                </c:pt>
                <c:pt idx="58">
                  <c:v>47023</c:v>
                </c:pt>
                <c:pt idx="59">
                  <c:v>47053</c:v>
                </c:pt>
                <c:pt idx="60">
                  <c:v>47084</c:v>
                </c:pt>
                <c:pt idx="61">
                  <c:v>47114</c:v>
                </c:pt>
                <c:pt idx="62">
                  <c:v>47145</c:v>
                </c:pt>
                <c:pt idx="63">
                  <c:v>47176</c:v>
                </c:pt>
                <c:pt idx="64">
                  <c:v>47204</c:v>
                </c:pt>
                <c:pt idx="65">
                  <c:v>47235</c:v>
                </c:pt>
                <c:pt idx="66">
                  <c:v>47265</c:v>
                </c:pt>
                <c:pt idx="67">
                  <c:v>47296</c:v>
                </c:pt>
                <c:pt idx="68">
                  <c:v>47326</c:v>
                </c:pt>
                <c:pt idx="69">
                  <c:v>47357</c:v>
                </c:pt>
                <c:pt idx="70">
                  <c:v>47388</c:v>
                </c:pt>
                <c:pt idx="71">
                  <c:v>47418</c:v>
                </c:pt>
                <c:pt idx="72">
                  <c:v>47449</c:v>
                </c:pt>
                <c:pt idx="73">
                  <c:v>47479</c:v>
                </c:pt>
                <c:pt idx="74">
                  <c:v>47510</c:v>
                </c:pt>
                <c:pt idx="75">
                  <c:v>47541</c:v>
                </c:pt>
                <c:pt idx="76">
                  <c:v>47569</c:v>
                </c:pt>
                <c:pt idx="77">
                  <c:v>47600</c:v>
                </c:pt>
                <c:pt idx="78">
                  <c:v>47630</c:v>
                </c:pt>
                <c:pt idx="79">
                  <c:v>47661</c:v>
                </c:pt>
                <c:pt idx="80">
                  <c:v>47691</c:v>
                </c:pt>
                <c:pt idx="81">
                  <c:v>47722</c:v>
                </c:pt>
                <c:pt idx="82">
                  <c:v>47753</c:v>
                </c:pt>
                <c:pt idx="83">
                  <c:v>47783</c:v>
                </c:pt>
                <c:pt idx="84">
                  <c:v>47814</c:v>
                </c:pt>
                <c:pt idx="85">
                  <c:v>47844</c:v>
                </c:pt>
                <c:pt idx="86">
                  <c:v>47875</c:v>
                </c:pt>
                <c:pt idx="87">
                  <c:v>47906</c:v>
                </c:pt>
                <c:pt idx="88">
                  <c:v>47934</c:v>
                </c:pt>
                <c:pt idx="89">
                  <c:v>47965</c:v>
                </c:pt>
                <c:pt idx="90">
                  <c:v>47995</c:v>
                </c:pt>
                <c:pt idx="91">
                  <c:v>48026</c:v>
                </c:pt>
                <c:pt idx="92">
                  <c:v>48056</c:v>
                </c:pt>
                <c:pt idx="93">
                  <c:v>48087</c:v>
                </c:pt>
                <c:pt idx="94">
                  <c:v>48118</c:v>
                </c:pt>
                <c:pt idx="95">
                  <c:v>48148</c:v>
                </c:pt>
                <c:pt idx="96">
                  <c:v>48179</c:v>
                </c:pt>
                <c:pt idx="97">
                  <c:v>48209</c:v>
                </c:pt>
                <c:pt idx="98">
                  <c:v>48240</c:v>
                </c:pt>
                <c:pt idx="99">
                  <c:v>48271</c:v>
                </c:pt>
                <c:pt idx="100">
                  <c:v>48300</c:v>
                </c:pt>
                <c:pt idx="101">
                  <c:v>48331</c:v>
                </c:pt>
                <c:pt idx="102">
                  <c:v>48361</c:v>
                </c:pt>
                <c:pt idx="103">
                  <c:v>48392</c:v>
                </c:pt>
                <c:pt idx="104">
                  <c:v>48422</c:v>
                </c:pt>
                <c:pt idx="105">
                  <c:v>48453</c:v>
                </c:pt>
                <c:pt idx="106">
                  <c:v>48484</c:v>
                </c:pt>
                <c:pt idx="107">
                  <c:v>48514</c:v>
                </c:pt>
                <c:pt idx="108">
                  <c:v>48545</c:v>
                </c:pt>
                <c:pt idx="109">
                  <c:v>48575</c:v>
                </c:pt>
                <c:pt idx="110">
                  <c:v>48606</c:v>
                </c:pt>
                <c:pt idx="111">
                  <c:v>48637</c:v>
                </c:pt>
                <c:pt idx="112">
                  <c:v>48665</c:v>
                </c:pt>
                <c:pt idx="113">
                  <c:v>48696</c:v>
                </c:pt>
                <c:pt idx="114">
                  <c:v>48726</c:v>
                </c:pt>
                <c:pt idx="115">
                  <c:v>48757</c:v>
                </c:pt>
                <c:pt idx="116">
                  <c:v>48787</c:v>
                </c:pt>
                <c:pt idx="117">
                  <c:v>48818</c:v>
                </c:pt>
                <c:pt idx="118">
                  <c:v>48849</c:v>
                </c:pt>
                <c:pt idx="119">
                  <c:v>48879</c:v>
                </c:pt>
              </c:numCache>
            </c:numRef>
          </c:cat>
          <c:val>
            <c:numRef>
              <c:f>Analysis!$AG$11:$AG$130</c:f>
              <c:numCache>
                <c:formatCode>_(* #,##0_);_(* \(#,##0\);_(* "-"??_);_(@_)</c:formatCode>
                <c:ptCount val="120"/>
                <c:pt idx="0">
                  <c:v>110658.59375</c:v>
                </c:pt>
                <c:pt idx="1">
                  <c:v>225997.75347222222</c:v>
                </c:pt>
                <c:pt idx="2">
                  <c:v>341618.88402777782</c:v>
                </c:pt>
                <c:pt idx="3">
                  <c:v>449771.43032407411</c:v>
                </c:pt>
                <c:pt idx="4">
                  <c:v>564647.09699074074</c:v>
                </c:pt>
                <c:pt idx="5">
                  <c:v>674661.05532407411</c:v>
                </c:pt>
                <c:pt idx="6">
                  <c:v>786342.21504629636</c:v>
                </c:pt>
                <c:pt idx="7">
                  <c:v>893240.44421296299</c:v>
                </c:pt>
                <c:pt idx="8">
                  <c:v>1001857.4261574075</c:v>
                </c:pt>
                <c:pt idx="9">
                  <c:v>1108478.1803240741</c:v>
                </c:pt>
                <c:pt idx="10">
                  <c:v>1210852.0344907409</c:v>
                </c:pt>
                <c:pt idx="11">
                  <c:v>1313325.7636574076</c:v>
                </c:pt>
                <c:pt idx="12">
                  <c:v>1408343.9928240743</c:v>
                </c:pt>
                <c:pt idx="13">
                  <c:v>1502618.2650462966</c:v>
                </c:pt>
                <c:pt idx="14">
                  <c:v>1596886.81087963</c:v>
                </c:pt>
                <c:pt idx="15">
                  <c:v>1682035.68587963</c:v>
                </c:pt>
                <c:pt idx="16">
                  <c:v>1776308.7956018522</c:v>
                </c:pt>
                <c:pt idx="17">
                  <c:v>1867536.9726851855</c:v>
                </c:pt>
                <c:pt idx="18">
                  <c:v>1957699.0949074076</c:v>
                </c:pt>
                <c:pt idx="19">
                  <c:v>2038992.9490740744</c:v>
                </c:pt>
                <c:pt idx="20">
                  <c:v>2122991.6254629632</c:v>
                </c:pt>
                <c:pt idx="21">
                  <c:v>2206996.6310185189</c:v>
                </c:pt>
                <c:pt idx="22">
                  <c:v>2288288.2976851854</c:v>
                </c:pt>
                <c:pt idx="23">
                  <c:v>2372286.9740740745</c:v>
                </c:pt>
                <c:pt idx="24">
                  <c:v>2453581.921990741</c:v>
                </c:pt>
                <c:pt idx="25">
                  <c:v>2534004.8344907411</c:v>
                </c:pt>
                <c:pt idx="26">
                  <c:v>2614426.9289351855</c:v>
                </c:pt>
                <c:pt idx="27">
                  <c:v>2687070.7900462965</c:v>
                </c:pt>
                <c:pt idx="28">
                  <c:v>2767494.5636574076</c:v>
                </c:pt>
                <c:pt idx="29">
                  <c:v>2845319.1469907411</c:v>
                </c:pt>
                <c:pt idx="30">
                  <c:v>2925742.9206018522</c:v>
                </c:pt>
                <c:pt idx="31">
                  <c:v>3003571.5664351857</c:v>
                </c:pt>
                <c:pt idx="32">
                  <c:v>3083991.9817129634</c:v>
                </c:pt>
                <c:pt idx="33">
                  <c:v>3164415.7553240745</c:v>
                </c:pt>
                <c:pt idx="34">
                  <c:v>3242242.369907408</c:v>
                </c:pt>
                <c:pt idx="35">
                  <c:v>3322664.4643518524</c:v>
                </c:pt>
                <c:pt idx="36">
                  <c:v>3400495.1414351859</c:v>
                </c:pt>
                <c:pt idx="37">
                  <c:v>3480872.1567129637</c:v>
                </c:pt>
                <c:pt idx="38">
                  <c:v>3561249.0858796304</c:v>
                </c:pt>
                <c:pt idx="39">
                  <c:v>3633850.5581018524</c:v>
                </c:pt>
                <c:pt idx="40">
                  <c:v>3714227.5733796302</c:v>
                </c:pt>
                <c:pt idx="41">
                  <c:v>3792008.9275462967</c:v>
                </c:pt>
                <c:pt idx="42">
                  <c:v>3872390.9372685188</c:v>
                </c:pt>
                <c:pt idx="43">
                  <c:v>3950172.2914351854</c:v>
                </c:pt>
                <c:pt idx="44">
                  <c:v>4030547.5844907407</c:v>
                </c:pt>
                <c:pt idx="45">
                  <c:v>4110924.5136574074</c:v>
                </c:pt>
                <c:pt idx="46">
                  <c:v>4188703.8886574074</c:v>
                </c:pt>
                <c:pt idx="47">
                  <c:v>4269080.8178240741</c:v>
                </c:pt>
                <c:pt idx="48">
                  <c:v>4346864.1511574071</c:v>
                </c:pt>
                <c:pt idx="49">
                  <c:v>4428602.7553240741</c:v>
                </c:pt>
                <c:pt idx="50">
                  <c:v>4510344.8039351851</c:v>
                </c:pt>
                <c:pt idx="51">
                  <c:v>4586811.0238425927</c:v>
                </c:pt>
                <c:pt idx="52">
                  <c:v>4668549.6280092597</c:v>
                </c:pt>
                <c:pt idx="53">
                  <c:v>4747656.0863425927</c:v>
                </c:pt>
                <c:pt idx="54">
                  <c:v>4829400.7182870368</c:v>
                </c:pt>
                <c:pt idx="55">
                  <c:v>4908503.0099537037</c:v>
                </c:pt>
                <c:pt idx="56">
                  <c:v>4990245.0585648147</c:v>
                </c:pt>
                <c:pt idx="57">
                  <c:v>5071983.6627314817</c:v>
                </c:pt>
                <c:pt idx="58">
                  <c:v>5151088.0377314817</c:v>
                </c:pt>
                <c:pt idx="59">
                  <c:v>5232830.0863425927</c:v>
                </c:pt>
                <c:pt idx="60">
                  <c:v>5312348.1592592597</c:v>
                </c:pt>
                <c:pt idx="61">
                  <c:v>5395820.2231481485</c:v>
                </c:pt>
                <c:pt idx="62">
                  <c:v>5479287.8092592601</c:v>
                </c:pt>
                <c:pt idx="63">
                  <c:v>5554674.6981481491</c:v>
                </c:pt>
                <c:pt idx="64">
                  <c:v>5638146.7620370379</c:v>
                </c:pt>
                <c:pt idx="65">
                  <c:v>5718924.8349537048</c:v>
                </c:pt>
                <c:pt idx="66">
                  <c:v>5802394.2293981491</c:v>
                </c:pt>
                <c:pt idx="67">
                  <c:v>5883170.1668981491</c:v>
                </c:pt>
                <c:pt idx="68">
                  <c:v>5966639.5182870384</c:v>
                </c:pt>
                <c:pt idx="69">
                  <c:v>6050106.2432870381</c:v>
                </c:pt>
                <c:pt idx="70">
                  <c:v>6130884.316203705</c:v>
                </c:pt>
                <c:pt idx="71">
                  <c:v>6214351.9023148166</c:v>
                </c:pt>
                <c:pt idx="72">
                  <c:v>6295326.4856481496</c:v>
                </c:pt>
                <c:pt idx="73">
                  <c:v>6379626.5509259272</c:v>
                </c:pt>
                <c:pt idx="74">
                  <c:v>6463922.0953703718</c:v>
                </c:pt>
                <c:pt idx="75">
                  <c:v>6540058.3731481498</c:v>
                </c:pt>
                <c:pt idx="76">
                  <c:v>6624357.5342592606</c:v>
                </c:pt>
                <c:pt idx="77">
                  <c:v>6705936.4925925937</c:v>
                </c:pt>
                <c:pt idx="78">
                  <c:v>6790234.7925925935</c:v>
                </c:pt>
                <c:pt idx="79">
                  <c:v>6871815.9384259265</c:v>
                </c:pt>
                <c:pt idx="80">
                  <c:v>6956113.2912037047</c:v>
                </c:pt>
                <c:pt idx="81">
                  <c:v>7040412.5384259271</c:v>
                </c:pt>
                <c:pt idx="82">
                  <c:v>7121993.6842592601</c:v>
                </c:pt>
                <c:pt idx="83">
                  <c:v>7206289.2287037047</c:v>
                </c:pt>
                <c:pt idx="84">
                  <c:v>7287870.3745370377</c:v>
                </c:pt>
                <c:pt idx="85">
                  <c:v>7373409.4495370379</c:v>
                </c:pt>
                <c:pt idx="86">
                  <c:v>7458943.7884259271</c:v>
                </c:pt>
                <c:pt idx="87">
                  <c:v>7536203.177314816</c:v>
                </c:pt>
                <c:pt idx="88">
                  <c:v>7621741.3050925937</c:v>
                </c:pt>
                <c:pt idx="89">
                  <c:v>7704516.9300925937</c:v>
                </c:pt>
                <c:pt idx="90">
                  <c:v>7790053.1634259271</c:v>
                </c:pt>
                <c:pt idx="91">
                  <c:v>7872833.3717592601</c:v>
                </c:pt>
                <c:pt idx="92">
                  <c:v>7958367.7106481493</c:v>
                </c:pt>
                <c:pt idx="93">
                  <c:v>8043908.6800925937</c:v>
                </c:pt>
                <c:pt idx="94">
                  <c:v>8126686.5967592606</c:v>
                </c:pt>
                <c:pt idx="95">
                  <c:v>8212220.9356481498</c:v>
                </c:pt>
                <c:pt idx="96">
                  <c:v>8295002.2898148168</c:v>
                </c:pt>
                <c:pt idx="97">
                  <c:v>8381907.9050925942</c:v>
                </c:pt>
                <c:pt idx="98">
                  <c:v>8468812.5300925933</c:v>
                </c:pt>
                <c:pt idx="99">
                  <c:v>8550115.8425925933</c:v>
                </c:pt>
                <c:pt idx="100">
                  <c:v>8637022.4481481481</c:v>
                </c:pt>
                <c:pt idx="101">
                  <c:v>8721122.2918981481</c:v>
                </c:pt>
                <c:pt idx="102">
                  <c:v>8808034.7530092597</c:v>
                </c:pt>
                <c:pt idx="103">
                  <c:v>8892134.5967592597</c:v>
                </c:pt>
                <c:pt idx="104">
                  <c:v>8979039.2217592597</c:v>
                </c:pt>
                <c:pt idx="105">
                  <c:v>9065945.7842592597</c:v>
                </c:pt>
                <c:pt idx="106">
                  <c:v>9150043.2842592597</c:v>
                </c:pt>
                <c:pt idx="107">
                  <c:v>9236949.8467592597</c:v>
                </c:pt>
                <c:pt idx="108">
                  <c:v>9321052.0342592597</c:v>
                </c:pt>
                <c:pt idx="109">
                  <c:v>9408636.1189814825</c:v>
                </c:pt>
                <c:pt idx="110">
                  <c:v>9496224.1648148149</c:v>
                </c:pt>
                <c:pt idx="111">
                  <c:v>9575335.053703703</c:v>
                </c:pt>
                <c:pt idx="112">
                  <c:v>9662919.1384259257</c:v>
                </c:pt>
                <c:pt idx="113">
                  <c:v>9747680.8050925918</c:v>
                </c:pt>
                <c:pt idx="114">
                  <c:v>9835274.7925925925</c:v>
                </c:pt>
                <c:pt idx="115">
                  <c:v>9920031.6675925925</c:v>
                </c:pt>
                <c:pt idx="116">
                  <c:v>10007619.713425925</c:v>
                </c:pt>
                <c:pt idx="117">
                  <c:v>10095205.778703703</c:v>
                </c:pt>
                <c:pt idx="118">
                  <c:v>10179965.049537037</c:v>
                </c:pt>
                <c:pt idx="119">
                  <c:v>10267553.095370369</c:v>
                </c:pt>
              </c:numCache>
            </c:numRef>
          </c:val>
          <c:smooth val="0"/>
          <c:extLst>
            <c:ext xmlns:c16="http://schemas.microsoft.com/office/drawing/2014/chart" uri="{C3380CC4-5D6E-409C-BE32-E72D297353CC}">
              <c16:uniqueId val="{00000001-0761-4870-924D-6F5E04B24936}"/>
            </c:ext>
          </c:extLst>
        </c:ser>
        <c:ser>
          <c:idx val="2"/>
          <c:order val="2"/>
          <c:tx>
            <c:strRef>
              <c:f>Analysis!$AK$9</c:f>
              <c:strCache>
                <c:ptCount val="1"/>
                <c:pt idx="0">
                  <c:v>Cumulative Interest</c:v>
                </c:pt>
              </c:strCache>
            </c:strRef>
          </c:tx>
          <c:spPr>
            <a:ln w="34925" cap="rnd">
              <a:solidFill>
                <a:schemeClr val="accent5"/>
              </a:solidFill>
              <a:round/>
            </a:ln>
            <a:effectLst/>
          </c:spPr>
          <c:marker>
            <c:symbol val="none"/>
          </c:marker>
          <c:cat>
            <c:numRef>
              <c:f>Analysis!$Y$11:$Y$130</c:f>
              <c:numCache>
                <c:formatCode>m/d/yyyy</c:formatCode>
                <c:ptCount val="120"/>
                <c:pt idx="0">
                  <c:v>45257</c:v>
                </c:pt>
                <c:pt idx="1">
                  <c:v>45287</c:v>
                </c:pt>
                <c:pt idx="2">
                  <c:v>45318</c:v>
                </c:pt>
                <c:pt idx="3">
                  <c:v>45349</c:v>
                </c:pt>
                <c:pt idx="4">
                  <c:v>45378</c:v>
                </c:pt>
                <c:pt idx="5">
                  <c:v>45409</c:v>
                </c:pt>
                <c:pt idx="6">
                  <c:v>45439</c:v>
                </c:pt>
                <c:pt idx="7">
                  <c:v>45470</c:v>
                </c:pt>
                <c:pt idx="8">
                  <c:v>45500</c:v>
                </c:pt>
                <c:pt idx="9">
                  <c:v>45531</c:v>
                </c:pt>
                <c:pt idx="10">
                  <c:v>45562</c:v>
                </c:pt>
                <c:pt idx="11">
                  <c:v>45592</c:v>
                </c:pt>
                <c:pt idx="12">
                  <c:v>45623</c:v>
                </c:pt>
                <c:pt idx="13">
                  <c:v>45653</c:v>
                </c:pt>
                <c:pt idx="14">
                  <c:v>45684</c:v>
                </c:pt>
                <c:pt idx="15">
                  <c:v>45715</c:v>
                </c:pt>
                <c:pt idx="16">
                  <c:v>45743</c:v>
                </c:pt>
                <c:pt idx="17">
                  <c:v>45774</c:v>
                </c:pt>
                <c:pt idx="18">
                  <c:v>45804</c:v>
                </c:pt>
                <c:pt idx="19">
                  <c:v>45835</c:v>
                </c:pt>
                <c:pt idx="20">
                  <c:v>45865</c:v>
                </c:pt>
                <c:pt idx="21">
                  <c:v>45896</c:v>
                </c:pt>
                <c:pt idx="22">
                  <c:v>45927</c:v>
                </c:pt>
                <c:pt idx="23">
                  <c:v>45957</c:v>
                </c:pt>
                <c:pt idx="24">
                  <c:v>45988</c:v>
                </c:pt>
                <c:pt idx="25">
                  <c:v>46018</c:v>
                </c:pt>
                <c:pt idx="26">
                  <c:v>46049</c:v>
                </c:pt>
                <c:pt idx="27">
                  <c:v>46080</c:v>
                </c:pt>
                <c:pt idx="28">
                  <c:v>46108</c:v>
                </c:pt>
                <c:pt idx="29">
                  <c:v>46139</c:v>
                </c:pt>
                <c:pt idx="30">
                  <c:v>46169</c:v>
                </c:pt>
                <c:pt idx="31">
                  <c:v>46200</c:v>
                </c:pt>
                <c:pt idx="32">
                  <c:v>46230</c:v>
                </c:pt>
                <c:pt idx="33">
                  <c:v>46261</c:v>
                </c:pt>
                <c:pt idx="34">
                  <c:v>46292</c:v>
                </c:pt>
                <c:pt idx="35">
                  <c:v>46322</c:v>
                </c:pt>
                <c:pt idx="36">
                  <c:v>46353</c:v>
                </c:pt>
                <c:pt idx="37">
                  <c:v>46383</c:v>
                </c:pt>
                <c:pt idx="38">
                  <c:v>46414</c:v>
                </c:pt>
                <c:pt idx="39">
                  <c:v>46445</c:v>
                </c:pt>
                <c:pt idx="40">
                  <c:v>46473</c:v>
                </c:pt>
                <c:pt idx="41">
                  <c:v>46504</c:v>
                </c:pt>
                <c:pt idx="42">
                  <c:v>46534</c:v>
                </c:pt>
                <c:pt idx="43">
                  <c:v>46565</c:v>
                </c:pt>
                <c:pt idx="44">
                  <c:v>46595</c:v>
                </c:pt>
                <c:pt idx="45">
                  <c:v>46626</c:v>
                </c:pt>
                <c:pt idx="46">
                  <c:v>46657</c:v>
                </c:pt>
                <c:pt idx="47">
                  <c:v>46687</c:v>
                </c:pt>
                <c:pt idx="48">
                  <c:v>46718</c:v>
                </c:pt>
                <c:pt idx="49">
                  <c:v>46748</c:v>
                </c:pt>
                <c:pt idx="50">
                  <c:v>46779</c:v>
                </c:pt>
                <c:pt idx="51">
                  <c:v>46810</c:v>
                </c:pt>
                <c:pt idx="52">
                  <c:v>46839</c:v>
                </c:pt>
                <c:pt idx="53">
                  <c:v>46870</c:v>
                </c:pt>
                <c:pt idx="54">
                  <c:v>46900</c:v>
                </c:pt>
                <c:pt idx="55">
                  <c:v>46931</c:v>
                </c:pt>
                <c:pt idx="56">
                  <c:v>46961</c:v>
                </c:pt>
                <c:pt idx="57">
                  <c:v>46992</c:v>
                </c:pt>
                <c:pt idx="58">
                  <c:v>47023</c:v>
                </c:pt>
                <c:pt idx="59">
                  <c:v>47053</c:v>
                </c:pt>
                <c:pt idx="60">
                  <c:v>47084</c:v>
                </c:pt>
                <c:pt idx="61">
                  <c:v>47114</c:v>
                </c:pt>
                <c:pt idx="62">
                  <c:v>47145</c:v>
                </c:pt>
                <c:pt idx="63">
                  <c:v>47176</c:v>
                </c:pt>
                <c:pt idx="64">
                  <c:v>47204</c:v>
                </c:pt>
                <c:pt idx="65">
                  <c:v>47235</c:v>
                </c:pt>
                <c:pt idx="66">
                  <c:v>47265</c:v>
                </c:pt>
                <c:pt idx="67">
                  <c:v>47296</c:v>
                </c:pt>
                <c:pt idx="68">
                  <c:v>47326</c:v>
                </c:pt>
                <c:pt idx="69">
                  <c:v>47357</c:v>
                </c:pt>
                <c:pt idx="70">
                  <c:v>47388</c:v>
                </c:pt>
                <c:pt idx="71">
                  <c:v>47418</c:v>
                </c:pt>
                <c:pt idx="72">
                  <c:v>47449</c:v>
                </c:pt>
                <c:pt idx="73">
                  <c:v>47479</c:v>
                </c:pt>
                <c:pt idx="74">
                  <c:v>47510</c:v>
                </c:pt>
                <c:pt idx="75">
                  <c:v>47541</c:v>
                </c:pt>
                <c:pt idx="76">
                  <c:v>47569</c:v>
                </c:pt>
                <c:pt idx="77">
                  <c:v>47600</c:v>
                </c:pt>
                <c:pt idx="78">
                  <c:v>47630</c:v>
                </c:pt>
                <c:pt idx="79">
                  <c:v>47661</c:v>
                </c:pt>
                <c:pt idx="80">
                  <c:v>47691</c:v>
                </c:pt>
                <c:pt idx="81">
                  <c:v>47722</c:v>
                </c:pt>
                <c:pt idx="82">
                  <c:v>47753</c:v>
                </c:pt>
                <c:pt idx="83">
                  <c:v>47783</c:v>
                </c:pt>
                <c:pt idx="84">
                  <c:v>47814</c:v>
                </c:pt>
                <c:pt idx="85">
                  <c:v>47844</c:v>
                </c:pt>
                <c:pt idx="86">
                  <c:v>47875</c:v>
                </c:pt>
                <c:pt idx="87">
                  <c:v>47906</c:v>
                </c:pt>
                <c:pt idx="88">
                  <c:v>47934</c:v>
                </c:pt>
                <c:pt idx="89">
                  <c:v>47965</c:v>
                </c:pt>
                <c:pt idx="90">
                  <c:v>47995</c:v>
                </c:pt>
                <c:pt idx="91">
                  <c:v>48026</c:v>
                </c:pt>
                <c:pt idx="92">
                  <c:v>48056</c:v>
                </c:pt>
                <c:pt idx="93">
                  <c:v>48087</c:v>
                </c:pt>
                <c:pt idx="94">
                  <c:v>48118</c:v>
                </c:pt>
                <c:pt idx="95">
                  <c:v>48148</c:v>
                </c:pt>
                <c:pt idx="96">
                  <c:v>48179</c:v>
                </c:pt>
                <c:pt idx="97">
                  <c:v>48209</c:v>
                </c:pt>
                <c:pt idx="98">
                  <c:v>48240</c:v>
                </c:pt>
                <c:pt idx="99">
                  <c:v>48271</c:v>
                </c:pt>
                <c:pt idx="100">
                  <c:v>48300</c:v>
                </c:pt>
                <c:pt idx="101">
                  <c:v>48331</c:v>
                </c:pt>
                <c:pt idx="102">
                  <c:v>48361</c:v>
                </c:pt>
                <c:pt idx="103">
                  <c:v>48392</c:v>
                </c:pt>
                <c:pt idx="104">
                  <c:v>48422</c:v>
                </c:pt>
                <c:pt idx="105">
                  <c:v>48453</c:v>
                </c:pt>
                <c:pt idx="106">
                  <c:v>48484</c:v>
                </c:pt>
                <c:pt idx="107">
                  <c:v>48514</c:v>
                </c:pt>
                <c:pt idx="108">
                  <c:v>48545</c:v>
                </c:pt>
                <c:pt idx="109">
                  <c:v>48575</c:v>
                </c:pt>
                <c:pt idx="110">
                  <c:v>48606</c:v>
                </c:pt>
                <c:pt idx="111">
                  <c:v>48637</c:v>
                </c:pt>
                <c:pt idx="112">
                  <c:v>48665</c:v>
                </c:pt>
                <c:pt idx="113">
                  <c:v>48696</c:v>
                </c:pt>
                <c:pt idx="114">
                  <c:v>48726</c:v>
                </c:pt>
                <c:pt idx="115">
                  <c:v>48757</c:v>
                </c:pt>
                <c:pt idx="116">
                  <c:v>48787</c:v>
                </c:pt>
                <c:pt idx="117">
                  <c:v>48818</c:v>
                </c:pt>
                <c:pt idx="118">
                  <c:v>48849</c:v>
                </c:pt>
                <c:pt idx="119">
                  <c:v>48879</c:v>
                </c:pt>
              </c:numCache>
            </c:numRef>
          </c:cat>
          <c:val>
            <c:numRef>
              <c:f>Analysis!$AK$11:$AK$130</c:f>
              <c:numCache>
                <c:formatCode>_(* #,##0_);_(* \(#,##0\);_(* "-"??_);_(@_)</c:formatCode>
                <c:ptCount val="120"/>
                <c:pt idx="0">
                  <c:v>113797.5</c:v>
                </c:pt>
                <c:pt idx="1">
                  <c:v>231794.90972222222</c:v>
                </c:pt>
                <c:pt idx="2">
                  <c:v>349780.47916666663</c:v>
                </c:pt>
                <c:pt idx="3">
                  <c:v>460063.45138888888</c:v>
                </c:pt>
                <c:pt idx="4">
                  <c:v>577978.84027777775</c:v>
                </c:pt>
                <c:pt idx="5">
                  <c:v>691559.25694444438</c:v>
                </c:pt>
                <c:pt idx="6">
                  <c:v>803869.88888888876</c:v>
                </c:pt>
                <c:pt idx="7">
                  <c:v>912573.43055555539</c:v>
                </c:pt>
                <c:pt idx="8">
                  <c:v>1024438.0069444443</c:v>
                </c:pt>
                <c:pt idx="9">
                  <c:v>1129604.861111111</c:v>
                </c:pt>
                <c:pt idx="10">
                  <c:v>1231372.361111111</c:v>
                </c:pt>
                <c:pt idx="11">
                  <c:v>1336525.0069444443</c:v>
                </c:pt>
                <c:pt idx="12">
                  <c:v>1430012.5069444443</c:v>
                </c:pt>
                <c:pt idx="13">
                  <c:v>1526334.0277777775</c:v>
                </c:pt>
                <c:pt idx="14">
                  <c:v>1622649.7361111108</c:v>
                </c:pt>
                <c:pt idx="15">
                  <c:v>1709649.819444444</c:v>
                </c:pt>
                <c:pt idx="16">
                  <c:v>1805971.3402777773</c:v>
                </c:pt>
                <c:pt idx="17">
                  <c:v>1898603.631944444</c:v>
                </c:pt>
                <c:pt idx="18">
                  <c:v>1985997.1527777773</c:v>
                </c:pt>
                <c:pt idx="19">
                  <c:v>2070566.7361111105</c:v>
                </c:pt>
                <c:pt idx="20">
                  <c:v>2157950.354166666</c:v>
                </c:pt>
                <c:pt idx="21">
                  <c:v>2245343.8749999995</c:v>
                </c:pt>
                <c:pt idx="22">
                  <c:v>2329913.458333333</c:v>
                </c:pt>
                <c:pt idx="23">
                  <c:v>2417297.0763888885</c:v>
                </c:pt>
                <c:pt idx="24">
                  <c:v>2497773.743055555</c:v>
                </c:pt>
                <c:pt idx="25">
                  <c:v>2580928.444444444</c:v>
                </c:pt>
                <c:pt idx="26">
                  <c:v>2664083.145833333</c:v>
                </c:pt>
                <c:pt idx="27">
                  <c:v>2739194.7013888885</c:v>
                </c:pt>
                <c:pt idx="28">
                  <c:v>2822353.9236111105</c:v>
                </c:pt>
                <c:pt idx="29">
                  <c:v>2902826.2152777771</c:v>
                </c:pt>
                <c:pt idx="30">
                  <c:v>2985989.9583333326</c:v>
                </c:pt>
                <c:pt idx="31">
                  <c:v>3066466.6249999991</c:v>
                </c:pt>
                <c:pt idx="32">
                  <c:v>3149621.3263888881</c:v>
                </c:pt>
                <c:pt idx="33">
                  <c:v>3232780.5486111101</c:v>
                </c:pt>
                <c:pt idx="34">
                  <c:v>3313252.8402777766</c:v>
                </c:pt>
                <c:pt idx="35">
                  <c:v>3396420.8888888876</c:v>
                </c:pt>
                <c:pt idx="36">
                  <c:v>3476792.3472222211</c:v>
                </c:pt>
                <c:pt idx="37">
                  <c:v>3559820.4652777766</c:v>
                </c:pt>
                <c:pt idx="38">
                  <c:v>3642848.5833333321</c:v>
                </c:pt>
                <c:pt idx="39">
                  <c:v>3717849.8888888876</c:v>
                </c:pt>
                <c:pt idx="40">
                  <c:v>3800895.8749999986</c:v>
                </c:pt>
                <c:pt idx="41">
                  <c:v>3881250.0416666651</c:v>
                </c:pt>
                <c:pt idx="42">
                  <c:v>3964287.2013888871</c:v>
                </c:pt>
                <c:pt idx="43">
                  <c:v>4044641.3680555536</c:v>
                </c:pt>
                <c:pt idx="44">
                  <c:v>4127691.8749999981</c:v>
                </c:pt>
                <c:pt idx="45">
                  <c:v>4210724.5138888871</c:v>
                </c:pt>
                <c:pt idx="46">
                  <c:v>4291078.6805555541</c:v>
                </c:pt>
                <c:pt idx="47">
                  <c:v>4374120.1458333321</c:v>
                </c:pt>
                <c:pt idx="48">
                  <c:v>4455547.4374999991</c:v>
                </c:pt>
                <c:pt idx="49">
                  <c:v>4539688.9722222211</c:v>
                </c:pt>
                <c:pt idx="50">
                  <c:v>4623830.5069444431</c:v>
                </c:pt>
                <c:pt idx="51">
                  <c:v>4702552.2152777761</c:v>
                </c:pt>
                <c:pt idx="52">
                  <c:v>4786689.2291666651</c:v>
                </c:pt>
                <c:pt idx="53">
                  <c:v>4868121.1041666651</c:v>
                </c:pt>
                <c:pt idx="54">
                  <c:v>4952258.1180555541</c:v>
                </c:pt>
                <c:pt idx="55">
                  <c:v>5033681.0347222211</c:v>
                </c:pt>
                <c:pt idx="56">
                  <c:v>5117827.3055555541</c:v>
                </c:pt>
                <c:pt idx="57">
                  <c:v>5201959.7986111101</c:v>
                </c:pt>
                <c:pt idx="58">
                  <c:v>5283391.6736111101</c:v>
                </c:pt>
                <c:pt idx="59">
                  <c:v>5367664.3124999991</c:v>
                </c:pt>
                <c:pt idx="60">
                  <c:v>5451053.6874999991</c:v>
                </c:pt>
                <c:pt idx="61">
                  <c:v>5537227.4444444431</c:v>
                </c:pt>
                <c:pt idx="62">
                  <c:v>5623391.7291666651</c:v>
                </c:pt>
                <c:pt idx="63">
                  <c:v>5701217.5347222211</c:v>
                </c:pt>
                <c:pt idx="64">
                  <c:v>5787400.9791666651</c:v>
                </c:pt>
                <c:pt idx="65">
                  <c:v>5870794.9374999981</c:v>
                </c:pt>
                <c:pt idx="66">
                  <c:v>5956959.2222222202</c:v>
                </c:pt>
                <c:pt idx="67">
                  <c:v>6040357.9722222202</c:v>
                </c:pt>
                <c:pt idx="68">
                  <c:v>6126531.7291666642</c:v>
                </c:pt>
                <c:pt idx="69">
                  <c:v>6212696.0138888862</c:v>
                </c:pt>
                <c:pt idx="70">
                  <c:v>6296089.9722222192</c:v>
                </c:pt>
                <c:pt idx="71">
                  <c:v>6382315.3958333302</c:v>
                </c:pt>
                <c:pt idx="72">
                  <c:v>6466479.1458333302</c:v>
                </c:pt>
                <c:pt idx="73">
                  <c:v>6553453.0902777743</c:v>
                </c:pt>
                <c:pt idx="74">
                  <c:v>6640417.3472222183</c:v>
                </c:pt>
                <c:pt idx="75">
                  <c:v>6718965.7083333293</c:v>
                </c:pt>
                <c:pt idx="76">
                  <c:v>6805944.6041666623</c:v>
                </c:pt>
                <c:pt idx="77">
                  <c:v>6890112.9374999953</c:v>
                </c:pt>
                <c:pt idx="78">
                  <c:v>6977077.1944444394</c:v>
                </c:pt>
                <c:pt idx="79">
                  <c:v>7061245.5277777724</c:v>
                </c:pt>
                <c:pt idx="80">
                  <c:v>7148219.4722222164</c:v>
                </c:pt>
                <c:pt idx="81">
                  <c:v>7235198.3680555495</c:v>
                </c:pt>
                <c:pt idx="82">
                  <c:v>7319366.7013888825</c:v>
                </c:pt>
                <c:pt idx="83">
                  <c:v>7406335.9097222155</c:v>
                </c:pt>
                <c:pt idx="84">
                  <c:v>7491674.8680555485</c:v>
                </c:pt>
                <c:pt idx="85">
                  <c:v>7579892.2569444375</c:v>
                </c:pt>
                <c:pt idx="86">
                  <c:v>7668104.6944444375</c:v>
                </c:pt>
                <c:pt idx="87">
                  <c:v>7747784.9166666595</c:v>
                </c:pt>
                <c:pt idx="88">
                  <c:v>7836002.3055555485</c:v>
                </c:pt>
                <c:pt idx="89">
                  <c:v>7921369.1805555485</c:v>
                </c:pt>
                <c:pt idx="90">
                  <c:v>8009591.7361111045</c:v>
                </c:pt>
                <c:pt idx="91">
                  <c:v>8094963.4027777715</c:v>
                </c:pt>
                <c:pt idx="92">
                  <c:v>8183175.8402777715</c:v>
                </c:pt>
                <c:pt idx="93">
                  <c:v>8271398.3958333274</c:v>
                </c:pt>
                <c:pt idx="94">
                  <c:v>8356770.0624999944</c:v>
                </c:pt>
                <c:pt idx="95">
                  <c:v>8444982.4999999944</c:v>
                </c:pt>
                <c:pt idx="96">
                  <c:v>8531384.9999999944</c:v>
                </c:pt>
                <c:pt idx="97">
                  <c:v>8620662.4166666605</c:v>
                </c:pt>
                <c:pt idx="98">
                  <c:v>8709939.8333333265</c:v>
                </c:pt>
                <c:pt idx="99">
                  <c:v>8793462.2499999925</c:v>
                </c:pt>
                <c:pt idx="100">
                  <c:v>8882755.1666666586</c:v>
                </c:pt>
                <c:pt idx="101">
                  <c:v>8969152.6666666586</c:v>
                </c:pt>
                <c:pt idx="102">
                  <c:v>9058435.2499999925</c:v>
                </c:pt>
                <c:pt idx="103">
                  <c:v>9144832.7499999925</c:v>
                </c:pt>
                <c:pt idx="104">
                  <c:v>9234130.6180555485</c:v>
                </c:pt>
                <c:pt idx="105">
                  <c:v>9323408.0347222146</c:v>
                </c:pt>
                <c:pt idx="106">
                  <c:v>9409805.5347222146</c:v>
                </c:pt>
                <c:pt idx="107">
                  <c:v>9499093.2847222146</c:v>
                </c:pt>
                <c:pt idx="108">
                  <c:v>9586753.4930555485</c:v>
                </c:pt>
                <c:pt idx="109">
                  <c:v>9677335.7083333265</c:v>
                </c:pt>
                <c:pt idx="110">
                  <c:v>9767917.9236111045</c:v>
                </c:pt>
                <c:pt idx="111">
                  <c:v>9849743.6458333265</c:v>
                </c:pt>
                <c:pt idx="112">
                  <c:v>9940320.4791666605</c:v>
                </c:pt>
                <c:pt idx="113">
                  <c:v>10027990.895833327</c:v>
                </c:pt>
                <c:pt idx="114">
                  <c:v>10118567.72916666</c:v>
                </c:pt>
                <c:pt idx="115">
                  <c:v>10206222.72916666</c:v>
                </c:pt>
                <c:pt idx="116">
                  <c:v>10296815.493055549</c:v>
                </c:pt>
                <c:pt idx="117">
                  <c:v>10387392.326388882</c:v>
                </c:pt>
                <c:pt idx="118">
                  <c:v>10475047.326388882</c:v>
                </c:pt>
                <c:pt idx="119">
                  <c:v>10565629.54166666</c:v>
                </c:pt>
              </c:numCache>
            </c:numRef>
          </c:val>
          <c:smooth val="0"/>
          <c:extLst>
            <c:ext xmlns:c16="http://schemas.microsoft.com/office/drawing/2014/chart" uri="{C3380CC4-5D6E-409C-BE32-E72D297353CC}">
              <c16:uniqueId val="{00000002-0761-4870-924D-6F5E04B24936}"/>
            </c:ext>
          </c:extLst>
        </c:ser>
        <c:dLbls>
          <c:showLegendKey val="0"/>
          <c:showVal val="0"/>
          <c:showCatName val="0"/>
          <c:showSerName val="0"/>
          <c:showPercent val="0"/>
          <c:showBubbleSize val="0"/>
        </c:dLbls>
        <c:smooth val="0"/>
        <c:axId val="277170992"/>
        <c:axId val="277170576"/>
      </c:lineChart>
      <c:dateAx>
        <c:axId val="277170992"/>
        <c:scaling>
          <c:orientation val="minMax"/>
        </c:scaling>
        <c:delete val="0"/>
        <c:axPos val="b"/>
        <c:numFmt formatCode="yyyy"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lgn="ctr">
              <a:defRPr lang="en-US" sz="1100" b="1" i="1" u="none" strike="noStrike" kern="1200" baseline="0">
                <a:solidFill>
                  <a:schemeClr val="accent3">
                    <a:lumMod val="75000"/>
                  </a:schemeClr>
                </a:solidFill>
                <a:latin typeface="+mn-lt"/>
                <a:ea typeface="+mn-ea"/>
                <a:cs typeface="+mn-cs"/>
              </a:defRPr>
            </a:pPr>
            <a:endParaRPr lang="en-US"/>
          </a:p>
        </c:txPr>
        <c:crossAx val="277170576"/>
        <c:crosses val="autoZero"/>
        <c:auto val="1"/>
        <c:lblOffset val="100"/>
        <c:baseTimeUnit val="months"/>
        <c:majorUnit val="12"/>
        <c:majorTimeUnit val="months"/>
      </c:dateAx>
      <c:valAx>
        <c:axId val="277170576"/>
        <c:scaling>
          <c:orientation val="minMax"/>
        </c:scaling>
        <c:delete val="0"/>
        <c:axPos val="l"/>
        <c:majorGridlines>
          <c:spPr>
            <a:ln w="9525" cap="flat" cmpd="sng" algn="ctr">
              <a:solidFill>
                <a:schemeClr val="bg2"/>
              </a:solidFill>
              <a:round/>
            </a:ln>
            <a:effectLst/>
          </c:spPr>
        </c:majorGridlines>
        <c:numFmt formatCode="&quot;$&quot;#,##0.00&quot;mm&quot;" sourceLinked="0"/>
        <c:majorTickMark val="none"/>
        <c:minorTickMark val="none"/>
        <c:tickLblPos val="high"/>
        <c:spPr>
          <a:noFill/>
          <a:ln>
            <a:noFill/>
          </a:ln>
          <a:effectLst/>
        </c:spPr>
        <c:txPr>
          <a:bodyPr rot="-60000000" spcFirstLastPara="1" vertOverflow="ellipsis" vert="horz" wrap="square" anchor="ctr" anchorCtr="1"/>
          <a:lstStyle/>
          <a:p>
            <a:pPr algn="ctr">
              <a:defRPr lang="en-US" sz="1100" b="1" i="1" u="none" strike="noStrike" kern="1200" baseline="0">
                <a:solidFill>
                  <a:schemeClr val="accent3">
                    <a:lumMod val="75000"/>
                  </a:schemeClr>
                </a:solidFill>
                <a:latin typeface="+mn-lt"/>
                <a:ea typeface="+mn-ea"/>
                <a:cs typeface="+mn-cs"/>
              </a:defRPr>
            </a:pPr>
            <a:endParaRPr lang="en-US"/>
          </a:p>
        </c:txPr>
        <c:crossAx val="277170992"/>
        <c:crosses val="autoZero"/>
        <c:crossBetween val="between"/>
        <c:dispUnits>
          <c:builtInUnit val="millions"/>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0</xdr:colOff>
      <xdr:row>19</xdr:row>
      <xdr:rowOff>0</xdr:rowOff>
    </xdr:from>
    <xdr:to>
      <xdr:col>17</xdr:col>
      <xdr:colOff>646019</xdr:colOff>
      <xdr:row>36</xdr:row>
      <xdr:rowOff>0</xdr:rowOff>
    </xdr:to>
    <xdr:graphicFrame macro="">
      <xdr:nvGraphicFramePr>
        <xdr:cNvPr id="11" name="Chart 10">
          <a:extLst>
            <a:ext uri="{FF2B5EF4-FFF2-40B4-BE49-F238E27FC236}">
              <a16:creationId xmlns:a16="http://schemas.microsoft.com/office/drawing/2014/main" id="{00D11649-25F3-4DFD-8E74-E8178C4FB5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1681</xdr:colOff>
      <xdr:row>39</xdr:row>
      <xdr:rowOff>0</xdr:rowOff>
    </xdr:from>
    <xdr:to>
      <xdr:col>18</xdr:col>
      <xdr:colOff>0</xdr:colOff>
      <xdr:row>56</xdr:row>
      <xdr:rowOff>1143</xdr:rowOff>
    </xdr:to>
    <xdr:graphicFrame macro="">
      <xdr:nvGraphicFramePr>
        <xdr:cNvPr id="12" name="Chart 11">
          <a:extLst>
            <a:ext uri="{FF2B5EF4-FFF2-40B4-BE49-F238E27FC236}">
              <a16:creationId xmlns:a16="http://schemas.microsoft.com/office/drawing/2014/main" id="{EA675B18-249B-4DBF-BE90-B9804411819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0</xdr:colOff>
      <xdr:row>2</xdr:row>
      <xdr:rowOff>0</xdr:rowOff>
    </xdr:from>
    <xdr:to>
      <xdr:col>6</xdr:col>
      <xdr:colOff>1352549</xdr:colOff>
      <xdr:row>8</xdr:row>
      <xdr:rowOff>0</xdr:rowOff>
    </xdr:to>
    <xdr:pic>
      <xdr:nvPicPr>
        <xdr:cNvPr id="5" name="Picture 4">
          <a:extLst>
            <a:ext uri="{FF2B5EF4-FFF2-40B4-BE49-F238E27FC236}">
              <a16:creationId xmlns:a16="http://schemas.microsoft.com/office/drawing/2014/main" id="{A29A0275-6AE7-493A-A93B-5C574FBB819B}"/>
            </a:ext>
          </a:extLst>
        </xdr:cNvPr>
        <xdr:cNvPicPr>
          <a:picLocks noChangeAspect="1"/>
        </xdr:cNvPicPr>
      </xdr:nvPicPr>
      <xdr:blipFill rotWithShape="1">
        <a:blip xmlns:r="http://schemas.openxmlformats.org/officeDocument/2006/relationships" r:embed="rId3"/>
        <a:srcRect t="3772" b="3449"/>
        <a:stretch/>
      </xdr:blipFill>
      <xdr:spPr>
        <a:xfrm>
          <a:off x="400050" y="400050"/>
          <a:ext cx="3467100" cy="1247775"/>
        </a:xfrm>
        <a:prstGeom prst="rect">
          <a:avLst/>
        </a:prstGeom>
      </xdr:spPr>
    </xdr:pic>
    <xdr:clientData/>
  </xdr:twoCellAnchor>
  <xdr:twoCellAnchor>
    <xdr:from>
      <xdr:col>10</xdr:col>
      <xdr:colOff>1177290</xdr:colOff>
      <xdr:row>19</xdr:row>
      <xdr:rowOff>45496</xdr:rowOff>
    </xdr:from>
    <xdr:to>
      <xdr:col>11</xdr:col>
      <xdr:colOff>0</xdr:colOff>
      <xdr:row>19</xdr:row>
      <xdr:rowOff>182656</xdr:rowOff>
    </xdr:to>
    <xdr:sp macro="" textlink="">
      <xdr:nvSpPr>
        <xdr:cNvPr id="6" name="Rectangle 5">
          <a:extLst>
            <a:ext uri="{FF2B5EF4-FFF2-40B4-BE49-F238E27FC236}">
              <a16:creationId xmlns:a16="http://schemas.microsoft.com/office/drawing/2014/main" id="{39FCB073-7554-4A62-B972-9DED79F3CBA0}"/>
            </a:ext>
          </a:extLst>
        </xdr:cNvPr>
        <xdr:cNvSpPr/>
      </xdr:nvSpPr>
      <xdr:spPr>
        <a:xfrm>
          <a:off x="6758940" y="5293771"/>
          <a:ext cx="137160" cy="137160"/>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1177290</xdr:colOff>
      <xdr:row>19</xdr:row>
      <xdr:rowOff>45496</xdr:rowOff>
    </xdr:from>
    <xdr:to>
      <xdr:col>13</xdr:col>
      <xdr:colOff>0</xdr:colOff>
      <xdr:row>19</xdr:row>
      <xdr:rowOff>182656</xdr:rowOff>
    </xdr:to>
    <xdr:sp macro="" textlink="">
      <xdr:nvSpPr>
        <xdr:cNvPr id="7" name="Rectangle 6">
          <a:extLst>
            <a:ext uri="{FF2B5EF4-FFF2-40B4-BE49-F238E27FC236}">
              <a16:creationId xmlns:a16="http://schemas.microsoft.com/office/drawing/2014/main" id="{FCA29D67-7618-4DEF-BE49-709EFDBC1E0D}"/>
            </a:ext>
          </a:extLst>
        </xdr:cNvPr>
        <xdr:cNvSpPr/>
      </xdr:nvSpPr>
      <xdr:spPr>
        <a:xfrm>
          <a:off x="8473440" y="5293771"/>
          <a:ext cx="137160" cy="13716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262890</xdr:colOff>
      <xdr:row>19</xdr:row>
      <xdr:rowOff>45496</xdr:rowOff>
    </xdr:from>
    <xdr:to>
      <xdr:col>15</xdr:col>
      <xdr:colOff>0</xdr:colOff>
      <xdr:row>19</xdr:row>
      <xdr:rowOff>182656</xdr:rowOff>
    </xdr:to>
    <xdr:sp macro="" textlink="">
      <xdr:nvSpPr>
        <xdr:cNvPr id="8" name="Rectangle 7">
          <a:extLst>
            <a:ext uri="{FF2B5EF4-FFF2-40B4-BE49-F238E27FC236}">
              <a16:creationId xmlns:a16="http://schemas.microsoft.com/office/drawing/2014/main" id="{2FF9E43F-8FC7-42A4-B836-FC8825F1DD42}"/>
            </a:ext>
          </a:extLst>
        </xdr:cNvPr>
        <xdr:cNvSpPr/>
      </xdr:nvSpPr>
      <xdr:spPr>
        <a:xfrm>
          <a:off x="10187940" y="5293771"/>
          <a:ext cx="137160" cy="13716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186169</xdr:colOff>
      <xdr:row>2</xdr:row>
      <xdr:rowOff>0</xdr:rowOff>
    </xdr:from>
    <xdr:to>
      <xdr:col>19</xdr:col>
      <xdr:colOff>32729</xdr:colOff>
      <xdr:row>2</xdr:row>
      <xdr:rowOff>246784</xdr:rowOff>
    </xdr:to>
    <xdr:sp macro="" textlink="">
      <xdr:nvSpPr>
        <xdr:cNvPr id="2" name="Arrow: Down 1">
          <a:extLst>
            <a:ext uri="{FF2B5EF4-FFF2-40B4-BE49-F238E27FC236}">
              <a16:creationId xmlns:a16="http://schemas.microsoft.com/office/drawing/2014/main" id="{2B9C5D74-B407-4AED-AEEE-601399FCCB1E}"/>
            </a:ext>
          </a:extLst>
        </xdr:cNvPr>
        <xdr:cNvSpPr/>
      </xdr:nvSpPr>
      <xdr:spPr>
        <a:xfrm>
          <a:off x="15201033" y="398318"/>
          <a:ext cx="45719" cy="246784"/>
        </a:xfrm>
        <a:prstGeom prst="down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1</xdr:colOff>
      <xdr:row>1</xdr:row>
      <xdr:rowOff>154305</xdr:rowOff>
    </xdr:from>
    <xdr:to>
      <xdr:col>22</xdr:col>
      <xdr:colOff>1</xdr:colOff>
      <xdr:row>2</xdr:row>
      <xdr:rowOff>865</xdr:rowOff>
    </xdr:to>
    <xdr:sp macro="" textlink="">
      <xdr:nvSpPr>
        <xdr:cNvPr id="14" name="Arrow: Down 13">
          <a:extLst>
            <a:ext uri="{FF2B5EF4-FFF2-40B4-BE49-F238E27FC236}">
              <a16:creationId xmlns:a16="http://schemas.microsoft.com/office/drawing/2014/main" id="{63DB6114-EA60-4982-B0BC-69E47D3B00D7}"/>
            </a:ext>
          </a:extLst>
        </xdr:cNvPr>
        <xdr:cNvSpPr/>
      </xdr:nvSpPr>
      <xdr:spPr>
        <a:xfrm rot="16200000">
          <a:off x="16018107" y="-450619"/>
          <a:ext cx="45719" cy="1653886"/>
        </a:xfrm>
        <a:prstGeom prst="down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1177290</xdr:colOff>
      <xdr:row>39</xdr:row>
      <xdr:rowOff>47625</xdr:rowOff>
    </xdr:from>
    <xdr:to>
      <xdr:col>11</xdr:col>
      <xdr:colOff>0</xdr:colOff>
      <xdr:row>39</xdr:row>
      <xdr:rowOff>184785</xdr:rowOff>
    </xdr:to>
    <xdr:sp macro="" textlink="">
      <xdr:nvSpPr>
        <xdr:cNvPr id="15" name="Rectangle 14">
          <a:extLst>
            <a:ext uri="{FF2B5EF4-FFF2-40B4-BE49-F238E27FC236}">
              <a16:creationId xmlns:a16="http://schemas.microsoft.com/office/drawing/2014/main" id="{089A3FCA-63E6-4040-AD11-7A173B8DCE4E}"/>
            </a:ext>
          </a:extLst>
        </xdr:cNvPr>
        <xdr:cNvSpPr/>
      </xdr:nvSpPr>
      <xdr:spPr>
        <a:xfrm>
          <a:off x="6758940" y="8096250"/>
          <a:ext cx="137160" cy="137160"/>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1177290</xdr:colOff>
      <xdr:row>39</xdr:row>
      <xdr:rowOff>47625</xdr:rowOff>
    </xdr:from>
    <xdr:to>
      <xdr:col>13</xdr:col>
      <xdr:colOff>0</xdr:colOff>
      <xdr:row>39</xdr:row>
      <xdr:rowOff>184785</xdr:rowOff>
    </xdr:to>
    <xdr:sp macro="" textlink="">
      <xdr:nvSpPr>
        <xdr:cNvPr id="16" name="Rectangle 15">
          <a:extLst>
            <a:ext uri="{FF2B5EF4-FFF2-40B4-BE49-F238E27FC236}">
              <a16:creationId xmlns:a16="http://schemas.microsoft.com/office/drawing/2014/main" id="{D5E413A6-CF39-408E-BADB-2F4F4A1FCCBC}"/>
            </a:ext>
          </a:extLst>
        </xdr:cNvPr>
        <xdr:cNvSpPr/>
      </xdr:nvSpPr>
      <xdr:spPr>
        <a:xfrm>
          <a:off x="8473440" y="8096250"/>
          <a:ext cx="137160" cy="13716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262890</xdr:colOff>
      <xdr:row>39</xdr:row>
      <xdr:rowOff>47625</xdr:rowOff>
    </xdr:from>
    <xdr:to>
      <xdr:col>15</xdr:col>
      <xdr:colOff>0</xdr:colOff>
      <xdr:row>39</xdr:row>
      <xdr:rowOff>184785</xdr:rowOff>
    </xdr:to>
    <xdr:sp macro="" textlink="">
      <xdr:nvSpPr>
        <xdr:cNvPr id="17" name="Rectangle 16">
          <a:extLst>
            <a:ext uri="{FF2B5EF4-FFF2-40B4-BE49-F238E27FC236}">
              <a16:creationId xmlns:a16="http://schemas.microsoft.com/office/drawing/2014/main" id="{6C6BF715-EA68-4775-AC1C-790849183C31}"/>
            </a:ext>
          </a:extLst>
        </xdr:cNvPr>
        <xdr:cNvSpPr/>
      </xdr:nvSpPr>
      <xdr:spPr>
        <a:xfrm>
          <a:off x="10187940" y="8096250"/>
          <a:ext cx="137160" cy="13716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npi/Dropbox/Index%20Comparison%20Calculator/Agency%20Amortization%20Calculat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rtgage-Style"/>
      <sheetName val="Sheet1"/>
      <sheetName val="Straight-Line"/>
      <sheetName val="Agency Floater"/>
    </sheetNames>
    <sheetDataSet>
      <sheetData sheetId="0" refreshError="1"/>
      <sheetData sheetId="1" refreshError="1"/>
      <sheetData sheetId="2">
        <row r="1">
          <cell r="Y1" t="str">
            <v>Calculated</v>
          </cell>
        </row>
        <row r="2">
          <cell r="Y2" t="str">
            <v>Defined</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C0562-8C5A-49CC-9D24-26480E89DBEB}">
  <sheetPr codeName="Sheet1"/>
  <dimension ref="A1:AQ222"/>
  <sheetViews>
    <sheetView showGridLines="0" tabSelected="1" zoomScale="90" zoomScaleNormal="90" workbookViewId="0">
      <pane xSplit="8" topLeftCell="I1" activePane="topRight" state="frozen"/>
      <selection pane="topRight" activeCell="G14" sqref="G14"/>
    </sheetView>
  </sheetViews>
  <sheetFormatPr defaultColWidth="0" defaultRowHeight="15.75" zeroHeight="1" x14ac:dyDescent="0.25"/>
  <cols>
    <col min="1" max="2" width="3" style="5" customWidth="1"/>
    <col min="3" max="3" width="6.5703125" style="5" customWidth="1"/>
    <col min="4" max="4" width="13.28515625" style="5" customWidth="1"/>
    <col min="5" max="5" width="6.28515625" style="5" customWidth="1"/>
    <col min="6" max="6" width="5.5703125" style="5" customWidth="1"/>
    <col min="7" max="7" width="20.28515625" style="5" customWidth="1"/>
    <col min="8" max="9" width="3" style="1" customWidth="1"/>
    <col min="10" max="11" width="19.7109375" style="1" customWidth="1"/>
    <col min="12" max="12" width="6" style="1" customWidth="1"/>
    <col min="13" max="14" width="19.7109375" style="5" customWidth="1"/>
    <col min="15" max="15" width="6" style="5" customWidth="1"/>
    <col min="16" max="16" width="19.7109375" style="5" customWidth="1"/>
    <col min="17" max="17" width="10" style="5" customWidth="1"/>
    <col min="18" max="18" width="9.7109375" style="5" customWidth="1"/>
    <col min="19" max="20" width="3" style="5" customWidth="1"/>
    <col min="21" max="21" width="7.42578125" style="68" bestFit="1" customWidth="1"/>
    <col min="22" max="22" width="14.42578125" style="68" bestFit="1" customWidth="1"/>
    <col min="23" max="23" width="13.5703125" style="68" bestFit="1" customWidth="1"/>
    <col min="24" max="24" width="13" style="68" customWidth="1"/>
    <col min="25" max="25" width="13.42578125" style="62" customWidth="1"/>
    <col min="26" max="26" width="6" style="62" customWidth="1"/>
    <col min="27" max="27" width="7.85546875" style="62" customWidth="1"/>
    <col min="28" max="28" width="15.7109375" style="62" bestFit="1" customWidth="1"/>
    <col min="29" max="29" width="20.42578125" style="62" bestFit="1" customWidth="1"/>
    <col min="30" max="30" width="6" style="62" customWidth="1"/>
    <col min="31" max="31" width="8.140625" style="62" customWidth="1"/>
    <col min="32" max="32" width="15.7109375" style="62" bestFit="1" customWidth="1"/>
    <col min="33" max="33" width="20.42578125" style="62" bestFit="1" customWidth="1"/>
    <col min="34" max="34" width="6" style="62" customWidth="1"/>
    <col min="35" max="35" width="8" style="62" customWidth="1"/>
    <col min="36" max="36" width="15.7109375" style="62" bestFit="1" customWidth="1"/>
    <col min="37" max="37" width="20.42578125" style="62" bestFit="1" customWidth="1"/>
    <col min="38" max="38" width="6" style="5" customWidth="1"/>
    <col min="39" max="43" width="0" style="5" hidden="1" customWidth="1"/>
    <col min="44" max="16384" width="9.140625" style="5" hidden="1"/>
  </cols>
  <sheetData>
    <row r="1" spans="3:37" x14ac:dyDescent="0.25"/>
    <row r="2" spans="3:37" ht="15.75" customHeight="1" x14ac:dyDescent="0.25">
      <c r="J2" s="89"/>
      <c r="K2" s="89"/>
      <c r="L2" s="89"/>
      <c r="M2" s="89"/>
      <c r="N2" s="89"/>
      <c r="O2" s="89"/>
      <c r="P2" s="89"/>
      <c r="Q2" s="89"/>
      <c r="R2" s="89"/>
      <c r="S2" s="1"/>
    </row>
    <row r="3" spans="3:37" ht="19.5" customHeight="1" x14ac:dyDescent="0.25">
      <c r="J3" s="91" t="s">
        <v>61</v>
      </c>
      <c r="K3" s="5"/>
      <c r="L3" s="69"/>
      <c r="S3" s="1"/>
      <c r="T3" s="130" t="s">
        <v>68</v>
      </c>
      <c r="U3" s="130"/>
      <c r="V3" s="130"/>
    </row>
    <row r="4" spans="3:37" ht="15.75" customHeight="1" x14ac:dyDescent="0.25">
      <c r="J4" s="111" t="s">
        <v>67</v>
      </c>
      <c r="K4" s="111"/>
      <c r="L4" s="111"/>
      <c r="M4" s="111"/>
      <c r="N4" s="111"/>
      <c r="O4" s="111"/>
      <c r="P4" s="111"/>
      <c r="Q4" s="111"/>
      <c r="R4" s="111"/>
      <c r="S4" s="1"/>
    </row>
    <row r="5" spans="3:37" ht="15.75" customHeight="1" thickBot="1" x14ac:dyDescent="0.3">
      <c r="J5" s="111"/>
      <c r="K5" s="111"/>
      <c r="L5" s="111"/>
      <c r="M5" s="111"/>
      <c r="N5" s="111"/>
      <c r="O5" s="111"/>
      <c r="P5" s="111"/>
      <c r="Q5" s="111"/>
      <c r="R5" s="111"/>
      <c r="U5" s="55" t="s">
        <v>66</v>
      </c>
      <c r="V5" s="49"/>
      <c r="W5" s="49"/>
      <c r="X5" s="49"/>
      <c r="Y5" s="49"/>
      <c r="Z5" s="49"/>
      <c r="AA5" s="49"/>
      <c r="AB5" s="49"/>
      <c r="AC5" s="49"/>
      <c r="AD5" s="49"/>
      <c r="AE5" s="49"/>
      <c r="AF5" s="49"/>
      <c r="AG5" s="49"/>
      <c r="AH5" s="49"/>
      <c r="AI5" s="49"/>
      <c r="AJ5" s="49"/>
      <c r="AK5" s="49"/>
    </row>
    <row r="6" spans="3:37" ht="15.75" customHeight="1" x14ac:dyDescent="0.25">
      <c r="J6" s="90"/>
      <c r="K6" s="94"/>
      <c r="L6" s="94"/>
      <c r="M6" s="94"/>
      <c r="N6" s="94"/>
      <c r="O6" s="94"/>
      <c r="P6" s="94"/>
      <c r="Q6" s="94"/>
      <c r="R6" s="90"/>
    </row>
    <row r="7" spans="3:37" ht="15.75" customHeight="1" thickBot="1" x14ac:dyDescent="0.3">
      <c r="J7" s="55" t="s">
        <v>70</v>
      </c>
      <c r="K7" s="48"/>
      <c r="L7" s="48"/>
      <c r="M7" s="48"/>
      <c r="N7" s="49"/>
      <c r="O7" s="49"/>
      <c r="P7" s="49"/>
      <c r="Q7" s="49"/>
      <c r="R7" s="49"/>
      <c r="U7" s="70" t="s">
        <v>65</v>
      </c>
      <c r="V7" s="71"/>
      <c r="W7" s="71"/>
      <c r="X7" s="71"/>
      <c r="Y7" s="72"/>
      <c r="AA7" s="73" t="str">
        <f>G23</f>
        <v>Term SOFR</v>
      </c>
      <c r="AB7" s="72"/>
      <c r="AC7" s="72"/>
      <c r="AE7" s="73" t="str">
        <f>G26</f>
        <v>Average SOFR</v>
      </c>
      <c r="AF7" s="72"/>
      <c r="AG7" s="72"/>
      <c r="AI7" s="73" t="str">
        <f>G29</f>
        <v>ISDA SOFR</v>
      </c>
      <c r="AJ7" s="72"/>
      <c r="AK7" s="72"/>
    </row>
    <row r="8" spans="3:37" ht="15.75" customHeight="1" thickBot="1" x14ac:dyDescent="0.3">
      <c r="J8" s="88"/>
      <c r="R8" s="88"/>
    </row>
    <row r="9" spans="3:37" ht="15.75" customHeight="1" x14ac:dyDescent="0.25">
      <c r="C9" s="54" t="s">
        <v>69</v>
      </c>
      <c r="D9" s="54"/>
      <c r="E9" s="60" t="s">
        <v>60</v>
      </c>
      <c r="F9" s="58" t="s">
        <v>38</v>
      </c>
      <c r="G9" s="59"/>
      <c r="J9" s="116" t="s">
        <v>71</v>
      </c>
      <c r="K9" s="117"/>
      <c r="L9" s="99"/>
      <c r="M9" s="112" t="s">
        <v>72</v>
      </c>
      <c r="N9" s="112"/>
      <c r="O9" s="99"/>
      <c r="P9" s="112" t="s">
        <v>73</v>
      </c>
      <c r="Q9" s="112"/>
      <c r="R9" s="113"/>
      <c r="U9" s="132" t="s">
        <v>13</v>
      </c>
      <c r="V9" s="131" t="s">
        <v>20</v>
      </c>
      <c r="W9" s="131" t="s">
        <v>44</v>
      </c>
      <c r="X9" s="131" t="s">
        <v>45</v>
      </c>
      <c r="Y9" s="131" t="s">
        <v>0</v>
      </c>
      <c r="Z9" s="64"/>
      <c r="AA9" s="131" t="s">
        <v>59</v>
      </c>
      <c r="AB9" s="131" t="s">
        <v>57</v>
      </c>
      <c r="AC9" s="131" t="s">
        <v>58</v>
      </c>
      <c r="AD9" s="64"/>
      <c r="AE9" s="131" t="s">
        <v>59</v>
      </c>
      <c r="AF9" s="131" t="s">
        <v>57</v>
      </c>
      <c r="AG9" s="131" t="s">
        <v>58</v>
      </c>
      <c r="AH9" s="64"/>
      <c r="AI9" s="131" t="s">
        <v>59</v>
      </c>
      <c r="AJ9" s="131" t="s">
        <v>57</v>
      </c>
      <c r="AK9" s="131" t="s">
        <v>58</v>
      </c>
    </row>
    <row r="10" spans="3:37" ht="15.75" customHeight="1" x14ac:dyDescent="0.25">
      <c r="C10" s="134" t="str">
        <f>IF($G$15&gt;120,"Max Term is 120 Months - Please Use a Shorter Term","")</f>
        <v/>
      </c>
      <c r="D10" s="134"/>
      <c r="E10" s="134"/>
      <c r="F10" s="134"/>
      <c r="G10" s="134"/>
      <c r="J10" s="118"/>
      <c r="K10" s="119"/>
      <c r="L10" s="98"/>
      <c r="M10" s="114"/>
      <c r="N10" s="114"/>
      <c r="O10" s="98"/>
      <c r="P10" s="114"/>
      <c r="Q10" s="114"/>
      <c r="R10" s="115"/>
      <c r="U10" s="132"/>
      <c r="V10" s="131"/>
      <c r="W10" s="131"/>
      <c r="X10" s="131"/>
      <c r="Y10" s="131"/>
      <c r="Z10" s="63"/>
      <c r="AA10" s="131"/>
      <c r="AB10" s="131"/>
      <c r="AC10" s="131"/>
      <c r="AD10" s="63"/>
      <c r="AE10" s="131"/>
      <c r="AF10" s="131"/>
      <c r="AG10" s="131"/>
      <c r="AH10" s="63"/>
      <c r="AI10" s="131"/>
      <c r="AJ10" s="131"/>
      <c r="AK10" s="131"/>
    </row>
    <row r="11" spans="3:37" ht="15.75" customHeight="1" x14ac:dyDescent="0.35">
      <c r="C11" s="134"/>
      <c r="D11" s="134"/>
      <c r="E11" s="134"/>
      <c r="F11" s="134"/>
      <c r="G11" s="134"/>
      <c r="J11" s="126" t="str">
        <f>AA7</f>
        <v>Term SOFR</v>
      </c>
      <c r="K11" s="127"/>
      <c r="L11" s="100"/>
      <c r="M11" s="124">
        <f>IFERROR(AVERAGE($AA$11:$AA$130),0%)</f>
        <v>4.0492384166666645E-2</v>
      </c>
      <c r="N11" s="124"/>
      <c r="O11" s="100"/>
      <c r="P11" s="120">
        <f>IFERROR(SUM($AB$11:$AB$130),0)</f>
        <v>10271998.673611108</v>
      </c>
      <c r="Q11" s="120"/>
      <c r="R11" s="121"/>
      <c r="U11" s="62">
        <f>IF($G$15&lt;=0,"",1)</f>
        <v>1</v>
      </c>
      <c r="V11" s="74">
        <f>IF(U11="","",Amort!E4)</f>
        <v>25000000</v>
      </c>
      <c r="W11" s="75">
        <f>IF(U11="","",Amort!C4)</f>
        <v>45257</v>
      </c>
      <c r="X11" s="75">
        <f>IF(U11="","",Amort!D4)</f>
        <v>45287</v>
      </c>
      <c r="Y11" s="65">
        <f>IF(U11="","",Curves!B6)</f>
        <v>45257</v>
      </c>
      <c r="Z11" s="65"/>
      <c r="AA11" s="76">
        <f>IF(U11="","",INDEX(Curves!$Y$6:$AD$125,MATCH(Analysis!$W11,Curves!$X$6:$X$125,0),MATCH(Analysis!$G$23,Curves!$Y$5:$AD$5,0))+$G$24)</f>
        <v>5.3464099999999994E-2</v>
      </c>
      <c r="AB11" s="74">
        <f>IF(U11="","",$V11*AA11*(IF($G$16='Data Validation'!$D$1,((Analysis!$X11-Analysis!$W11)/360),(30/360))))</f>
        <v>111383.54166666664</v>
      </c>
      <c r="AC11" s="74">
        <f>IF(U11="","",AB11)</f>
        <v>111383.54166666664</v>
      </c>
      <c r="AE11" s="76">
        <f>IF(U11="","",INDEX(Curves!$Y$6:$AD$125,MATCH(Analysis!$W11,Curves!$X$6:$X$125,0),MATCH(Analysis!$G$26,Curves!$Y$5:$AD$5,0))+$G$27)</f>
        <v>5.3116125E-2</v>
      </c>
      <c r="AF11" s="74">
        <f>IF(Y11="","",$V11*AE11*(IF($G$16='Data Validation'!$D$1,((Analysis!$X11-Analysis!$W11)/360),(30/360))))</f>
        <v>110658.59375</v>
      </c>
      <c r="AG11" s="74">
        <f>IF(U11="","",+AF11)</f>
        <v>110658.59375</v>
      </c>
      <c r="AI11" s="76">
        <f>IF(U11="","",INDEX(Curves!$Y$6:$AD$125,MATCH(Analysis!$W11,Curves!$X$6:$X$125,0),MATCH(Analysis!$G$29,Curves!$Y$5:$AD$5,0))+$G$30)</f>
        <v>5.4622799999999999E-2</v>
      </c>
      <c r="AJ11" s="74">
        <f>IF(AC11="","",$V11*AI11*(IF($G$16='Data Validation'!$D$1,((Analysis!$X11-Analysis!$W11)/360),(30/360))))</f>
        <v>113797.5</v>
      </c>
      <c r="AK11" s="74">
        <f>IF(U11="","",+AJ11)</f>
        <v>113797.5</v>
      </c>
    </row>
    <row r="12" spans="3:37" ht="15.75" customHeight="1" thickBot="1" x14ac:dyDescent="0.4">
      <c r="C12" s="55" t="s">
        <v>39</v>
      </c>
      <c r="D12" s="48"/>
      <c r="E12" s="48"/>
      <c r="F12" s="48"/>
      <c r="G12" s="49"/>
      <c r="J12" s="126"/>
      <c r="K12" s="127"/>
      <c r="L12" s="100"/>
      <c r="M12" s="124"/>
      <c r="N12" s="124"/>
      <c r="O12" s="100"/>
      <c r="P12" s="120"/>
      <c r="Q12" s="120"/>
      <c r="R12" s="121"/>
      <c r="U12" s="62">
        <f t="shared" ref="U12:U43" si="0">IF($G$15&lt;=U11,"",U11+1)</f>
        <v>2</v>
      </c>
      <c r="V12" s="74">
        <f>IF(U12="","",Amort!E5)</f>
        <v>25000000</v>
      </c>
      <c r="W12" s="75">
        <f>IF(U12="","",Amort!C5)</f>
        <v>45287</v>
      </c>
      <c r="X12" s="75">
        <f>IF(U12="","",Amort!D5)</f>
        <v>45318</v>
      </c>
      <c r="Y12" s="65">
        <f>IF(U12="","",Curves!B7)</f>
        <v>45287</v>
      </c>
      <c r="Z12" s="65"/>
      <c r="AA12" s="76">
        <f>IF(U12="","",INDEX(Curves!$Y$6:$AD$125,MATCH(Analysis!$W12,Curves!$X$6:$X$125,0),MATCH(Analysis!$G$23,Curves!$Y$5:$AD$5,0))+$G$24)</f>
        <v>5.3688200000000005E-2</v>
      </c>
      <c r="AB12" s="74">
        <f>IF(U12="","",$V12*AA12*(IF($G$16='Data Validation'!$D$1,((Analysis!$X12-Analysis!$W12)/360),(30/360))))</f>
        <v>115578.76388888891</v>
      </c>
      <c r="AC12" s="74">
        <f>IF(U12="","",AC11+AB12)</f>
        <v>226962.30555555556</v>
      </c>
      <c r="AE12" s="76">
        <f>IF(U12="","",INDEX(Curves!$Y$6:$AD$125,MATCH(Analysis!$W12,Curves!$X$6:$X$125,0),MATCH(Analysis!$G$26,Curves!$Y$5:$AD$5,0))+$G$27)</f>
        <v>5.3576900000000004E-2</v>
      </c>
      <c r="AF12" s="74">
        <f>IF(Y12="","",$V12*AE12*(IF($G$16='Data Validation'!$D$1,((Analysis!$X12-Analysis!$W12)/360),(30/360))))</f>
        <v>115339.15972222222</v>
      </c>
      <c r="AG12" s="74">
        <f>IF(U12="","",AG11+AF12)</f>
        <v>225997.75347222222</v>
      </c>
      <c r="AI12" s="76">
        <f>IF(U12="","",INDEX(Curves!$Y$6:$AD$125,MATCH(Analysis!$W12,Curves!$X$6:$X$125,0),MATCH(Analysis!$G$29,Curves!$Y$5:$AD$5,0))+$G$30)</f>
        <v>5.4811699999999998E-2</v>
      </c>
      <c r="AJ12" s="74">
        <f>IF(AC12="","",$V12*AI12*(IF($G$16='Data Validation'!$D$1,((Analysis!$X12-Analysis!$W12)/360),(30/360))))</f>
        <v>117997.40972222222</v>
      </c>
      <c r="AK12" s="74">
        <f>IF(U12="","",AK11+AJ12)</f>
        <v>231794.90972222222</v>
      </c>
    </row>
    <row r="13" spans="3:37" ht="15.75" customHeight="1" x14ac:dyDescent="0.35">
      <c r="J13" s="126" t="str">
        <f>AE7</f>
        <v>Average SOFR</v>
      </c>
      <c r="K13" s="127"/>
      <c r="L13" s="100"/>
      <c r="M13" s="124">
        <f>IFERROR(AVERAGE($AE$11:$AE$130),0%)</f>
        <v>4.0474547972222191E-2</v>
      </c>
      <c r="N13" s="124"/>
      <c r="O13" s="100"/>
      <c r="P13" s="120">
        <f>IFERROR(SUM($AF$11:$AF$130),0)</f>
        <v>10267553.095370369</v>
      </c>
      <c r="Q13" s="120"/>
      <c r="R13" s="121"/>
      <c r="U13" s="62">
        <f t="shared" si="0"/>
        <v>3</v>
      </c>
      <c r="V13" s="74">
        <f>IF(U13="","",Amort!E6)</f>
        <v>25000000</v>
      </c>
      <c r="W13" s="75">
        <f>IF(U13="","",Amort!C6)</f>
        <v>45318</v>
      </c>
      <c r="X13" s="75">
        <f>IF(U13="","",Amort!D6)</f>
        <v>45349</v>
      </c>
      <c r="Y13" s="65">
        <f>IF(U13="","",Curves!B8)</f>
        <v>45318</v>
      </c>
      <c r="Z13" s="65"/>
      <c r="AA13" s="76">
        <f>IF(U13="","",INDEX(Curves!$Y$6:$AD$125,MATCH(Analysis!$W13,Curves!$X$6:$X$125,0),MATCH(Analysis!$G$23,Curves!$Y$5:$AD$5,0))+$G$24)</f>
        <v>5.3915499999999998E-2</v>
      </c>
      <c r="AB13" s="74">
        <f>IF(U13="","",$V13*AA13*(IF($G$16='Data Validation'!$D$1,((Analysis!$X13-Analysis!$W13)/360),(30/360))))</f>
        <v>116068.09027777778</v>
      </c>
      <c r="AC13" s="74">
        <f>IF(U13="","",AC12+AB13)</f>
        <v>343030.39583333337</v>
      </c>
      <c r="AE13" s="76">
        <f>IF(U13="","",INDEX(Curves!$Y$6:$AD$125,MATCH(Analysis!$W13,Curves!$X$6:$X$125,0),MATCH(Analysis!$G$26,Curves!$Y$5:$AD$5,0))+$G$27)</f>
        <v>5.3707880000000006E-2</v>
      </c>
      <c r="AF13" s="74">
        <f>IF(Y13="","",$V13*AE13*(IF($G$16='Data Validation'!$D$1,((Analysis!$X13-Analysis!$W13)/360),(30/360))))</f>
        <v>115621.13055555557</v>
      </c>
      <c r="AG13" s="74">
        <f t="shared" ref="AG13:AG76" si="1">IF(U13="","",AG12+AF13)</f>
        <v>341618.88402777782</v>
      </c>
      <c r="AI13" s="76">
        <f>IF(U13="","",INDEX(Curves!$Y$6:$AD$125,MATCH(Analysis!$W13,Curves!$X$6:$X$125,0),MATCH(Analysis!$G$29,Curves!$Y$5:$AD$5,0))+$G$30)</f>
        <v>5.4806199999999999E-2</v>
      </c>
      <c r="AJ13" s="74">
        <f>IF(AC13="","",$V13*AI13*(IF($G$16='Data Validation'!$D$1,((Analysis!$X13-Analysis!$W13)/360),(30/360))))</f>
        <v>117985.56944444444</v>
      </c>
      <c r="AK13" s="74">
        <f t="shared" ref="AK13:AK76" si="2">IF(U13="","",AK12+AJ13)</f>
        <v>349780.47916666663</v>
      </c>
    </row>
    <row r="14" spans="3:37" ht="15.75" customHeight="1" x14ac:dyDescent="0.35">
      <c r="C14" s="56" t="s">
        <v>20</v>
      </c>
      <c r="G14" s="82">
        <v>25000000</v>
      </c>
      <c r="J14" s="126"/>
      <c r="K14" s="127"/>
      <c r="L14" s="100"/>
      <c r="M14" s="124"/>
      <c r="N14" s="124"/>
      <c r="O14" s="100"/>
      <c r="P14" s="120"/>
      <c r="Q14" s="120"/>
      <c r="R14" s="121"/>
      <c r="U14" s="62">
        <f t="shared" si="0"/>
        <v>4</v>
      </c>
      <c r="V14" s="74">
        <f>IF(U14="","",Amort!E7)</f>
        <v>25000000</v>
      </c>
      <c r="W14" s="75">
        <f>IF(U14="","",Amort!C7)</f>
        <v>45349</v>
      </c>
      <c r="X14" s="75">
        <f>IF(U14="","",Amort!D7)</f>
        <v>45378</v>
      </c>
      <c r="Y14" s="65">
        <f>IF(U14="","",Curves!B9)</f>
        <v>45349</v>
      </c>
      <c r="Z14" s="65"/>
      <c r="AA14" s="76">
        <f>IF(U14="","",INDEX(Curves!$Y$6:$AD$125,MATCH(Analysis!$W14,Curves!$X$6:$X$125,0),MATCH(Analysis!$G$23,Curves!$Y$5:$AD$5,0))+$G$24)</f>
        <v>5.3795099999999998E-2</v>
      </c>
      <c r="AB14" s="74">
        <f>IF(U14="","",$V14*AA14*(IF($G$16='Data Validation'!$D$1,((Analysis!$X14-Analysis!$W14)/360),(30/360))))</f>
        <v>108337.35416666667</v>
      </c>
      <c r="AC14" s="74">
        <f t="shared" ref="AC14:AC76" si="3">IF(U14="","",AC13+AB14)</f>
        <v>451367.75000000006</v>
      </c>
      <c r="AE14" s="76">
        <f>IF(U14="","",INDEX(Curves!$Y$6:$AD$125,MATCH(Analysis!$W14,Curves!$X$6:$X$125,0),MATCH(Analysis!$G$26,Curves!$Y$5:$AD$5,0))+$G$27)</f>
        <v>5.3703333333333325E-2</v>
      </c>
      <c r="AF14" s="74">
        <f>IF(Y14="","",$V14*AE14*(IF($G$16='Data Validation'!$D$1,((Analysis!$X14-Analysis!$W14)/360),(30/360))))</f>
        <v>108152.54629629628</v>
      </c>
      <c r="AG14" s="74">
        <f t="shared" si="1"/>
        <v>449771.43032407411</v>
      </c>
      <c r="AI14" s="76">
        <f>IF(U14="","",INDEX(Curves!$Y$6:$AD$125,MATCH(Analysis!$W14,Curves!$X$6:$X$125,0),MATCH(Analysis!$G$29,Curves!$Y$5:$AD$5,0))+$G$30)</f>
        <v>5.4761199999999996E-2</v>
      </c>
      <c r="AJ14" s="74">
        <f>IF(AC14="","",$V14*AI14*(IF($G$16='Data Validation'!$D$1,((Analysis!$X14-Analysis!$W14)/360),(30/360))))</f>
        <v>110282.97222222223</v>
      </c>
      <c r="AK14" s="74">
        <f t="shared" si="2"/>
        <v>460063.45138888888</v>
      </c>
    </row>
    <row r="15" spans="3:37" ht="15.75" customHeight="1" x14ac:dyDescent="0.35">
      <c r="C15" s="56" t="s">
        <v>40</v>
      </c>
      <c r="G15" s="83">
        <v>120</v>
      </c>
      <c r="J15" s="126" t="str">
        <f>AI7</f>
        <v>ISDA SOFR</v>
      </c>
      <c r="K15" s="127"/>
      <c r="L15" s="100"/>
      <c r="M15" s="124">
        <f>IFERROR(AVERAGE($AI$11:$AI$130),0%)</f>
        <v>4.1649899999999983E-2</v>
      </c>
      <c r="N15" s="124"/>
      <c r="O15" s="100"/>
      <c r="P15" s="120">
        <f>IFERROR(SUM($AJ$11:$AJ$130),0)</f>
        <v>10565629.54166666</v>
      </c>
      <c r="Q15" s="120"/>
      <c r="R15" s="121"/>
      <c r="U15" s="62">
        <f t="shared" si="0"/>
        <v>5</v>
      </c>
      <c r="V15" s="74">
        <f>IF(U15="","",Amort!E8)</f>
        <v>25000000</v>
      </c>
      <c r="W15" s="75">
        <f>IF(U15="","",Amort!C8)</f>
        <v>45378</v>
      </c>
      <c r="X15" s="75">
        <f>IF(U15="","",Amort!D8)</f>
        <v>45409</v>
      </c>
      <c r="Y15" s="65">
        <f>IF(U15="","",Curves!B10)</f>
        <v>45378</v>
      </c>
      <c r="Z15" s="65"/>
      <c r="AA15" s="76">
        <f>IF(U15="","",INDEX(Curves!$Y$6:$AD$125,MATCH(Analysis!$W15,Curves!$X$6:$X$125,0),MATCH(Analysis!$G$23,Curves!$Y$5:$AD$5,0))+$G$24)</f>
        <v>5.3350700000000001E-2</v>
      </c>
      <c r="AB15" s="74">
        <f>IF(U15="","",$V15*AA15*(IF($G$16='Data Validation'!$D$1,((Analysis!$X15-Analysis!$W15)/360),(30/360))))</f>
        <v>114852.20138888889</v>
      </c>
      <c r="AC15" s="74">
        <f t="shared" si="3"/>
        <v>566219.95138888899</v>
      </c>
      <c r="AE15" s="76">
        <f>IF(U15="","",INDEX(Curves!$Y$6:$AD$125,MATCH(Analysis!$W15,Curves!$X$6:$X$125,0),MATCH(Analysis!$G$26,Curves!$Y$5:$AD$5,0))+$G$27)</f>
        <v>5.3361599999999995E-2</v>
      </c>
      <c r="AF15" s="74">
        <f>IF(Y15="","",$V15*AE15*(IF($G$16='Data Validation'!$D$1,((Analysis!$X15-Analysis!$W15)/360),(30/360))))</f>
        <v>114875.66666666664</v>
      </c>
      <c r="AG15" s="74">
        <f t="shared" si="1"/>
        <v>564647.09699074074</v>
      </c>
      <c r="AI15" s="76">
        <f>IF(U15="","",INDEX(Curves!$Y$6:$AD$125,MATCH(Analysis!$W15,Curves!$X$6:$X$125,0),MATCH(Analysis!$G$29,Curves!$Y$5:$AD$5,0))+$G$30)</f>
        <v>5.4773599999999999E-2</v>
      </c>
      <c r="AJ15" s="74">
        <f>IF(AC15="","",$V15*AI15*(IF($G$16='Data Validation'!$D$1,((Analysis!$X15-Analysis!$W15)/360),(30/360))))</f>
        <v>117915.38888888889</v>
      </c>
      <c r="AK15" s="74">
        <f t="shared" si="2"/>
        <v>577978.84027777775</v>
      </c>
    </row>
    <row r="16" spans="3:37" ht="15.75" customHeight="1" thickBot="1" x14ac:dyDescent="0.4">
      <c r="C16" s="56" t="s">
        <v>41</v>
      </c>
      <c r="G16" s="84" t="s">
        <v>19</v>
      </c>
      <c r="J16" s="128"/>
      <c r="K16" s="129"/>
      <c r="L16" s="101"/>
      <c r="M16" s="125"/>
      <c r="N16" s="125"/>
      <c r="O16" s="101"/>
      <c r="P16" s="122"/>
      <c r="Q16" s="122"/>
      <c r="R16" s="123"/>
      <c r="U16" s="62">
        <f t="shared" si="0"/>
        <v>6</v>
      </c>
      <c r="V16" s="74">
        <f>IF(U16="","",Amort!E9)</f>
        <v>25000000</v>
      </c>
      <c r="W16" s="75">
        <f>IF(U16="","",Amort!C9)</f>
        <v>45409</v>
      </c>
      <c r="X16" s="75">
        <f>IF(U16="","",Amort!D9)</f>
        <v>45439</v>
      </c>
      <c r="Y16" s="65">
        <f>IF(U16="","",Curves!B11)</f>
        <v>45409</v>
      </c>
      <c r="Z16" s="65"/>
      <c r="AA16" s="76">
        <f>IF(U16="","",INDEX(Curves!$Y$6:$AD$125,MATCH(Analysis!$W16,Curves!$X$6:$X$125,0),MATCH(Analysis!$G$23,Curves!$Y$5:$AD$5,0))+$G$24)</f>
        <v>5.2409600000000001E-2</v>
      </c>
      <c r="AB16" s="74">
        <f>IF(U16="","",$V16*AA16*(IF($G$16='Data Validation'!$D$1,((Analysis!$X16-Analysis!$W16)/360),(30/360))))</f>
        <v>109186.66666666666</v>
      </c>
      <c r="AC16" s="74">
        <f t="shared" si="3"/>
        <v>675406.61805555562</v>
      </c>
      <c r="AE16" s="76">
        <f>IF(U16="","",INDEX(Curves!$Y$6:$AD$125,MATCH(Analysis!$W16,Curves!$X$6:$X$125,0),MATCH(Analysis!$G$26,Curves!$Y$5:$AD$5,0))+$G$27)</f>
        <v>5.2806699999999998E-2</v>
      </c>
      <c r="AF16" s="74">
        <f>IF(Y16="","",$V16*AE16*(IF($G$16='Data Validation'!$D$1,((Analysis!$X16-Analysis!$W16)/360),(30/360))))</f>
        <v>110013.95833333333</v>
      </c>
      <c r="AG16" s="74">
        <f t="shared" si="1"/>
        <v>674661.05532407411</v>
      </c>
      <c r="AI16" s="76">
        <f>IF(U16="","",INDEX(Curves!$Y$6:$AD$125,MATCH(Analysis!$W16,Curves!$X$6:$X$125,0),MATCH(Analysis!$G$29,Curves!$Y$5:$AD$5,0))+$G$30)</f>
        <v>5.45186E-2</v>
      </c>
      <c r="AJ16" s="74">
        <f>IF(AC16="","",$V16*AI16*(IF($G$16='Data Validation'!$D$1,((Analysis!$X16-Analysis!$W16)/360),(30/360))))</f>
        <v>113580.41666666666</v>
      </c>
      <c r="AK16" s="74">
        <f t="shared" si="2"/>
        <v>691559.25694444438</v>
      </c>
    </row>
    <row r="17" spans="2:37" ht="15.75" customHeight="1" x14ac:dyDescent="0.25">
      <c r="C17" s="56"/>
      <c r="G17" s="57"/>
      <c r="K17" s="95"/>
      <c r="L17" s="95"/>
      <c r="N17" s="96"/>
      <c r="P17" s="97"/>
      <c r="Q17" s="97"/>
      <c r="U17" s="62">
        <f t="shared" si="0"/>
        <v>7</v>
      </c>
      <c r="V17" s="74">
        <f>IF(U17="","",Amort!E10)</f>
        <v>25000000</v>
      </c>
      <c r="W17" s="75">
        <f>IF(U17="","",Amort!C10)</f>
        <v>45439</v>
      </c>
      <c r="X17" s="75">
        <f>IF(U17="","",Amort!D10)</f>
        <v>45470</v>
      </c>
      <c r="Y17" s="65">
        <f>IF(U17="","",Curves!B12)</f>
        <v>45439</v>
      </c>
      <c r="Z17" s="65"/>
      <c r="AA17" s="76">
        <f>IF(U17="","",INDEX(Curves!$Y$6:$AD$125,MATCH(Analysis!$W17,Curves!$X$6:$X$125,0),MATCH(Analysis!$G$23,Curves!$Y$5:$AD$5,0))+$G$24)</f>
        <v>5.1851500000000002E-2</v>
      </c>
      <c r="AB17" s="74">
        <f>IF(U17="","",$V17*AA17*(IF($G$16='Data Validation'!$D$1,((Analysis!$X17-Analysis!$W17)/360),(30/360))))</f>
        <v>111624.75694444444</v>
      </c>
      <c r="AC17" s="74">
        <f t="shared" si="3"/>
        <v>787031.375</v>
      </c>
      <c r="AE17" s="76">
        <f>IF(U17="","",INDEX(Curves!$Y$6:$AD$125,MATCH(Analysis!$W17,Curves!$X$6:$X$125,0),MATCH(Analysis!$G$26,Curves!$Y$5:$AD$5,0))+$G$27)</f>
        <v>5.1877700000000006E-2</v>
      </c>
      <c r="AF17" s="74">
        <f>IF(Y17="","",$V17*AE17*(IF($G$16='Data Validation'!$D$1,((Analysis!$X17-Analysis!$W17)/360),(30/360))))</f>
        <v>111681.15972222225</v>
      </c>
      <c r="AG17" s="74">
        <f t="shared" si="1"/>
        <v>786342.21504629636</v>
      </c>
      <c r="AI17" s="76">
        <f>IF(U17="","",INDEX(Curves!$Y$6:$AD$125,MATCH(Analysis!$W17,Curves!$X$6:$X$125,0),MATCH(Analysis!$G$29,Curves!$Y$5:$AD$5,0))+$G$30)</f>
        <v>5.2170100000000004E-2</v>
      </c>
      <c r="AJ17" s="74">
        <f>IF(AC17="","",$V17*AI17*(IF($G$16='Data Validation'!$D$1,((Analysis!$X17-Analysis!$W17)/360),(30/360))))</f>
        <v>112310.63194444444</v>
      </c>
      <c r="AK17" s="74">
        <f t="shared" si="2"/>
        <v>803869.88888888876</v>
      </c>
    </row>
    <row r="18" spans="2:37" ht="15.75" customHeight="1" x14ac:dyDescent="0.25">
      <c r="C18" s="56" t="s">
        <v>42</v>
      </c>
      <c r="G18" s="84" t="s">
        <v>43</v>
      </c>
      <c r="J18" s="5"/>
      <c r="K18" s="5"/>
      <c r="L18" s="5"/>
      <c r="U18" s="62">
        <f t="shared" si="0"/>
        <v>8</v>
      </c>
      <c r="V18" s="74">
        <f>IF(U18="","",Amort!E11)</f>
        <v>25000000</v>
      </c>
      <c r="W18" s="75">
        <f>IF(U18="","",Amort!C11)</f>
        <v>45470</v>
      </c>
      <c r="X18" s="75">
        <f>IF(U18="","",Amort!D11)</f>
        <v>45500</v>
      </c>
      <c r="Y18" s="65">
        <f>IF(U18="","",Curves!B13)</f>
        <v>45470</v>
      </c>
      <c r="Z18" s="65"/>
      <c r="AA18" s="76">
        <f>IF(U18="","",INDEX(Curves!$Y$6:$AD$125,MATCH(Analysis!$W18,Curves!$X$6:$X$125,0),MATCH(Analysis!$G$23,Curves!$Y$5:$AD$5,0))+$G$24)</f>
        <v>5.12735E-2</v>
      </c>
      <c r="AB18" s="74">
        <f>IF(U18="","",$V18*AA18*(IF($G$16='Data Validation'!$D$1,((Analysis!$X18-Analysis!$W18)/360),(30/360))))</f>
        <v>106819.79166666666</v>
      </c>
      <c r="AC18" s="74">
        <f t="shared" si="3"/>
        <v>893851.16666666663</v>
      </c>
      <c r="AE18" s="76">
        <f>IF(U18="","",INDEX(Curves!$Y$6:$AD$125,MATCH(Analysis!$W18,Curves!$X$6:$X$125,0),MATCH(Analysis!$G$26,Curves!$Y$5:$AD$5,0))+$G$27)</f>
        <v>5.131115E-2</v>
      </c>
      <c r="AF18" s="74">
        <f>IF(Y18="","",$V18*AE18*(IF($G$16='Data Validation'!$D$1,((Analysis!$X18-Analysis!$W18)/360),(30/360))))</f>
        <v>106898.22916666666</v>
      </c>
      <c r="AG18" s="74">
        <f t="shared" si="1"/>
        <v>893240.44421296299</v>
      </c>
      <c r="AI18" s="76">
        <f>IF(U18="","",INDEX(Curves!$Y$6:$AD$125,MATCH(Analysis!$W18,Curves!$X$6:$X$125,0),MATCH(Analysis!$G$29,Curves!$Y$5:$AD$5,0))+$G$30)</f>
        <v>5.21777E-2</v>
      </c>
      <c r="AJ18" s="74">
        <f>IF(AC18="","",$V18*AI18*(IF($G$16='Data Validation'!$D$1,((Analysis!$X18-Analysis!$W18)/360),(30/360))))</f>
        <v>108703.54166666666</v>
      </c>
      <c r="AK18" s="74">
        <f t="shared" si="2"/>
        <v>912573.43055555539</v>
      </c>
    </row>
    <row r="19" spans="2:37" ht="15.75" customHeight="1" x14ac:dyDescent="0.25">
      <c r="C19" s="56" t="str">
        <f>IF($G$18='Data Validation'!$F$1,"","Amortization Rate")</f>
        <v/>
      </c>
      <c r="G19" s="85">
        <v>3.5000000000000003E-2</v>
      </c>
      <c r="J19" s="135" t="s">
        <v>63</v>
      </c>
      <c r="K19" s="135"/>
      <c r="L19" s="135"/>
      <c r="M19" s="135"/>
      <c r="N19" s="135"/>
      <c r="O19" s="135"/>
      <c r="P19" s="135"/>
      <c r="Q19" s="135"/>
      <c r="R19" s="135"/>
      <c r="U19" s="62">
        <f t="shared" si="0"/>
        <v>9</v>
      </c>
      <c r="V19" s="74">
        <f>IF(U19="","",Amort!E12)</f>
        <v>25000000</v>
      </c>
      <c r="W19" s="75">
        <f>IF(U19="","",Amort!C12)</f>
        <v>45500</v>
      </c>
      <c r="X19" s="75">
        <f>IF(U19="","",Amort!D12)</f>
        <v>45531</v>
      </c>
      <c r="Y19" s="65">
        <f>IF(U19="","",Curves!B14)</f>
        <v>45500</v>
      </c>
      <c r="Z19" s="65"/>
      <c r="AA19" s="76">
        <f>IF(U19="","",INDEX(Curves!$Y$6:$AD$125,MATCH(Analysis!$W19,Curves!$X$6:$X$125,0),MATCH(Analysis!$G$23,Curves!$Y$5:$AD$5,0))+$G$24)</f>
        <v>5.0049900000000001E-2</v>
      </c>
      <c r="AB19" s="74">
        <f>IF(U19="","",$V19*AA19*(IF($G$16='Data Validation'!$D$1,((Analysis!$X19-Analysis!$W19)/360),(30/360))))</f>
        <v>107746.3125</v>
      </c>
      <c r="AC19" s="74">
        <f t="shared" si="3"/>
        <v>1001597.4791666666</v>
      </c>
      <c r="AE19" s="76">
        <f>IF(U19="","",INDEX(Curves!$Y$6:$AD$125,MATCH(Analysis!$W19,Curves!$X$6:$X$125,0),MATCH(Analysis!$G$26,Curves!$Y$5:$AD$5,0))+$G$27)</f>
        <v>5.045434E-2</v>
      </c>
      <c r="AF19" s="74">
        <f>IF(Y19="","",$V19*AE19*(IF($G$16='Data Validation'!$D$1,((Analysis!$X19-Analysis!$W19)/360),(30/360))))</f>
        <v>108616.98194444444</v>
      </c>
      <c r="AG19" s="74">
        <f t="shared" si="1"/>
        <v>1001857.4261574075</v>
      </c>
      <c r="AI19" s="76">
        <f>IF(U19="","",INDEX(Curves!$Y$6:$AD$125,MATCH(Analysis!$W19,Curves!$X$6:$X$125,0),MATCH(Analysis!$G$29,Curves!$Y$5:$AD$5,0))+$G$30)</f>
        <v>5.1962900000000006E-2</v>
      </c>
      <c r="AJ19" s="74">
        <f>IF(AC19="","",$V19*AI19*(IF($G$16='Data Validation'!$D$1,((Analysis!$X19-Analysis!$W19)/360),(30/360))))</f>
        <v>111864.57638888891</v>
      </c>
      <c r="AK19" s="74">
        <f t="shared" si="2"/>
        <v>1024438.0069444443</v>
      </c>
    </row>
    <row r="20" spans="2:37" ht="15.75" customHeight="1" x14ac:dyDescent="0.25">
      <c r="C20" s="56" t="str">
        <f>IF($G$18='Data Validation'!$F$1,"","Amortization Term")</f>
        <v/>
      </c>
      <c r="G20" s="83">
        <v>360</v>
      </c>
      <c r="J20" s="41"/>
      <c r="K20" s="79"/>
      <c r="L20" s="92" t="str">
        <f>G23</f>
        <v>Term SOFR</v>
      </c>
      <c r="M20" s="93"/>
      <c r="N20" s="93" t="str">
        <f>G26</f>
        <v>Average SOFR</v>
      </c>
      <c r="O20" s="93"/>
      <c r="P20" s="93" t="str">
        <f>G29</f>
        <v>ISDA SOFR</v>
      </c>
      <c r="Q20" s="93"/>
      <c r="R20" s="80"/>
      <c r="U20" s="62">
        <f t="shared" si="0"/>
        <v>10</v>
      </c>
      <c r="V20" s="74">
        <f>IF(U20="","",Amort!E13)</f>
        <v>25000000</v>
      </c>
      <c r="W20" s="75">
        <f>IF(U20="","",Amort!C13)</f>
        <v>45531</v>
      </c>
      <c r="X20" s="75">
        <f>IF(U20="","",Amort!D13)</f>
        <v>45562</v>
      </c>
      <c r="Y20" s="65">
        <f>IF(U20="","",Curves!B15)</f>
        <v>45531</v>
      </c>
      <c r="Z20" s="65"/>
      <c r="AA20" s="76">
        <f>IF(U20="","",INDEX(Curves!$Y$6:$AD$125,MATCH(Analysis!$W20,Curves!$X$6:$X$125,0),MATCH(Analysis!$G$23,Curves!$Y$5:$AD$5,0))+$G$24)</f>
        <v>4.9516600000000001E-2</v>
      </c>
      <c r="AB20" s="74">
        <f>IF(U20="","",$V20*AA20*(IF($G$16='Data Validation'!$D$1,((Analysis!$X20-Analysis!$W20)/360),(30/360))))</f>
        <v>106598.23611111111</v>
      </c>
      <c r="AC20" s="74">
        <f t="shared" si="3"/>
        <v>1108195.7152777778</v>
      </c>
      <c r="AE20" s="76">
        <f>IF(U20="","",INDEX(Curves!$Y$6:$AD$125,MATCH(Analysis!$W20,Curves!$X$6:$X$125,0),MATCH(Analysis!$G$26,Curves!$Y$5:$AD$5,0))+$G$27)</f>
        <v>4.9527059999999998E-2</v>
      </c>
      <c r="AF20" s="74">
        <f>IF(Y20="","",$V20*AE20*(IF($G$16='Data Validation'!$D$1,((Analysis!$X20-Analysis!$W20)/360),(30/360))))</f>
        <v>106620.75416666667</v>
      </c>
      <c r="AG20" s="74">
        <f t="shared" si="1"/>
        <v>1108478.1803240741</v>
      </c>
      <c r="AI20" s="76">
        <f>IF(U20="","",INDEX(Curves!$Y$6:$AD$125,MATCH(Analysis!$W20,Curves!$X$6:$X$125,0),MATCH(Analysis!$G$29,Curves!$Y$5:$AD$5,0))+$G$30)</f>
        <v>4.8851699999999998E-2</v>
      </c>
      <c r="AJ20" s="74">
        <f>IF(AC20="","",$V20*AI20*(IF($G$16='Data Validation'!$D$1,((Analysis!$X20-Analysis!$W20)/360),(30/360))))</f>
        <v>105166.85416666667</v>
      </c>
      <c r="AK20" s="74">
        <f t="shared" si="2"/>
        <v>1129604.861111111</v>
      </c>
    </row>
    <row r="21" spans="2:37" ht="15.75" customHeight="1" x14ac:dyDescent="0.25">
      <c r="C21" s="56" t="str">
        <f>IF($G$18='Data Validation'!$F$1,"","Interest Only Periods")</f>
        <v/>
      </c>
      <c r="G21" s="83">
        <v>24</v>
      </c>
      <c r="J21" s="5"/>
      <c r="K21" s="5"/>
      <c r="L21" s="5"/>
      <c r="Q21" s="102"/>
      <c r="U21" s="62">
        <f t="shared" si="0"/>
        <v>11</v>
      </c>
      <c r="V21" s="74">
        <f>IF(U21="","",Amort!E14)</f>
        <v>25000000</v>
      </c>
      <c r="W21" s="75">
        <f>IF(U21="","",Amort!C14)</f>
        <v>45562</v>
      </c>
      <c r="X21" s="75">
        <f>IF(U21="","",Amort!D14)</f>
        <v>45592</v>
      </c>
      <c r="Y21" s="65">
        <f>IF(U21="","",Curves!B16)</f>
        <v>45562</v>
      </c>
      <c r="Z21" s="65"/>
      <c r="AA21" s="76">
        <f>IF(U21="","",INDEX(Curves!$Y$6:$AD$125,MATCH(Analysis!$W21,Curves!$X$6:$X$125,0),MATCH(Analysis!$G$23,Curves!$Y$5:$AD$5,0))+$G$24)</f>
        <v>4.8327200000000001E-2</v>
      </c>
      <c r="AB21" s="74">
        <f>IF(U21="","",$V21*AA21*(IF($G$16='Data Validation'!$D$1,((Analysis!$X21-Analysis!$W21)/360),(30/360))))</f>
        <v>100681.66666666666</v>
      </c>
      <c r="AC21" s="74">
        <f t="shared" si="3"/>
        <v>1208877.3819444445</v>
      </c>
      <c r="AE21" s="76">
        <f>IF(U21="","",INDEX(Curves!$Y$6:$AD$125,MATCH(Analysis!$W21,Curves!$X$6:$X$125,0),MATCH(Analysis!$G$26,Curves!$Y$5:$AD$5,0))+$G$27)</f>
        <v>4.9139450000000001E-2</v>
      </c>
      <c r="AF21" s="74">
        <f>IF(Y21="","",$V21*AE21*(IF($G$16='Data Validation'!$D$1,((Analysis!$X21-Analysis!$W21)/360),(30/360))))</f>
        <v>102373.85416666666</v>
      </c>
      <c r="AG21" s="74">
        <f t="shared" si="1"/>
        <v>1210852.0344907409</v>
      </c>
      <c r="AI21" s="76">
        <f>IF(U21="","",INDEX(Curves!$Y$6:$AD$125,MATCH(Analysis!$W21,Curves!$X$6:$X$125,0),MATCH(Analysis!$G$29,Curves!$Y$5:$AD$5,0))+$G$30)</f>
        <v>4.8848399999999993E-2</v>
      </c>
      <c r="AJ21" s="74">
        <f>IF(AC21="","",$V21*AI21*(IF($G$16='Data Validation'!$D$1,((Analysis!$X21-Analysis!$W21)/360),(30/360))))</f>
        <v>101767.49999999997</v>
      </c>
      <c r="AK21" s="74">
        <f t="shared" si="2"/>
        <v>1231372.361111111</v>
      </c>
    </row>
    <row r="22" spans="2:37" ht="15.75" customHeight="1" x14ac:dyDescent="0.25">
      <c r="C22" s="56"/>
      <c r="G22" s="57"/>
      <c r="J22" s="5"/>
      <c r="K22" s="5"/>
      <c r="L22" s="5"/>
      <c r="Q22" s="102"/>
      <c r="U22" s="62">
        <f t="shared" si="0"/>
        <v>12</v>
      </c>
      <c r="V22" s="74">
        <f>IF(U22="","",Amort!E15)</f>
        <v>25000000</v>
      </c>
      <c r="W22" s="75">
        <f>IF(U22="","",Amort!C15)</f>
        <v>45592</v>
      </c>
      <c r="X22" s="75">
        <f>IF(U22="","",Amort!D15)</f>
        <v>45623</v>
      </c>
      <c r="Y22" s="65">
        <f>IF(U22="","",Curves!B17)</f>
        <v>45592</v>
      </c>
      <c r="Z22" s="65"/>
      <c r="AA22" s="76">
        <f>IF(U22="","",INDEX(Curves!$Y$6:$AD$125,MATCH(Analysis!$W22,Curves!$X$6:$X$125,0),MATCH(Analysis!$G$23,Curves!$Y$5:$AD$5,0))+$G$24)</f>
        <v>4.7544300000000005E-2</v>
      </c>
      <c r="AB22" s="74">
        <f>IF(U22="","",$V22*AA22*(IF($G$16='Data Validation'!$D$1,((Analysis!$X22-Analysis!$W22)/360),(30/360))))</f>
        <v>102352.3125</v>
      </c>
      <c r="AC22" s="74">
        <f t="shared" si="3"/>
        <v>1311229.6944444445</v>
      </c>
      <c r="AE22" s="76">
        <f>IF(U22="","",INDEX(Curves!$Y$6:$AD$125,MATCH(Analysis!$W22,Curves!$X$6:$X$125,0),MATCH(Analysis!$G$26,Curves!$Y$5:$AD$5,0))+$G$27)</f>
        <v>4.7600699999999996E-2</v>
      </c>
      <c r="AF22" s="74">
        <f>IF(Y22="","",$V22*AE22*(IF($G$16='Data Validation'!$D$1,((Analysis!$X22-Analysis!$W22)/360),(30/360))))</f>
        <v>102473.72916666667</v>
      </c>
      <c r="AG22" s="74">
        <f t="shared" si="1"/>
        <v>1313325.7636574076</v>
      </c>
      <c r="AI22" s="76">
        <f>IF(U22="","",INDEX(Curves!$Y$6:$AD$125,MATCH(Analysis!$W22,Curves!$X$6:$X$125,0),MATCH(Analysis!$G$29,Curves!$Y$5:$AD$5,0))+$G$30)</f>
        <v>4.8845099999999995E-2</v>
      </c>
      <c r="AJ22" s="74">
        <f>IF(AC22="","",$V22*AI22*(IF($G$16='Data Validation'!$D$1,((Analysis!$X22-Analysis!$W22)/360),(30/360))))</f>
        <v>105152.64583333333</v>
      </c>
      <c r="AK22" s="74">
        <f t="shared" si="2"/>
        <v>1336525.0069444443</v>
      </c>
    </row>
    <row r="23" spans="2:37" ht="15.75" customHeight="1" x14ac:dyDescent="0.25">
      <c r="C23" s="56" t="s">
        <v>46</v>
      </c>
      <c r="G23" s="66" t="s">
        <v>24</v>
      </c>
      <c r="J23" s="5"/>
      <c r="K23" s="5"/>
      <c r="L23" s="5"/>
      <c r="Q23" s="102"/>
      <c r="U23" s="62">
        <f t="shared" si="0"/>
        <v>13</v>
      </c>
      <c r="V23" s="74">
        <f>IF(U23="","",Amort!E16)</f>
        <v>25000000</v>
      </c>
      <c r="W23" s="75">
        <f>IF(U23="","",Amort!C16)</f>
        <v>45623</v>
      </c>
      <c r="X23" s="75">
        <f>IF(U23="","",Amort!D16)</f>
        <v>45653</v>
      </c>
      <c r="Y23" s="65">
        <f>IF(U23="","",Curves!B18)</f>
        <v>45623</v>
      </c>
      <c r="Z23" s="65"/>
      <c r="AA23" s="76">
        <f>IF(U23="","",INDEX(Curves!$Y$6:$AD$125,MATCH(Analysis!$W23,Curves!$X$6:$X$125,0),MATCH(Analysis!$G$23,Curves!$Y$5:$AD$5,0))+$G$24)</f>
        <v>4.3849099999999995E-2</v>
      </c>
      <c r="AB23" s="74">
        <f>IF(U23="","",$V23*AA23*(IF($G$16='Data Validation'!$D$1,((Analysis!$X23-Analysis!$W23)/360),(30/360))))</f>
        <v>91352.291666666642</v>
      </c>
      <c r="AC23" s="74">
        <f t="shared" si="3"/>
        <v>1402581.9861111112</v>
      </c>
      <c r="AE23" s="76">
        <f>IF(U23="","",INDEX(Curves!$Y$6:$AD$125,MATCH(Analysis!$W23,Curves!$X$6:$X$125,0),MATCH(Analysis!$G$26,Curves!$Y$5:$AD$5,0))+$G$27)</f>
        <v>4.5608750000000003E-2</v>
      </c>
      <c r="AF23" s="74">
        <f>IF(Y23="","",$V23*AE23*(IF($G$16='Data Validation'!$D$1,((Analysis!$X23-Analysis!$W23)/360),(30/360))))</f>
        <v>95018.229166666657</v>
      </c>
      <c r="AG23" s="74">
        <f t="shared" si="1"/>
        <v>1408343.9928240743</v>
      </c>
      <c r="AI23" s="76">
        <f>IF(U23="","",INDEX(Curves!$Y$6:$AD$125,MATCH(Analysis!$W23,Curves!$X$6:$X$125,0),MATCH(Analysis!$G$29,Curves!$Y$5:$AD$5,0))+$G$30)</f>
        <v>4.4873999999999997E-2</v>
      </c>
      <c r="AJ23" s="74">
        <f>IF(AC23="","",$V23*AI23*(IF($G$16='Data Validation'!$D$1,((Analysis!$X23-Analysis!$W23)/360),(30/360))))</f>
        <v>93487.5</v>
      </c>
      <c r="AK23" s="74">
        <f t="shared" si="2"/>
        <v>1430012.5069444443</v>
      </c>
    </row>
    <row r="24" spans="2:37" ht="15.75" customHeight="1" x14ac:dyDescent="0.25">
      <c r="C24" s="56" t="s">
        <v>56</v>
      </c>
      <c r="G24" s="67">
        <v>0</v>
      </c>
      <c r="Q24" s="102"/>
      <c r="U24" s="62">
        <f t="shared" si="0"/>
        <v>14</v>
      </c>
      <c r="V24" s="74">
        <f>IF(U24="","",Amort!E17)</f>
        <v>25000000</v>
      </c>
      <c r="W24" s="75">
        <f>IF(U24="","",Amort!C17)</f>
        <v>45653</v>
      </c>
      <c r="X24" s="75">
        <f>IF(U24="","",Amort!D17)</f>
        <v>45684</v>
      </c>
      <c r="Y24" s="65">
        <f>IF(U24="","",Curves!B19)</f>
        <v>45653</v>
      </c>
      <c r="Z24" s="65"/>
      <c r="AA24" s="76">
        <f>IF(U24="","",INDEX(Curves!$Y$6:$AD$125,MATCH(Analysis!$W24,Curves!$X$6:$X$125,0),MATCH(Analysis!$G$23,Curves!$Y$5:$AD$5,0))+$G$24)</f>
        <v>4.3849099999999995E-2</v>
      </c>
      <c r="AB24" s="74">
        <f>IF(U24="","",$V24*AA24*(IF($G$16='Data Validation'!$D$1,((Analysis!$X24-Analysis!$W24)/360),(30/360))))</f>
        <v>94397.368055555533</v>
      </c>
      <c r="AC24" s="74">
        <f t="shared" si="3"/>
        <v>1496979.3541666667</v>
      </c>
      <c r="AE24" s="76">
        <f>IF(U24="","",INDEX(Curves!$Y$6:$AD$125,MATCH(Analysis!$W24,Curves!$X$6:$X$125,0),MATCH(Analysis!$G$26,Curves!$Y$5:$AD$5,0))+$G$27)</f>
        <v>4.3791919999999998E-2</v>
      </c>
      <c r="AF24" s="74">
        <f>IF(Y24="","",$V24*AE24*(IF($G$16='Data Validation'!$D$1,((Analysis!$X24-Analysis!$W24)/360),(30/360))))</f>
        <v>94274.272222222222</v>
      </c>
      <c r="AG24" s="74">
        <f t="shared" si="1"/>
        <v>1502618.2650462966</v>
      </c>
      <c r="AI24" s="76">
        <f>IF(U24="","",INDEX(Curves!$Y$6:$AD$125,MATCH(Analysis!$W24,Curves!$X$6:$X$125,0),MATCH(Analysis!$G$29,Curves!$Y$5:$AD$5,0))+$G$30)</f>
        <v>4.4742900000000002E-2</v>
      </c>
      <c r="AJ24" s="74">
        <f>IF(AC24="","",$V24*AI24*(IF($G$16='Data Validation'!$D$1,((Analysis!$X24-Analysis!$W24)/360),(30/360))))</f>
        <v>96321.520833333328</v>
      </c>
      <c r="AK24" s="74">
        <f t="shared" si="2"/>
        <v>1526334.0277777775</v>
      </c>
    </row>
    <row r="25" spans="2:37" ht="15.75" customHeight="1" x14ac:dyDescent="0.25">
      <c r="B25" s="61" t="s">
        <v>12</v>
      </c>
      <c r="C25" s="56"/>
      <c r="G25" s="57"/>
      <c r="Q25" s="102"/>
      <c r="U25" s="62">
        <f t="shared" si="0"/>
        <v>15</v>
      </c>
      <c r="V25" s="74">
        <f>IF(U25="","",Amort!E18)</f>
        <v>25000000</v>
      </c>
      <c r="W25" s="75">
        <f>IF(U25="","",Amort!C18)</f>
        <v>45684</v>
      </c>
      <c r="X25" s="75">
        <f>IF(U25="","",Amort!D18)</f>
        <v>45715</v>
      </c>
      <c r="Y25" s="65">
        <f>IF(U25="","",Curves!B20)</f>
        <v>45684</v>
      </c>
      <c r="Z25" s="65"/>
      <c r="AA25" s="76">
        <f>IF(U25="","",INDEX(Curves!$Y$6:$AD$125,MATCH(Analysis!$W25,Curves!$X$6:$X$125,0),MATCH(Analysis!$G$23,Curves!$Y$5:$AD$5,0))+$G$24)</f>
        <v>4.3846400000000001E-2</v>
      </c>
      <c r="AB25" s="74">
        <f>IF(U25="","",$V25*AA25*(IF($G$16='Data Validation'!$D$1,((Analysis!$X25-Analysis!$W25)/360),(30/360))))</f>
        <v>94391.555555555562</v>
      </c>
      <c r="AC25" s="74">
        <f t="shared" si="3"/>
        <v>1591370.9097222222</v>
      </c>
      <c r="AE25" s="76">
        <f>IF(U25="","",INDEX(Curves!$Y$6:$AD$125,MATCH(Analysis!$W25,Curves!$X$6:$X$125,0),MATCH(Analysis!$G$26,Curves!$Y$5:$AD$5,0))+$G$27)</f>
        <v>4.3789259999999997E-2</v>
      </c>
      <c r="AF25" s="74">
        <f>IF(Y25="","",$V25*AE25*(IF($G$16='Data Validation'!$D$1,((Analysis!$X25-Analysis!$W25)/360),(30/360))))</f>
        <v>94268.545833333337</v>
      </c>
      <c r="AG25" s="74">
        <f t="shared" si="1"/>
        <v>1596886.81087963</v>
      </c>
      <c r="AI25" s="76">
        <f>IF(U25="","",INDEX(Curves!$Y$6:$AD$125,MATCH(Analysis!$W25,Curves!$X$6:$X$125,0),MATCH(Analysis!$G$29,Curves!$Y$5:$AD$5,0))+$G$30)</f>
        <v>4.4740200000000001E-2</v>
      </c>
      <c r="AJ25" s="74">
        <f>IF(AC25="","",$V25*AI25*(IF($G$16='Data Validation'!$D$1,((Analysis!$X25-Analysis!$W25)/360),(30/360))))</f>
        <v>96315.708333333328</v>
      </c>
      <c r="AK25" s="74">
        <f t="shared" si="2"/>
        <v>1622649.7361111108</v>
      </c>
    </row>
    <row r="26" spans="2:37" ht="15.75" customHeight="1" x14ac:dyDescent="0.25">
      <c r="B26" s="61" t="s">
        <v>12</v>
      </c>
      <c r="C26" s="56" t="s">
        <v>47</v>
      </c>
      <c r="G26" s="66" t="s">
        <v>26</v>
      </c>
      <c r="J26" s="5"/>
      <c r="K26" s="5"/>
      <c r="L26" s="5"/>
      <c r="Q26" s="102"/>
      <c r="U26" s="62">
        <f t="shared" si="0"/>
        <v>16</v>
      </c>
      <c r="V26" s="74">
        <f>IF(U26="","",Amort!E19)</f>
        <v>25000000</v>
      </c>
      <c r="W26" s="75">
        <f>IF(U26="","",Amort!C19)</f>
        <v>45715</v>
      </c>
      <c r="X26" s="75">
        <f>IF(U26="","",Amort!D19)</f>
        <v>45743</v>
      </c>
      <c r="Y26" s="65">
        <f>IF(U26="","",Curves!B21)</f>
        <v>45715</v>
      </c>
      <c r="Z26" s="65"/>
      <c r="AA26" s="76">
        <f>IF(U26="","",INDEX(Curves!$Y$6:$AD$125,MATCH(Analysis!$W26,Curves!$X$6:$X$125,0),MATCH(Analysis!$G$23,Curves!$Y$5:$AD$5,0))+$G$24)</f>
        <v>4.3849099999999995E-2</v>
      </c>
      <c r="AB26" s="74">
        <f>IF(U26="","",$V26*AA26*(IF($G$16='Data Validation'!$D$1,((Analysis!$X26-Analysis!$W26)/360),(30/360))))</f>
        <v>85262.138888888876</v>
      </c>
      <c r="AC26" s="74">
        <f t="shared" si="3"/>
        <v>1676633.048611111</v>
      </c>
      <c r="AE26" s="76">
        <f>IF(U26="","",INDEX(Curves!$Y$6:$AD$125,MATCH(Analysis!$W26,Curves!$X$6:$X$125,0),MATCH(Analysis!$G$26,Curves!$Y$5:$AD$5,0))+$G$27)</f>
        <v>4.3790849999999999E-2</v>
      </c>
      <c r="AF26" s="74">
        <f>IF(Y26="","",$V26*AE26*(IF($G$16='Data Validation'!$D$1,((Analysis!$X26-Analysis!$W26)/360),(30/360))))</f>
        <v>85148.875</v>
      </c>
      <c r="AG26" s="74">
        <f t="shared" si="1"/>
        <v>1682035.68587963</v>
      </c>
      <c r="AI26" s="76">
        <f>IF(U26="","",INDEX(Curves!$Y$6:$AD$125,MATCH(Analysis!$W26,Curves!$X$6:$X$125,0),MATCH(Analysis!$G$29,Curves!$Y$5:$AD$5,0))+$G$30)</f>
        <v>4.4742900000000002E-2</v>
      </c>
      <c r="AJ26" s="74">
        <f>IF(AC26="","",$V26*AI26*(IF($G$16='Data Validation'!$D$1,((Analysis!$X26-Analysis!$W26)/360),(30/360))))</f>
        <v>87000.083333333328</v>
      </c>
      <c r="AK26" s="74">
        <f t="shared" si="2"/>
        <v>1709649.819444444</v>
      </c>
    </row>
    <row r="27" spans="2:37" ht="15.75" customHeight="1" x14ac:dyDescent="0.25">
      <c r="B27" s="61" t="s">
        <v>12</v>
      </c>
      <c r="C27" s="56" t="s">
        <v>56</v>
      </c>
      <c r="G27" s="67">
        <v>0</v>
      </c>
      <c r="J27" s="5"/>
      <c r="K27" s="5"/>
      <c r="L27" s="5"/>
      <c r="Q27" s="102"/>
      <c r="U27" s="62">
        <f t="shared" si="0"/>
        <v>17</v>
      </c>
      <c r="V27" s="74">
        <f>IF(U27="","",Amort!E20)</f>
        <v>25000000</v>
      </c>
      <c r="W27" s="75">
        <f>IF(U27="","",Amort!C20)</f>
        <v>45743</v>
      </c>
      <c r="X27" s="75">
        <f>IF(U27="","",Amort!D20)</f>
        <v>45774</v>
      </c>
      <c r="Y27" s="65">
        <f>IF(U27="","",Curves!B22)</f>
        <v>45743</v>
      </c>
      <c r="Z27" s="65"/>
      <c r="AA27" s="76">
        <f>IF(U27="","",INDEX(Curves!$Y$6:$AD$125,MATCH(Analysis!$W27,Curves!$X$6:$X$125,0),MATCH(Analysis!$G$23,Curves!$Y$5:$AD$5,0))+$G$24)</f>
        <v>4.3849099999999995E-2</v>
      </c>
      <c r="AB27" s="74">
        <f>IF(U27="","",$V27*AA27*(IF($G$16='Data Validation'!$D$1,((Analysis!$X27-Analysis!$W27)/360),(30/360))))</f>
        <v>94397.368055555533</v>
      </c>
      <c r="AC27" s="74">
        <f t="shared" si="3"/>
        <v>1771030.4166666665</v>
      </c>
      <c r="AE27" s="76">
        <f>IF(U27="","",INDEX(Curves!$Y$6:$AD$125,MATCH(Analysis!$W27,Curves!$X$6:$X$125,0),MATCH(Analysis!$G$26,Curves!$Y$5:$AD$5,0))+$G$27)</f>
        <v>4.3791380000000005E-2</v>
      </c>
      <c r="AF27" s="74">
        <f>IF(Y27="","",$V27*AE27*(IF($G$16='Data Validation'!$D$1,((Analysis!$X27-Analysis!$W27)/360),(30/360))))</f>
        <v>94273.109722222245</v>
      </c>
      <c r="AG27" s="74">
        <f t="shared" si="1"/>
        <v>1776308.7956018522</v>
      </c>
      <c r="AI27" s="76">
        <f>IF(U27="","",INDEX(Curves!$Y$6:$AD$125,MATCH(Analysis!$W27,Curves!$X$6:$X$125,0),MATCH(Analysis!$G$29,Curves!$Y$5:$AD$5,0))+$G$30)</f>
        <v>4.4742900000000002E-2</v>
      </c>
      <c r="AJ27" s="74">
        <f>IF(AC27="","",$V27*AI27*(IF($G$16='Data Validation'!$D$1,((Analysis!$X27-Analysis!$W27)/360),(30/360))))</f>
        <v>96321.520833333328</v>
      </c>
      <c r="AK27" s="74">
        <f t="shared" si="2"/>
        <v>1805971.3402777773</v>
      </c>
    </row>
    <row r="28" spans="2:37" ht="15.75" customHeight="1" x14ac:dyDescent="0.25">
      <c r="C28" s="56"/>
      <c r="G28" s="57"/>
      <c r="Q28" s="102"/>
      <c r="U28" s="62">
        <f t="shared" si="0"/>
        <v>18</v>
      </c>
      <c r="V28" s="74">
        <f>IF(U28="","",Amort!E21)</f>
        <v>25000000</v>
      </c>
      <c r="W28" s="75">
        <f>IF(U28="","",Amort!C21)</f>
        <v>45774</v>
      </c>
      <c r="X28" s="75">
        <f>IF(U28="","",Amort!D21)</f>
        <v>45804</v>
      </c>
      <c r="Y28" s="65">
        <f>IF(U28="","",Curves!B23)</f>
        <v>45774</v>
      </c>
      <c r="Z28" s="65"/>
      <c r="AA28" s="76">
        <f>IF(U28="","",INDEX(Curves!$Y$6:$AD$125,MATCH(Analysis!$W28,Curves!$X$6:$X$125,0),MATCH(Analysis!$G$23,Curves!$Y$5:$AD$5,0))+$G$24)</f>
        <v>4.3846400000000001E-2</v>
      </c>
      <c r="AB28" s="74">
        <f>IF(U28="","",$V28*AA28*(IF($G$16='Data Validation'!$D$1,((Analysis!$X28-Analysis!$W28)/360),(30/360))))</f>
        <v>91346.666666666657</v>
      </c>
      <c r="AC28" s="74">
        <f t="shared" si="3"/>
        <v>1862377.0833333333</v>
      </c>
      <c r="AE28" s="76">
        <f>IF(U28="","",INDEX(Curves!$Y$6:$AD$125,MATCH(Analysis!$W28,Curves!$X$6:$X$125,0),MATCH(Analysis!$G$26,Curves!$Y$5:$AD$5,0))+$G$27)</f>
        <v>4.3789524999999996E-2</v>
      </c>
      <c r="AF28" s="74">
        <f>IF(Y28="","",$V28*AE28*(IF($G$16='Data Validation'!$D$1,((Analysis!$X28-Analysis!$W28)/360),(30/360))))</f>
        <v>91228.177083333328</v>
      </c>
      <c r="AG28" s="74">
        <f t="shared" si="1"/>
        <v>1867536.9726851855</v>
      </c>
      <c r="AI28" s="76">
        <f>IF(U28="","",INDEX(Curves!$Y$6:$AD$125,MATCH(Analysis!$W28,Curves!$X$6:$X$125,0),MATCH(Analysis!$G$29,Curves!$Y$5:$AD$5,0))+$G$30)</f>
        <v>4.4463499999999996E-2</v>
      </c>
      <c r="AJ28" s="74">
        <f>IF(AC28="","",$V28*AI28*(IF($G$16='Data Validation'!$D$1,((Analysis!$X28-Analysis!$W28)/360),(30/360))))</f>
        <v>92632.291666666657</v>
      </c>
      <c r="AK28" s="74">
        <f t="shared" si="2"/>
        <v>1898603.631944444</v>
      </c>
    </row>
    <row r="29" spans="2:37" ht="15.75" customHeight="1" x14ac:dyDescent="0.25">
      <c r="C29" s="56" t="s">
        <v>48</v>
      </c>
      <c r="G29" s="66" t="s">
        <v>35</v>
      </c>
      <c r="Q29" s="102"/>
      <c r="U29" s="62">
        <f t="shared" si="0"/>
        <v>19</v>
      </c>
      <c r="V29" s="74">
        <f>IF(U29="","",Amort!E22)</f>
        <v>25000000</v>
      </c>
      <c r="W29" s="75">
        <f>IF(U29="","",Amort!C22)</f>
        <v>45804</v>
      </c>
      <c r="X29" s="75">
        <f>IF(U29="","",Amort!D22)</f>
        <v>45835</v>
      </c>
      <c r="Y29" s="65">
        <f>IF(U29="","",Curves!B24)</f>
        <v>45804</v>
      </c>
      <c r="Z29" s="65"/>
      <c r="AA29" s="76">
        <f>IF(U29="","",INDEX(Curves!$Y$6:$AD$125,MATCH(Analysis!$W29,Curves!$X$6:$X$125,0),MATCH(Analysis!$G$23,Curves!$Y$5:$AD$5,0))+$G$24)</f>
        <v>3.9242800000000001E-2</v>
      </c>
      <c r="AB29" s="74">
        <f>IF(U29="","",$V29*AA29*(IF($G$16='Data Validation'!$D$1,((Analysis!$X29-Analysis!$W29)/360),(30/360))))</f>
        <v>84481.027777777781</v>
      </c>
      <c r="AC29" s="74">
        <f t="shared" si="3"/>
        <v>1946858.111111111</v>
      </c>
      <c r="AE29" s="76">
        <f>IF(U29="","",INDEX(Curves!$Y$6:$AD$125,MATCH(Analysis!$W29,Curves!$X$6:$X$125,0),MATCH(Analysis!$G$26,Curves!$Y$5:$AD$5,0))+$G$27)</f>
        <v>4.1881760000000004E-2</v>
      </c>
      <c r="AF29" s="74">
        <f>IF(Y29="","",$V29*AE29*(IF($G$16='Data Validation'!$D$1,((Analysis!$X29-Analysis!$W29)/360),(30/360))))</f>
        <v>90162.122222222228</v>
      </c>
      <c r="AG29" s="74">
        <f t="shared" si="1"/>
        <v>1957699.0949074076</v>
      </c>
      <c r="AI29" s="76">
        <f>IF(U29="","",INDEX(Curves!$Y$6:$AD$125,MATCH(Analysis!$W29,Curves!$X$6:$X$125,0),MATCH(Analysis!$G$29,Curves!$Y$5:$AD$5,0))+$G$30)</f>
        <v>4.0595699999999998E-2</v>
      </c>
      <c r="AJ29" s="74">
        <f>IF(AC29="","",$V29*AI29*(IF($G$16='Data Validation'!$D$1,((Analysis!$X29-Analysis!$W29)/360),(30/360))))</f>
        <v>87393.520833333328</v>
      </c>
      <c r="AK29" s="74">
        <f t="shared" si="2"/>
        <v>1985997.1527777773</v>
      </c>
    </row>
    <row r="30" spans="2:37" ht="15.75" customHeight="1" x14ac:dyDescent="0.25">
      <c r="C30" s="56" t="s">
        <v>56</v>
      </c>
      <c r="G30" s="67">
        <v>0</v>
      </c>
      <c r="Q30" s="102"/>
      <c r="U30" s="62">
        <f t="shared" si="0"/>
        <v>20</v>
      </c>
      <c r="V30" s="74">
        <f>IF(U30="","",Amort!E23)</f>
        <v>25000000</v>
      </c>
      <c r="W30" s="75">
        <f>IF(U30="","",Amort!C23)</f>
        <v>45835</v>
      </c>
      <c r="X30" s="75">
        <f>IF(U30="","",Amort!D23)</f>
        <v>45865</v>
      </c>
      <c r="Y30" s="65">
        <f>IF(U30="","",Curves!B25)</f>
        <v>45835</v>
      </c>
      <c r="Z30" s="65"/>
      <c r="AA30" s="76">
        <f>IF(U30="","",INDEX(Curves!$Y$6:$AD$125,MATCH(Analysis!$W30,Curves!$X$6:$X$125,0),MATCH(Analysis!$G$23,Curves!$Y$5:$AD$5,0))+$G$24)</f>
        <v>3.9092099999999998E-2</v>
      </c>
      <c r="AB30" s="74">
        <f>IF(U30="","",$V30*AA30*(IF($G$16='Data Validation'!$D$1,((Analysis!$X30-Analysis!$W30)/360),(30/360))))</f>
        <v>81441.875</v>
      </c>
      <c r="AC30" s="74">
        <f t="shared" si="3"/>
        <v>2028299.986111111</v>
      </c>
      <c r="AE30" s="76">
        <f>IF(U30="","",INDEX(Curves!$Y$6:$AD$125,MATCH(Analysis!$W30,Curves!$X$6:$X$125,0),MATCH(Analysis!$G$26,Curves!$Y$5:$AD$5,0))+$G$27)</f>
        <v>3.9021050000000002E-2</v>
      </c>
      <c r="AF30" s="74">
        <f>IF(Y30="","",$V30*AE30*(IF($G$16='Data Validation'!$D$1,((Analysis!$X30-Analysis!$W30)/360),(30/360))))</f>
        <v>81293.854166666657</v>
      </c>
      <c r="AG30" s="74">
        <f t="shared" si="1"/>
        <v>2038992.9490740744</v>
      </c>
      <c r="AI30" s="76">
        <f>IF(U30="","",INDEX(Curves!$Y$6:$AD$125,MATCH(Analysis!$W30,Curves!$X$6:$X$125,0),MATCH(Analysis!$G$29,Curves!$Y$5:$AD$5,0))+$G$30)</f>
        <v>4.0593399999999995E-2</v>
      </c>
      <c r="AJ30" s="74">
        <f>IF(AC30="","",$V30*AI30*(IF($G$16='Data Validation'!$D$1,((Analysis!$X30-Analysis!$W30)/360),(30/360))))</f>
        <v>84569.583333333314</v>
      </c>
      <c r="AK30" s="74">
        <f t="shared" si="2"/>
        <v>2070566.7361111105</v>
      </c>
    </row>
    <row r="31" spans="2:37" ht="15.75" customHeight="1" x14ac:dyDescent="0.25">
      <c r="C31" s="56" t="s">
        <v>11</v>
      </c>
      <c r="G31" s="86"/>
      <c r="Q31" s="102"/>
      <c r="U31" s="62">
        <f t="shared" si="0"/>
        <v>21</v>
      </c>
      <c r="V31" s="74">
        <f>IF(U31="","",Amort!E24)</f>
        <v>25000000</v>
      </c>
      <c r="W31" s="75">
        <f>IF(U31="","",Amort!C24)</f>
        <v>45865</v>
      </c>
      <c r="X31" s="75">
        <f>IF(U31="","",Amort!D24)</f>
        <v>45896</v>
      </c>
      <c r="Y31" s="65">
        <f>IF(U31="","",Curves!B26)</f>
        <v>45865</v>
      </c>
      <c r="Z31" s="65"/>
      <c r="AA31" s="76">
        <f>IF(U31="","",INDEX(Curves!$Y$6:$AD$125,MATCH(Analysis!$W31,Curves!$X$6:$X$125,0),MATCH(Analysis!$G$23,Curves!$Y$5:$AD$5,0))+$G$24)</f>
        <v>3.909E-2</v>
      </c>
      <c r="AB31" s="74">
        <f>IF(U31="","",$V31*AA31*(IF($G$16='Data Validation'!$D$1,((Analysis!$X31-Analysis!$W31)/360),(30/360))))</f>
        <v>84152.083333333328</v>
      </c>
      <c r="AC31" s="74">
        <f t="shared" si="3"/>
        <v>2112452.0694444445</v>
      </c>
      <c r="AE31" s="76">
        <f>IF(U31="","",INDEX(Curves!$Y$6:$AD$125,MATCH(Analysis!$W31,Curves!$X$6:$X$125,0),MATCH(Analysis!$G$26,Curves!$Y$5:$AD$5,0))+$G$27)</f>
        <v>3.9018739999999996E-2</v>
      </c>
      <c r="AF31" s="74">
        <f>IF(Y31="","",$V31*AE31*(IF($G$16='Data Validation'!$D$1,((Analysis!$X31-Analysis!$W31)/360),(30/360))))</f>
        <v>83998.676388888882</v>
      </c>
      <c r="AG31" s="74">
        <f t="shared" si="1"/>
        <v>2122991.6254629632</v>
      </c>
      <c r="AI31" s="76">
        <f>IF(U31="","",INDEX(Curves!$Y$6:$AD$125,MATCH(Analysis!$W31,Curves!$X$6:$X$125,0),MATCH(Analysis!$G$29,Curves!$Y$5:$AD$5,0))+$G$30)</f>
        <v>4.0591100000000005E-2</v>
      </c>
      <c r="AJ31" s="74">
        <f>IF(AC31="","",$V31*AI31*(IF($G$16='Data Validation'!$D$1,((Analysis!$X31-Analysis!$W31)/360),(30/360))))</f>
        <v>87383.618055555562</v>
      </c>
      <c r="AK31" s="74">
        <f t="shared" si="2"/>
        <v>2157950.354166666</v>
      </c>
    </row>
    <row r="32" spans="2:37" ht="15.75" customHeight="1" x14ac:dyDescent="0.25">
      <c r="C32" s="56"/>
      <c r="G32" s="57"/>
      <c r="Q32" s="102"/>
      <c r="U32" s="62">
        <f t="shared" si="0"/>
        <v>22</v>
      </c>
      <c r="V32" s="74">
        <f>IF(U32="","",Amort!E25)</f>
        <v>25000000</v>
      </c>
      <c r="W32" s="75">
        <f>IF(U32="","",Amort!C25)</f>
        <v>45896</v>
      </c>
      <c r="X32" s="75">
        <f>IF(U32="","",Amort!D25)</f>
        <v>45927</v>
      </c>
      <c r="Y32" s="65">
        <f>IF(U32="","",Curves!B27)</f>
        <v>45896</v>
      </c>
      <c r="Z32" s="65"/>
      <c r="AA32" s="76">
        <f>IF(U32="","",INDEX(Curves!$Y$6:$AD$125,MATCH(Analysis!$W32,Curves!$X$6:$X$125,0),MATCH(Analysis!$G$23,Curves!$Y$5:$AD$5,0))+$G$24)</f>
        <v>3.9094199999999996E-2</v>
      </c>
      <c r="AB32" s="74">
        <f>IF(U32="","",$V32*AA32*(IF($G$16='Data Validation'!$D$1,((Analysis!$X32-Analysis!$W32)/360),(30/360))))</f>
        <v>84161.124999999985</v>
      </c>
      <c r="AC32" s="74">
        <f t="shared" si="3"/>
        <v>2196613.1944444445</v>
      </c>
      <c r="AE32" s="76">
        <f>IF(U32="","",INDEX(Curves!$Y$6:$AD$125,MATCH(Analysis!$W32,Curves!$X$6:$X$125,0),MATCH(Analysis!$G$26,Curves!$Y$5:$AD$5,0))+$G$27)</f>
        <v>3.9021680000000003E-2</v>
      </c>
      <c r="AF32" s="74">
        <f>IF(Y32="","",$V32*AE32*(IF($G$16='Data Validation'!$D$1,((Analysis!$X32-Analysis!$W32)/360),(30/360))))</f>
        <v>84005.005555555559</v>
      </c>
      <c r="AG32" s="74">
        <f t="shared" si="1"/>
        <v>2206996.6310185189</v>
      </c>
      <c r="AI32" s="76">
        <f>IF(U32="","",INDEX(Curves!$Y$6:$AD$125,MATCH(Analysis!$W32,Curves!$X$6:$X$125,0),MATCH(Analysis!$G$29,Curves!$Y$5:$AD$5,0))+$G$30)</f>
        <v>4.0595699999999998E-2</v>
      </c>
      <c r="AJ32" s="74">
        <f>IF(AC32="","",$V32*AI32*(IF($G$16='Data Validation'!$D$1,((Analysis!$X32-Analysis!$W32)/360),(30/360))))</f>
        <v>87393.520833333328</v>
      </c>
      <c r="AK32" s="74">
        <f t="shared" si="2"/>
        <v>2245343.8749999995</v>
      </c>
    </row>
    <row r="33" spans="3:37" ht="15.75" customHeight="1" x14ac:dyDescent="0.25">
      <c r="C33" s="56" t="s">
        <v>55</v>
      </c>
      <c r="G33" s="84" t="s">
        <v>2</v>
      </c>
      <c r="Q33" s="102"/>
      <c r="U33" s="62">
        <f t="shared" si="0"/>
        <v>23</v>
      </c>
      <c r="V33" s="74">
        <f>IF(U33="","",Amort!E26)</f>
        <v>25000000</v>
      </c>
      <c r="W33" s="75">
        <f>IF(U33="","",Amort!C26)</f>
        <v>45927</v>
      </c>
      <c r="X33" s="75">
        <f>IF(U33="","",Amort!D26)</f>
        <v>45957</v>
      </c>
      <c r="Y33" s="65">
        <f>IF(U33="","",Curves!B28)</f>
        <v>45927</v>
      </c>
      <c r="Z33" s="65"/>
      <c r="AA33" s="76">
        <f>IF(U33="","",INDEX(Curves!$Y$6:$AD$125,MATCH(Analysis!$W33,Curves!$X$6:$X$125,0),MATCH(Analysis!$G$23,Curves!$Y$5:$AD$5,0))+$G$24)</f>
        <v>3.9092099999999998E-2</v>
      </c>
      <c r="AB33" s="74">
        <f>IF(U33="","",$V33*AA33*(IF($G$16='Data Validation'!$D$1,((Analysis!$X33-Analysis!$W33)/360),(30/360))))</f>
        <v>81441.875</v>
      </c>
      <c r="AC33" s="74">
        <f t="shared" si="3"/>
        <v>2278055.0694444445</v>
      </c>
      <c r="AE33" s="76">
        <f>IF(U33="","",INDEX(Curves!$Y$6:$AD$125,MATCH(Analysis!$W33,Curves!$X$6:$X$125,0),MATCH(Analysis!$G$26,Curves!$Y$5:$AD$5,0))+$G$27)</f>
        <v>3.9019999999999999E-2</v>
      </c>
      <c r="AF33" s="74">
        <f>IF(Y33="","",$V33*AE33*(IF($G$16='Data Validation'!$D$1,((Analysis!$X33-Analysis!$W33)/360),(30/360))))</f>
        <v>81291.666666666657</v>
      </c>
      <c r="AG33" s="74">
        <f t="shared" si="1"/>
        <v>2288288.2976851854</v>
      </c>
      <c r="AI33" s="76">
        <f>IF(U33="","",INDEX(Curves!$Y$6:$AD$125,MATCH(Analysis!$W33,Curves!$X$6:$X$125,0),MATCH(Analysis!$G$29,Curves!$Y$5:$AD$5,0))+$G$30)</f>
        <v>4.0593399999999995E-2</v>
      </c>
      <c r="AJ33" s="74">
        <f>IF(AC33="","",$V33*AI33*(IF($G$16='Data Validation'!$D$1,((Analysis!$X33-Analysis!$W33)/360),(30/360))))</f>
        <v>84569.583333333314</v>
      </c>
      <c r="AK33" s="74">
        <f t="shared" si="2"/>
        <v>2329913.458333333</v>
      </c>
    </row>
    <row r="34" spans="3:37" ht="15.75" customHeight="1" thickBot="1" x14ac:dyDescent="0.3">
      <c r="C34" s="50"/>
      <c r="D34" s="50"/>
      <c r="E34" s="50"/>
      <c r="F34" s="50"/>
      <c r="G34" s="50"/>
      <c r="Q34" s="102"/>
      <c r="U34" s="62">
        <f t="shared" si="0"/>
        <v>24</v>
      </c>
      <c r="V34" s="74">
        <f>IF(U34="","",Amort!E27)</f>
        <v>25000000</v>
      </c>
      <c r="W34" s="75">
        <f>IF(U34="","",Amort!C27)</f>
        <v>45957</v>
      </c>
      <c r="X34" s="75">
        <f>IF(U34="","",Amort!D27)</f>
        <v>45988</v>
      </c>
      <c r="Y34" s="65">
        <f>IF(U34="","",Curves!B29)</f>
        <v>45957</v>
      </c>
      <c r="Z34" s="65"/>
      <c r="AA34" s="76">
        <f>IF(U34="","",INDEX(Curves!$Y$6:$AD$125,MATCH(Analysis!$W34,Curves!$X$6:$X$125,0),MATCH(Analysis!$G$23,Curves!$Y$5:$AD$5,0))+$G$24)</f>
        <v>3.909E-2</v>
      </c>
      <c r="AB34" s="74">
        <f>IF(U34="","",$V34*AA34*(IF($G$16='Data Validation'!$D$1,((Analysis!$X34-Analysis!$W34)/360),(30/360))))</f>
        <v>84152.083333333328</v>
      </c>
      <c r="AC34" s="74">
        <f t="shared" si="3"/>
        <v>2362207.152777778</v>
      </c>
      <c r="AE34" s="76">
        <f>IF(U34="","",INDEX(Curves!$Y$6:$AD$125,MATCH(Analysis!$W34,Curves!$X$6:$X$125,0),MATCH(Analysis!$G$26,Curves!$Y$5:$AD$5,0))+$G$27)</f>
        <v>3.9018740000000003E-2</v>
      </c>
      <c r="AF34" s="74">
        <f>IF(Y34="","",$V34*AE34*(IF($G$16='Data Validation'!$D$1,((Analysis!$X34-Analysis!$W34)/360),(30/360))))</f>
        <v>83998.676388888896</v>
      </c>
      <c r="AG34" s="74">
        <f t="shared" si="1"/>
        <v>2372286.9740740745</v>
      </c>
      <c r="AI34" s="76">
        <f>IF(U34="","",INDEX(Curves!$Y$6:$AD$125,MATCH(Analysis!$W34,Curves!$X$6:$X$125,0),MATCH(Analysis!$G$29,Curves!$Y$5:$AD$5,0))+$G$30)</f>
        <v>4.0591100000000005E-2</v>
      </c>
      <c r="AJ34" s="74">
        <f>IF(AC34="","",$V34*AI34*(IF($G$16='Data Validation'!$D$1,((Analysis!$X34-Analysis!$W34)/360),(30/360))))</f>
        <v>87383.618055555562</v>
      </c>
      <c r="AK34" s="74">
        <f t="shared" si="2"/>
        <v>2417297.0763888885</v>
      </c>
    </row>
    <row r="35" spans="3:37" ht="15.75" customHeight="1" thickBot="1" x14ac:dyDescent="0.3">
      <c r="C35" s="77" t="str">
        <f>"Based on market data from "&amp;(TEXT(Curves!C2,"mm/dd/yyyy"))</f>
        <v>Based on market data from 11/27/2023</v>
      </c>
      <c r="D35" s="78"/>
      <c r="J35" s="103"/>
      <c r="K35" s="103"/>
      <c r="L35" s="103"/>
      <c r="M35" s="50"/>
      <c r="N35" s="50"/>
      <c r="O35" s="50"/>
      <c r="P35" s="50"/>
      <c r="Q35" s="104"/>
      <c r="U35" s="62">
        <f t="shared" si="0"/>
        <v>25</v>
      </c>
      <c r="V35" s="74">
        <f>IF(U35="","",Amort!E28)</f>
        <v>25000000</v>
      </c>
      <c r="W35" s="75">
        <f>IF(U35="","",Amort!C28)</f>
        <v>45988</v>
      </c>
      <c r="X35" s="75">
        <f>IF(U35="","",Amort!D28)</f>
        <v>46018</v>
      </c>
      <c r="Y35" s="65">
        <f>IF(U35="","",Curves!B30)</f>
        <v>45988</v>
      </c>
      <c r="Z35" s="65"/>
      <c r="AA35" s="76">
        <f>IF(U35="","",INDEX(Curves!$Y$6:$AD$125,MATCH(Analysis!$W35,Curves!$X$6:$X$125,0),MATCH(Analysis!$G$23,Curves!$Y$5:$AD$5,0))+$G$24)</f>
        <v>3.7469500000000003E-2</v>
      </c>
      <c r="AB35" s="74">
        <f>IF(U35="","",$V35*AA35*(IF($G$16='Data Validation'!$D$1,((Analysis!$X35-Analysis!$W35)/360),(30/360))))</f>
        <v>78061.458333333343</v>
      </c>
      <c r="AC35" s="74">
        <f t="shared" si="3"/>
        <v>2440268.6111111115</v>
      </c>
      <c r="AE35" s="76">
        <f>IF(U35="","",INDEX(Curves!$Y$6:$AD$125,MATCH(Analysis!$W35,Curves!$X$6:$X$125,0),MATCH(Analysis!$G$26,Curves!$Y$5:$AD$5,0))+$G$27)</f>
        <v>3.9021575000000003E-2</v>
      </c>
      <c r="AF35" s="74">
        <f>IF(Y35="","",$V35*AE35*(IF($G$16='Data Validation'!$D$1,((Analysis!$X35-Analysis!$W35)/360),(30/360))))</f>
        <v>81294.947916666672</v>
      </c>
      <c r="AG35" s="74">
        <f t="shared" si="1"/>
        <v>2453581.921990741</v>
      </c>
      <c r="AI35" s="76">
        <f>IF(U35="","",INDEX(Curves!$Y$6:$AD$125,MATCH(Analysis!$W35,Curves!$X$6:$X$125,0),MATCH(Analysis!$G$29,Curves!$Y$5:$AD$5,0))+$G$30)</f>
        <v>3.8628799999999998E-2</v>
      </c>
      <c r="AJ35" s="74">
        <f>IF(AC35="","",$V35*AI35*(IF($G$16='Data Validation'!$D$1,((Analysis!$X35-Analysis!$W35)/360),(30/360))))</f>
        <v>80476.666666666657</v>
      </c>
      <c r="AK35" s="74">
        <f t="shared" si="2"/>
        <v>2497773.743055555</v>
      </c>
    </row>
    <row r="36" spans="3:37" ht="15.75" customHeight="1" x14ac:dyDescent="0.25">
      <c r="U36" s="62">
        <f t="shared" si="0"/>
        <v>26</v>
      </c>
      <c r="V36" s="74">
        <f>IF(U36="","",Amort!E29)</f>
        <v>25000000</v>
      </c>
      <c r="W36" s="75">
        <f>IF(U36="","",Amort!C29)</f>
        <v>46018</v>
      </c>
      <c r="X36" s="75">
        <f>IF(U36="","",Amort!D29)</f>
        <v>46049</v>
      </c>
      <c r="Y36" s="65">
        <f>IF(U36="","",Curves!B31)</f>
        <v>46018</v>
      </c>
      <c r="Z36" s="65"/>
      <c r="AA36" s="76">
        <f>IF(U36="","",INDEX(Curves!$Y$6:$AD$125,MATCH(Analysis!$W36,Curves!$X$6:$X$125,0),MATCH(Analysis!$G$23,Curves!$Y$5:$AD$5,0))+$G$24)</f>
        <v>3.74151E-2</v>
      </c>
      <c r="AB36" s="74">
        <f>IF(U36="","",$V36*AA36*(IF($G$16='Data Validation'!$D$1,((Analysis!$X36-Analysis!$W36)/360),(30/360))))</f>
        <v>80546.395833333328</v>
      </c>
      <c r="AC36" s="74">
        <f t="shared" si="3"/>
        <v>2520815.006944445</v>
      </c>
      <c r="AE36" s="76">
        <f>IF(U36="","",INDEX(Curves!$Y$6:$AD$125,MATCH(Analysis!$W36,Curves!$X$6:$X$125,0),MATCH(Analysis!$G$26,Curves!$Y$5:$AD$5,0))+$G$27)</f>
        <v>3.735774E-2</v>
      </c>
      <c r="AF36" s="74">
        <f>IF(Y36="","",$V36*AE36*(IF($G$16='Data Validation'!$D$1,((Analysis!$X36-Analysis!$W36)/360),(30/360))))</f>
        <v>80422.912500000006</v>
      </c>
      <c r="AG36" s="74">
        <f t="shared" si="1"/>
        <v>2534004.8344907411</v>
      </c>
      <c r="AI36" s="76">
        <f>IF(U36="","",INDEX(Curves!$Y$6:$AD$125,MATCH(Analysis!$W36,Curves!$X$6:$X$125,0),MATCH(Analysis!$G$29,Curves!$Y$5:$AD$5,0))+$G$30)</f>
        <v>3.86267E-2</v>
      </c>
      <c r="AJ36" s="74">
        <f>IF(AC36="","",$V36*AI36*(IF($G$16='Data Validation'!$D$1,((Analysis!$X36-Analysis!$W36)/360),(30/360))))</f>
        <v>83154.701388888891</v>
      </c>
      <c r="AK36" s="74">
        <f t="shared" si="2"/>
        <v>2580928.444444444</v>
      </c>
    </row>
    <row r="37" spans="3:37" ht="15.75" customHeight="1" x14ac:dyDescent="0.25">
      <c r="C37" s="133" t="s">
        <v>62</v>
      </c>
      <c r="D37" s="133"/>
      <c r="E37" s="133"/>
      <c r="F37" s="133"/>
      <c r="G37" s="133"/>
      <c r="U37" s="62">
        <f t="shared" si="0"/>
        <v>27</v>
      </c>
      <c r="V37" s="74">
        <f>IF(U37="","",Amort!E30)</f>
        <v>25000000</v>
      </c>
      <c r="W37" s="75">
        <f>IF(U37="","",Amort!C30)</f>
        <v>46049</v>
      </c>
      <c r="X37" s="75">
        <f>IF(U37="","",Amort!D30)</f>
        <v>46080</v>
      </c>
      <c r="Y37" s="65">
        <f>IF(U37="","",Curves!B32)</f>
        <v>46049</v>
      </c>
      <c r="Z37" s="65"/>
      <c r="AA37" s="76">
        <f>IF(U37="","",INDEX(Curves!$Y$6:$AD$125,MATCH(Analysis!$W37,Curves!$X$6:$X$125,0),MATCH(Analysis!$G$23,Curves!$Y$5:$AD$5,0))+$G$24)</f>
        <v>3.7413200000000001E-2</v>
      </c>
      <c r="AB37" s="74">
        <f>IF(U37="","",$V37*AA37*(IF($G$16='Data Validation'!$D$1,((Analysis!$X37-Analysis!$W37)/360),(30/360))))</f>
        <v>80542.305555555562</v>
      </c>
      <c r="AC37" s="74">
        <f t="shared" si="3"/>
        <v>2601357.3125000005</v>
      </c>
      <c r="AE37" s="76">
        <f>IF(U37="","",INDEX(Curves!$Y$6:$AD$125,MATCH(Analysis!$W37,Curves!$X$6:$X$125,0),MATCH(Analysis!$G$26,Curves!$Y$5:$AD$5,0))+$G$27)</f>
        <v>3.7357359999999999E-2</v>
      </c>
      <c r="AF37" s="74">
        <f>IF(Y37="","",$V37*AE37*(IF($G$16='Data Validation'!$D$1,((Analysis!$X37-Analysis!$W37)/360),(30/360))))</f>
        <v>80422.094444444447</v>
      </c>
      <c r="AG37" s="74">
        <f t="shared" si="1"/>
        <v>2614426.9289351855</v>
      </c>
      <c r="AI37" s="76">
        <f>IF(U37="","",INDEX(Curves!$Y$6:$AD$125,MATCH(Analysis!$W37,Curves!$X$6:$X$125,0),MATCH(Analysis!$G$29,Curves!$Y$5:$AD$5,0))+$G$30)</f>
        <v>3.86267E-2</v>
      </c>
      <c r="AJ37" s="74">
        <f>IF(AC37="","",$V37*AI37*(IF($G$16='Data Validation'!$D$1,((Analysis!$X37-Analysis!$W37)/360),(30/360))))</f>
        <v>83154.701388888891</v>
      </c>
      <c r="AK37" s="74">
        <f t="shared" si="2"/>
        <v>2664083.145833333</v>
      </c>
    </row>
    <row r="38" spans="3:37" ht="15.75" customHeight="1" x14ac:dyDescent="0.25">
      <c r="C38" s="133"/>
      <c r="D38" s="133"/>
      <c r="E38" s="133"/>
      <c r="F38" s="133"/>
      <c r="G38" s="133"/>
      <c r="U38" s="62">
        <f t="shared" si="0"/>
        <v>28</v>
      </c>
      <c r="V38" s="74">
        <f>IF(U38="","",Amort!E31)</f>
        <v>25000000</v>
      </c>
      <c r="W38" s="75">
        <f>IF(U38="","",Amort!C31)</f>
        <v>46080</v>
      </c>
      <c r="X38" s="75">
        <f>IF(U38="","",Amort!D31)</f>
        <v>46108</v>
      </c>
      <c r="Y38" s="65">
        <f>IF(U38="","",Curves!B33)</f>
        <v>46080</v>
      </c>
      <c r="Z38" s="65"/>
      <c r="AA38" s="76">
        <f>IF(U38="","",INDEX(Curves!$Y$6:$AD$125,MATCH(Analysis!$W38,Curves!$X$6:$X$125,0),MATCH(Analysis!$G$23,Curves!$Y$5:$AD$5,0))+$G$24)</f>
        <v>3.74151E-2</v>
      </c>
      <c r="AB38" s="74">
        <f>IF(U38="","",$V38*AA38*(IF($G$16='Data Validation'!$D$1,((Analysis!$X38-Analysis!$W38)/360),(30/360))))</f>
        <v>72751.583333333328</v>
      </c>
      <c r="AC38" s="74">
        <f t="shared" si="3"/>
        <v>2674108.895833334</v>
      </c>
      <c r="AE38" s="76">
        <f>IF(U38="","",INDEX(Curves!$Y$6:$AD$125,MATCH(Analysis!$W38,Curves!$X$6:$X$125,0),MATCH(Analysis!$G$26,Curves!$Y$5:$AD$5,0))+$G$27)</f>
        <v>3.7359700000000003E-2</v>
      </c>
      <c r="AF38" s="74">
        <f>IF(Y38="","",$V38*AE38*(IF($G$16='Data Validation'!$D$1,((Analysis!$X38-Analysis!$W38)/360),(30/360))))</f>
        <v>72643.861111111124</v>
      </c>
      <c r="AG38" s="74">
        <f t="shared" si="1"/>
        <v>2687070.7900462965</v>
      </c>
      <c r="AI38" s="76">
        <f>IF(U38="","",INDEX(Curves!$Y$6:$AD$125,MATCH(Analysis!$W38,Curves!$X$6:$X$125,0),MATCH(Analysis!$G$29,Curves!$Y$5:$AD$5,0))+$G$30)</f>
        <v>3.8628799999999998E-2</v>
      </c>
      <c r="AJ38" s="74">
        <f>IF(AC38="","",$V38*AI38*(IF($G$16='Data Validation'!$D$1,((Analysis!$X38-Analysis!$W38)/360),(30/360))))</f>
        <v>75111.555555555562</v>
      </c>
      <c r="AK38" s="74">
        <f t="shared" si="2"/>
        <v>2739194.7013888885</v>
      </c>
    </row>
    <row r="39" spans="3:37" ht="15.75" customHeight="1" x14ac:dyDescent="0.25">
      <c r="C39" s="133"/>
      <c r="D39" s="133"/>
      <c r="E39" s="133"/>
      <c r="F39" s="133"/>
      <c r="G39" s="133"/>
      <c r="J39" s="135" t="s">
        <v>64</v>
      </c>
      <c r="K39" s="135"/>
      <c r="L39" s="135"/>
      <c r="M39" s="135"/>
      <c r="N39" s="135"/>
      <c r="O39" s="135"/>
      <c r="P39" s="135"/>
      <c r="Q39" s="135"/>
      <c r="R39" s="135"/>
      <c r="U39" s="62">
        <f t="shared" si="0"/>
        <v>29</v>
      </c>
      <c r="V39" s="74">
        <f>IF(U39="","",Amort!E32)</f>
        <v>25000000</v>
      </c>
      <c r="W39" s="75">
        <f>IF(U39="","",Amort!C32)</f>
        <v>46108</v>
      </c>
      <c r="X39" s="75">
        <f>IF(U39="","",Amort!D32)</f>
        <v>46139</v>
      </c>
      <c r="Y39" s="65">
        <f>IF(U39="","",Curves!B34)</f>
        <v>46108</v>
      </c>
      <c r="Z39" s="65"/>
      <c r="AA39" s="76">
        <f>IF(U39="","",INDEX(Curves!$Y$6:$AD$125,MATCH(Analysis!$W39,Curves!$X$6:$X$125,0),MATCH(Analysis!$G$23,Curves!$Y$5:$AD$5,0))+$G$24)</f>
        <v>3.74151E-2</v>
      </c>
      <c r="AB39" s="74">
        <f>IF(U39="","",$V39*AA39*(IF($G$16='Data Validation'!$D$1,((Analysis!$X39-Analysis!$W39)/360),(30/360))))</f>
        <v>80546.395833333328</v>
      </c>
      <c r="AC39" s="74">
        <f t="shared" si="3"/>
        <v>2754655.2916666674</v>
      </c>
      <c r="AE39" s="76">
        <f>IF(U39="","",INDEX(Curves!$Y$6:$AD$125,MATCH(Analysis!$W39,Curves!$X$6:$X$125,0),MATCH(Analysis!$G$26,Curves!$Y$5:$AD$5,0))+$G$27)</f>
        <v>3.7358139999999998E-2</v>
      </c>
      <c r="AF39" s="74">
        <f>IF(Y39="","",$V39*AE39*(IF($G$16='Data Validation'!$D$1,((Analysis!$X39-Analysis!$W39)/360),(30/360))))</f>
        <v>80423.773611111115</v>
      </c>
      <c r="AG39" s="74">
        <f t="shared" si="1"/>
        <v>2767494.5636574076</v>
      </c>
      <c r="AI39" s="76">
        <f>IF(U39="","",INDEX(Curves!$Y$6:$AD$125,MATCH(Analysis!$W39,Curves!$X$6:$X$125,0),MATCH(Analysis!$G$29,Curves!$Y$5:$AD$5,0))+$G$30)</f>
        <v>3.8628799999999998E-2</v>
      </c>
      <c r="AJ39" s="74">
        <f>IF(AC39="","",$V39*AI39*(IF($G$16='Data Validation'!$D$1,((Analysis!$X39-Analysis!$W39)/360),(30/360))))</f>
        <v>83159.222222222219</v>
      </c>
      <c r="AK39" s="74">
        <f t="shared" si="2"/>
        <v>2822353.9236111105</v>
      </c>
    </row>
    <row r="40" spans="3:37" ht="15.75" customHeight="1" x14ac:dyDescent="0.25">
      <c r="C40" s="133"/>
      <c r="D40" s="133"/>
      <c r="E40" s="133"/>
      <c r="F40" s="133"/>
      <c r="G40" s="133"/>
      <c r="J40" s="41"/>
      <c r="K40" s="79"/>
      <c r="L40" s="93" t="str">
        <f>G23</f>
        <v>Term SOFR</v>
      </c>
      <c r="M40" s="93"/>
      <c r="N40" s="93" t="str">
        <f>G26</f>
        <v>Average SOFR</v>
      </c>
      <c r="O40" s="93"/>
      <c r="P40" s="93" t="str">
        <f>G29</f>
        <v>ISDA SOFR</v>
      </c>
      <c r="Q40" s="93"/>
      <c r="R40" s="80"/>
      <c r="U40" s="62">
        <f t="shared" si="0"/>
        <v>30</v>
      </c>
      <c r="V40" s="74">
        <f>IF(U40="","",Amort!E33)</f>
        <v>25000000</v>
      </c>
      <c r="W40" s="75">
        <f>IF(U40="","",Amort!C33)</f>
        <v>46139</v>
      </c>
      <c r="X40" s="75">
        <f>IF(U40="","",Amort!D33)</f>
        <v>46169</v>
      </c>
      <c r="Y40" s="65">
        <f>IF(U40="","",Curves!B35)</f>
        <v>46139</v>
      </c>
      <c r="Z40" s="65"/>
      <c r="AA40" s="76">
        <f>IF(U40="","",INDEX(Curves!$Y$6:$AD$125,MATCH(Analysis!$W40,Curves!$X$6:$X$125,0),MATCH(Analysis!$G$23,Curves!$Y$5:$AD$5,0))+$G$24)</f>
        <v>3.7413200000000001E-2</v>
      </c>
      <c r="AB40" s="74">
        <f>IF(U40="","",$V40*AA40*(IF($G$16='Data Validation'!$D$1,((Analysis!$X40-Analysis!$W40)/360),(30/360))))</f>
        <v>77944.166666666657</v>
      </c>
      <c r="AC40" s="74">
        <f t="shared" si="3"/>
        <v>2832599.458333334</v>
      </c>
      <c r="AE40" s="76">
        <f>IF(U40="","",INDEX(Curves!$Y$6:$AD$125,MATCH(Analysis!$W40,Curves!$X$6:$X$125,0),MATCH(Analysis!$G$26,Curves!$Y$5:$AD$5,0))+$G$27)</f>
        <v>3.7355800000000002E-2</v>
      </c>
      <c r="AF40" s="74">
        <f>IF(Y40="","",$V40*AE40*(IF($G$16='Data Validation'!$D$1,((Analysis!$X40-Analysis!$W40)/360),(30/360))))</f>
        <v>77824.583333333328</v>
      </c>
      <c r="AG40" s="74">
        <f t="shared" si="1"/>
        <v>2845319.1469907411</v>
      </c>
      <c r="AI40" s="76">
        <f>IF(U40="","",INDEX(Curves!$Y$6:$AD$125,MATCH(Analysis!$W40,Curves!$X$6:$X$125,0),MATCH(Analysis!$G$29,Curves!$Y$5:$AD$5,0))+$G$30)</f>
        <v>3.86267E-2</v>
      </c>
      <c r="AJ40" s="74">
        <f>IF(AC40="","",$V40*AI40*(IF($G$16='Data Validation'!$D$1,((Analysis!$X40-Analysis!$W40)/360),(30/360))))</f>
        <v>80472.291666666657</v>
      </c>
      <c r="AK40" s="74">
        <f t="shared" si="2"/>
        <v>2902826.2152777771</v>
      </c>
    </row>
    <row r="41" spans="3:37" ht="15.75" customHeight="1" x14ac:dyDescent="0.25">
      <c r="C41" s="133"/>
      <c r="D41" s="133"/>
      <c r="E41" s="133"/>
      <c r="F41" s="133"/>
      <c r="G41" s="133"/>
      <c r="J41" s="5"/>
      <c r="K41" s="5"/>
      <c r="L41" s="5"/>
      <c r="Q41" s="102"/>
      <c r="U41" s="62">
        <f t="shared" si="0"/>
        <v>31</v>
      </c>
      <c r="V41" s="74">
        <f>IF(U41="","",Amort!E34)</f>
        <v>25000000</v>
      </c>
      <c r="W41" s="75">
        <f>IF(U41="","",Amort!C34)</f>
        <v>46169</v>
      </c>
      <c r="X41" s="75">
        <f>IF(U41="","",Amort!D34)</f>
        <v>46200</v>
      </c>
      <c r="Y41" s="65">
        <f>IF(U41="","",Curves!B36)</f>
        <v>46169</v>
      </c>
      <c r="Z41" s="65"/>
      <c r="AA41" s="76">
        <f>IF(U41="","",INDEX(Curves!$Y$6:$AD$125,MATCH(Analysis!$W41,Curves!$X$6:$X$125,0),MATCH(Analysis!$G$23,Curves!$Y$5:$AD$5,0))+$G$24)</f>
        <v>3.7417100000000002E-2</v>
      </c>
      <c r="AB41" s="74">
        <f>IF(U41="","",$V41*AA41*(IF($G$16='Data Validation'!$D$1,((Analysis!$X41-Analysis!$W41)/360),(30/360))))</f>
        <v>80550.701388888891</v>
      </c>
      <c r="AC41" s="74">
        <f t="shared" si="3"/>
        <v>2913150.1597222229</v>
      </c>
      <c r="AE41" s="76">
        <f>IF(U41="","",INDEX(Curves!$Y$6:$AD$125,MATCH(Analysis!$W41,Curves!$X$6:$X$125,0),MATCH(Analysis!$G$26,Curves!$Y$5:$AD$5,0))+$G$27)</f>
        <v>3.7358139999999998E-2</v>
      </c>
      <c r="AF41" s="74">
        <f>IF(Y41="","",$V41*AE41*(IF($G$16='Data Validation'!$D$1,((Analysis!$X41-Analysis!$W41)/360),(30/360))))</f>
        <v>80423.773611111115</v>
      </c>
      <c r="AG41" s="74">
        <f t="shared" si="1"/>
        <v>2925742.9206018522</v>
      </c>
      <c r="AI41" s="76">
        <f>IF(U41="","",INDEX(Curves!$Y$6:$AD$125,MATCH(Analysis!$W41,Curves!$X$6:$X$125,0),MATCH(Analysis!$G$29,Curves!$Y$5:$AD$5,0))+$G$30)</f>
        <v>3.8630900000000003E-2</v>
      </c>
      <c r="AJ41" s="74">
        <f>IF(AC41="","",$V41*AI41*(IF($G$16='Data Validation'!$D$1,((Analysis!$X41-Analysis!$W41)/360),(30/360))))</f>
        <v>83163.743055555562</v>
      </c>
      <c r="AK41" s="74">
        <f t="shared" si="2"/>
        <v>2985989.9583333326</v>
      </c>
    </row>
    <row r="42" spans="3:37" ht="15.75" customHeight="1" x14ac:dyDescent="0.25">
      <c r="C42" s="133"/>
      <c r="D42" s="133"/>
      <c r="E42" s="133"/>
      <c r="F42" s="133"/>
      <c r="G42" s="133"/>
      <c r="J42" s="5"/>
      <c r="K42" s="5"/>
      <c r="L42" s="5"/>
      <c r="Q42" s="102"/>
      <c r="U42" s="62">
        <f t="shared" si="0"/>
        <v>32</v>
      </c>
      <c r="V42" s="74">
        <f>IF(U42="","",Amort!E35)</f>
        <v>25000000</v>
      </c>
      <c r="W42" s="75">
        <f>IF(U42="","",Amort!C35)</f>
        <v>46200</v>
      </c>
      <c r="X42" s="75">
        <f>IF(U42="","",Amort!D35)</f>
        <v>46230</v>
      </c>
      <c r="Y42" s="65">
        <f>IF(U42="","",Curves!B37)</f>
        <v>46200</v>
      </c>
      <c r="Z42" s="65"/>
      <c r="AA42" s="76">
        <f>IF(U42="","",INDEX(Curves!$Y$6:$AD$125,MATCH(Analysis!$W42,Curves!$X$6:$X$125,0),MATCH(Analysis!$G$23,Curves!$Y$5:$AD$5,0))+$G$24)</f>
        <v>3.74151E-2</v>
      </c>
      <c r="AB42" s="74">
        <f>IF(U42="","",$V42*AA42*(IF($G$16='Data Validation'!$D$1,((Analysis!$X42-Analysis!$W42)/360),(30/360))))</f>
        <v>77948.125</v>
      </c>
      <c r="AC42" s="74">
        <f t="shared" si="3"/>
        <v>2991098.2847222229</v>
      </c>
      <c r="AE42" s="76">
        <f>IF(U42="","",INDEX(Curves!$Y$6:$AD$125,MATCH(Analysis!$W42,Curves!$X$6:$X$125,0),MATCH(Analysis!$G$26,Curves!$Y$5:$AD$5,0))+$G$27)</f>
        <v>3.7357750000000002E-2</v>
      </c>
      <c r="AF42" s="74">
        <f>IF(Y42="","",$V42*AE42*(IF($G$16='Data Validation'!$D$1,((Analysis!$X42-Analysis!$W42)/360),(30/360))))</f>
        <v>77828.645833333328</v>
      </c>
      <c r="AG42" s="74">
        <f t="shared" si="1"/>
        <v>3003571.5664351857</v>
      </c>
      <c r="AI42" s="76">
        <f>IF(U42="","",INDEX(Curves!$Y$6:$AD$125,MATCH(Analysis!$W42,Curves!$X$6:$X$125,0),MATCH(Analysis!$G$29,Curves!$Y$5:$AD$5,0))+$G$30)</f>
        <v>3.8628799999999998E-2</v>
      </c>
      <c r="AJ42" s="74">
        <f>IF(AC42="","",$V42*AI42*(IF($G$16='Data Validation'!$D$1,((Analysis!$X42-Analysis!$W42)/360),(30/360))))</f>
        <v>80476.666666666657</v>
      </c>
      <c r="AK42" s="74">
        <f t="shared" si="2"/>
        <v>3066466.6249999991</v>
      </c>
    </row>
    <row r="43" spans="3:37" ht="15.75" customHeight="1" x14ac:dyDescent="0.25">
      <c r="C43" s="81"/>
      <c r="D43" s="81"/>
      <c r="E43" s="81"/>
      <c r="F43" s="81"/>
      <c r="G43" s="81"/>
      <c r="J43" s="5"/>
      <c r="K43" s="5"/>
      <c r="L43" s="5"/>
      <c r="Q43" s="102"/>
      <c r="U43" s="62">
        <f t="shared" si="0"/>
        <v>33</v>
      </c>
      <c r="V43" s="74">
        <f>IF(U43="","",Amort!E36)</f>
        <v>25000000</v>
      </c>
      <c r="W43" s="75">
        <f>IF(U43="","",Amort!C36)</f>
        <v>46230</v>
      </c>
      <c r="X43" s="75">
        <f>IF(U43="","",Amort!D36)</f>
        <v>46261</v>
      </c>
      <c r="Y43" s="65">
        <f>IF(U43="","",Curves!B38)</f>
        <v>46230</v>
      </c>
      <c r="Z43" s="65"/>
      <c r="AA43" s="76">
        <f>IF(U43="","",INDEX(Curves!$Y$6:$AD$125,MATCH(Analysis!$W43,Curves!$X$6:$X$125,0),MATCH(Analysis!$G$23,Curves!$Y$5:$AD$5,0))+$G$24)</f>
        <v>3.7419000000000001E-2</v>
      </c>
      <c r="AB43" s="74">
        <f>IF(U43="","",$V43*AA43*(IF($G$16='Data Validation'!$D$1,((Analysis!$X43-Analysis!$W43)/360),(30/360))))</f>
        <v>80554.791666666672</v>
      </c>
      <c r="AC43" s="74">
        <f t="shared" si="3"/>
        <v>3071653.0763888895</v>
      </c>
      <c r="AE43" s="76">
        <f>IF(U43="","",INDEX(Curves!$Y$6:$AD$125,MATCH(Analysis!$W43,Curves!$X$6:$X$125,0),MATCH(Analysis!$G$26,Curves!$Y$5:$AD$5,0))+$G$27)</f>
        <v>3.735658E-2</v>
      </c>
      <c r="AF43" s="74">
        <f>IF(Y43="","",$V43*AE43*(IF($G$16='Data Validation'!$D$1,((Analysis!$X43-Analysis!$W43)/360),(30/360))))</f>
        <v>80420.415277777778</v>
      </c>
      <c r="AG43" s="74">
        <f t="shared" si="1"/>
        <v>3083991.9817129634</v>
      </c>
      <c r="AI43" s="76">
        <f>IF(U43="","",INDEX(Curves!$Y$6:$AD$125,MATCH(Analysis!$W43,Curves!$X$6:$X$125,0),MATCH(Analysis!$G$29,Curves!$Y$5:$AD$5,0))+$G$30)</f>
        <v>3.86267E-2</v>
      </c>
      <c r="AJ43" s="74">
        <f>IF(AC43="","",$V43*AI43*(IF($G$16='Data Validation'!$D$1,((Analysis!$X43-Analysis!$W43)/360),(30/360))))</f>
        <v>83154.701388888891</v>
      </c>
      <c r="AK43" s="74">
        <f t="shared" si="2"/>
        <v>3149621.3263888881</v>
      </c>
    </row>
    <row r="44" spans="3:37" ht="15.75" customHeight="1" x14ac:dyDescent="0.25">
      <c r="C44" s="81"/>
      <c r="D44" s="81"/>
      <c r="E44" s="81"/>
      <c r="F44" s="81"/>
      <c r="G44" s="81"/>
      <c r="Q44" s="102"/>
      <c r="U44" s="62">
        <f t="shared" ref="U44:U75" si="4">IF($G$15&lt;=U43,"",U43+1)</f>
        <v>34</v>
      </c>
      <c r="V44" s="74">
        <f>IF(U44="","",Amort!E37)</f>
        <v>25000000</v>
      </c>
      <c r="W44" s="75">
        <f>IF(U44="","",Amort!C37)</f>
        <v>46261</v>
      </c>
      <c r="X44" s="75">
        <f>IF(U44="","",Amort!D37)</f>
        <v>46292</v>
      </c>
      <c r="Y44" s="65">
        <f>IF(U44="","",Curves!B39)</f>
        <v>46261</v>
      </c>
      <c r="Z44" s="65"/>
      <c r="AA44" s="76">
        <f>IF(U44="","",INDEX(Curves!$Y$6:$AD$125,MATCH(Analysis!$W44,Curves!$X$6:$X$125,0),MATCH(Analysis!$G$23,Curves!$Y$5:$AD$5,0))+$G$24)</f>
        <v>3.74151E-2</v>
      </c>
      <c r="AB44" s="74">
        <f>IF(U44="","",$V44*AA44*(IF($G$16='Data Validation'!$D$1,((Analysis!$X44-Analysis!$W44)/360),(30/360))))</f>
        <v>80546.395833333328</v>
      </c>
      <c r="AC44" s="74">
        <f t="shared" si="3"/>
        <v>3152199.4722222229</v>
      </c>
      <c r="AE44" s="76">
        <f>IF(U44="","",INDEX(Curves!$Y$6:$AD$125,MATCH(Analysis!$W44,Curves!$X$6:$X$125,0),MATCH(Analysis!$G$26,Curves!$Y$5:$AD$5,0))+$G$27)</f>
        <v>3.7358139999999998E-2</v>
      </c>
      <c r="AF44" s="74">
        <f>IF(Y44="","",$V44*AE44*(IF($G$16='Data Validation'!$D$1,((Analysis!$X44-Analysis!$W44)/360),(30/360))))</f>
        <v>80423.773611111115</v>
      </c>
      <c r="AG44" s="74">
        <f t="shared" si="1"/>
        <v>3164415.7553240745</v>
      </c>
      <c r="AI44" s="76">
        <f>IF(U44="","",INDEX(Curves!$Y$6:$AD$125,MATCH(Analysis!$W44,Curves!$X$6:$X$125,0),MATCH(Analysis!$G$29,Curves!$Y$5:$AD$5,0))+$G$30)</f>
        <v>3.8628799999999998E-2</v>
      </c>
      <c r="AJ44" s="74">
        <f>IF(AC44="","",$V44*AI44*(IF($G$16='Data Validation'!$D$1,((Analysis!$X44-Analysis!$W44)/360),(30/360))))</f>
        <v>83159.222222222219</v>
      </c>
      <c r="AK44" s="74">
        <f t="shared" si="2"/>
        <v>3232780.5486111101</v>
      </c>
    </row>
    <row r="45" spans="3:37" ht="15.75" customHeight="1" x14ac:dyDescent="0.25">
      <c r="C45" s="81"/>
      <c r="D45" s="81"/>
      <c r="E45" s="81"/>
      <c r="F45" s="81"/>
      <c r="G45" s="81"/>
      <c r="Q45" s="102"/>
      <c r="U45" s="62">
        <f t="shared" si="4"/>
        <v>35</v>
      </c>
      <c r="V45" s="74">
        <f>IF(U45="","",Amort!E38)</f>
        <v>25000000</v>
      </c>
      <c r="W45" s="75">
        <f>IF(U45="","",Amort!C38)</f>
        <v>46292</v>
      </c>
      <c r="X45" s="75">
        <f>IF(U45="","",Amort!D38)</f>
        <v>46322</v>
      </c>
      <c r="Y45" s="65">
        <f>IF(U45="","",Curves!B40)</f>
        <v>46292</v>
      </c>
      <c r="Z45" s="65"/>
      <c r="AA45" s="76">
        <f>IF(U45="","",INDEX(Curves!$Y$6:$AD$125,MATCH(Analysis!$W45,Curves!$X$6:$X$125,0),MATCH(Analysis!$G$23,Curves!$Y$5:$AD$5,0))+$G$24)</f>
        <v>3.7413200000000001E-2</v>
      </c>
      <c r="AB45" s="74">
        <f>IF(U45="","",$V45*AA45*(IF($G$16='Data Validation'!$D$1,((Analysis!$X45-Analysis!$W45)/360),(30/360))))</f>
        <v>77944.166666666657</v>
      </c>
      <c r="AC45" s="74">
        <f t="shared" si="3"/>
        <v>3230143.6388888895</v>
      </c>
      <c r="AE45" s="76">
        <f>IF(U45="","",INDEX(Curves!$Y$6:$AD$125,MATCH(Analysis!$W45,Curves!$X$6:$X$125,0),MATCH(Analysis!$G$26,Curves!$Y$5:$AD$5,0))+$G$27)</f>
        <v>3.7356775000000002E-2</v>
      </c>
      <c r="AF45" s="74">
        <f>IF(Y45="","",$V45*AE45*(IF($G$16='Data Validation'!$D$1,((Analysis!$X45-Analysis!$W45)/360),(30/360))))</f>
        <v>77826.614583333328</v>
      </c>
      <c r="AG45" s="74">
        <f t="shared" si="1"/>
        <v>3242242.369907408</v>
      </c>
      <c r="AI45" s="76">
        <f>IF(U45="","",INDEX(Curves!$Y$6:$AD$125,MATCH(Analysis!$W45,Curves!$X$6:$X$125,0),MATCH(Analysis!$G$29,Curves!$Y$5:$AD$5,0))+$G$30)</f>
        <v>3.86267E-2</v>
      </c>
      <c r="AJ45" s="74">
        <f>IF(AC45="","",$V45*AI45*(IF($G$16='Data Validation'!$D$1,((Analysis!$X45-Analysis!$W45)/360),(30/360))))</f>
        <v>80472.291666666657</v>
      </c>
      <c r="AK45" s="74">
        <f t="shared" si="2"/>
        <v>3313252.8402777766</v>
      </c>
    </row>
    <row r="46" spans="3:37" ht="15.75" customHeight="1" x14ac:dyDescent="0.25">
      <c r="C46" s="81"/>
      <c r="D46" s="81"/>
      <c r="E46" s="81"/>
      <c r="F46" s="81"/>
      <c r="G46" s="81"/>
      <c r="Q46" s="102"/>
      <c r="U46" s="62">
        <f t="shared" si="4"/>
        <v>36</v>
      </c>
      <c r="V46" s="74">
        <f>IF(U46="","",Amort!E39)</f>
        <v>25000000</v>
      </c>
      <c r="W46" s="75">
        <f>IF(U46="","",Amort!C39)</f>
        <v>46322</v>
      </c>
      <c r="X46" s="75">
        <f>IF(U46="","",Amort!D39)</f>
        <v>46353</v>
      </c>
      <c r="Y46" s="65">
        <f>IF(U46="","",Curves!B41)</f>
        <v>46322</v>
      </c>
      <c r="Z46" s="65"/>
      <c r="AA46" s="76">
        <f>IF(U46="","",INDEX(Curves!$Y$6:$AD$125,MATCH(Analysis!$W46,Curves!$X$6:$X$125,0),MATCH(Analysis!$G$23,Curves!$Y$5:$AD$5,0))+$G$24)</f>
        <v>3.7419000000000001E-2</v>
      </c>
      <c r="AB46" s="74">
        <f>IF(U46="","",$V46*AA46*(IF($G$16='Data Validation'!$D$1,((Analysis!$X46-Analysis!$W46)/360),(30/360))))</f>
        <v>80554.791666666672</v>
      </c>
      <c r="AC46" s="74">
        <f t="shared" si="3"/>
        <v>3310698.430555556</v>
      </c>
      <c r="AE46" s="76">
        <f>IF(U46="","",INDEX(Curves!$Y$6:$AD$125,MATCH(Analysis!$W46,Curves!$X$6:$X$125,0),MATCH(Analysis!$G$26,Curves!$Y$5:$AD$5,0))+$G$27)</f>
        <v>3.7357359999999999E-2</v>
      </c>
      <c r="AF46" s="74">
        <f>IF(Y46="","",$V46*AE46*(IF($G$16='Data Validation'!$D$1,((Analysis!$X46-Analysis!$W46)/360),(30/360))))</f>
        <v>80422.094444444447</v>
      </c>
      <c r="AG46" s="74">
        <f t="shared" si="1"/>
        <v>3322664.4643518524</v>
      </c>
      <c r="AI46" s="76">
        <f>IF(U46="","",INDEX(Curves!$Y$6:$AD$125,MATCH(Analysis!$W46,Curves!$X$6:$X$125,0),MATCH(Analysis!$G$29,Curves!$Y$5:$AD$5,0))+$G$30)</f>
        <v>3.8632899999999998E-2</v>
      </c>
      <c r="AJ46" s="74">
        <f>IF(AC46="","",$V46*AI46*(IF($G$16='Data Validation'!$D$1,((Analysis!$X46-Analysis!$W46)/360),(30/360))))</f>
        <v>83168.048611111109</v>
      </c>
      <c r="AK46" s="74">
        <f t="shared" si="2"/>
        <v>3396420.8888888876</v>
      </c>
    </row>
    <row r="47" spans="3:37" ht="15.75" customHeight="1" x14ac:dyDescent="0.25">
      <c r="C47" s="81"/>
      <c r="D47" s="81"/>
      <c r="E47" s="81"/>
      <c r="F47" s="81"/>
      <c r="G47" s="81"/>
      <c r="Q47" s="102"/>
      <c r="U47" s="62">
        <f t="shared" si="4"/>
        <v>37</v>
      </c>
      <c r="V47" s="74">
        <f>IF(U47="","",Amort!E40)</f>
        <v>25000000</v>
      </c>
      <c r="W47" s="75">
        <f>IF(U47="","",Amort!C40)</f>
        <v>46353</v>
      </c>
      <c r="X47" s="75">
        <f>IF(U47="","",Amort!D40)</f>
        <v>46383</v>
      </c>
      <c r="Y47" s="65">
        <f>IF(U47="","",Curves!B42)</f>
        <v>46353</v>
      </c>
      <c r="Z47" s="65"/>
      <c r="AA47" s="76">
        <f>IF(U47="","",INDEX(Curves!$Y$6:$AD$125,MATCH(Analysis!$W47,Curves!$X$6:$X$125,0),MATCH(Analysis!$G$23,Curves!$Y$5:$AD$5,0))+$G$24)</f>
        <v>3.7388699999999997E-2</v>
      </c>
      <c r="AB47" s="74">
        <f>IF(U47="","",$V47*AA47*(IF($G$16='Data Validation'!$D$1,((Analysis!$X47-Analysis!$W47)/360),(30/360))))</f>
        <v>77893.124999999985</v>
      </c>
      <c r="AC47" s="74">
        <f t="shared" si="3"/>
        <v>3388591.555555556</v>
      </c>
      <c r="AE47" s="76">
        <f>IF(U47="","",INDEX(Curves!$Y$6:$AD$125,MATCH(Analysis!$W47,Curves!$X$6:$X$125,0),MATCH(Analysis!$G$26,Curves!$Y$5:$AD$5,0))+$G$27)</f>
        <v>3.7358725000000002E-2</v>
      </c>
      <c r="AF47" s="74">
        <f>IF(Y47="","",$V47*AE47*(IF($G$16='Data Validation'!$D$1,((Analysis!$X47-Analysis!$W47)/360),(30/360))))</f>
        <v>77830.677083333343</v>
      </c>
      <c r="AG47" s="74">
        <f t="shared" si="1"/>
        <v>3400495.1414351859</v>
      </c>
      <c r="AI47" s="76">
        <f>IF(U47="","",INDEX(Curves!$Y$6:$AD$125,MATCH(Analysis!$W47,Curves!$X$6:$X$125,0),MATCH(Analysis!$G$29,Curves!$Y$5:$AD$5,0))+$G$30)</f>
        <v>3.8578299999999996E-2</v>
      </c>
      <c r="AJ47" s="74">
        <f>IF(AC47="","",$V47*AI47*(IF($G$16='Data Validation'!$D$1,((Analysis!$X47-Analysis!$W47)/360),(30/360))))</f>
        <v>80371.458333333314</v>
      </c>
      <c r="AK47" s="74">
        <f t="shared" si="2"/>
        <v>3476792.3472222211</v>
      </c>
    </row>
    <row r="48" spans="3:37" ht="15.75" customHeight="1" x14ac:dyDescent="0.25">
      <c r="C48" s="81"/>
      <c r="D48" s="81"/>
      <c r="E48" s="81"/>
      <c r="F48" s="81"/>
      <c r="G48" s="81"/>
      <c r="Q48" s="102"/>
      <c r="U48" s="62">
        <f t="shared" si="4"/>
        <v>38</v>
      </c>
      <c r="V48" s="74">
        <f>IF(U48="","",Amort!E41)</f>
        <v>25000000</v>
      </c>
      <c r="W48" s="75">
        <f>IF(U48="","",Amort!C41)</f>
        <v>46383</v>
      </c>
      <c r="X48" s="75">
        <f>IF(U48="","",Amort!D41)</f>
        <v>46414</v>
      </c>
      <c r="Y48" s="65">
        <f>IF(U48="","",Curves!B43)</f>
        <v>46383</v>
      </c>
      <c r="Z48" s="65"/>
      <c r="AA48" s="76">
        <f>IF(U48="","",INDEX(Curves!$Y$6:$AD$125,MATCH(Analysis!$W48,Curves!$X$6:$X$125,0),MATCH(Analysis!$G$23,Curves!$Y$5:$AD$5,0))+$G$24)</f>
        <v>3.7379999999999997E-2</v>
      </c>
      <c r="AB48" s="74">
        <f>IF(U48="","",$V48*AA48*(IF($G$16='Data Validation'!$D$1,((Analysis!$X48-Analysis!$W48)/360),(30/360))))</f>
        <v>80470.833333333328</v>
      </c>
      <c r="AC48" s="74">
        <f t="shared" si="3"/>
        <v>3469062.3888888895</v>
      </c>
      <c r="AE48" s="76">
        <f>IF(U48="","",INDEX(Curves!$Y$6:$AD$125,MATCH(Analysis!$W48,Curves!$X$6:$X$125,0),MATCH(Analysis!$G$26,Curves!$Y$5:$AD$5,0))+$G$27)</f>
        <v>3.7336420000000002E-2</v>
      </c>
      <c r="AF48" s="74">
        <f>IF(Y48="","",$V48*AE48*(IF($G$16='Data Validation'!$D$1,((Analysis!$X48-Analysis!$W48)/360),(30/360))))</f>
        <v>80377.015277777784</v>
      </c>
      <c r="AG48" s="74">
        <f t="shared" si="1"/>
        <v>3480872.1567129637</v>
      </c>
      <c r="AI48" s="76">
        <f>IF(U48="","",INDEX(Curves!$Y$6:$AD$125,MATCH(Analysis!$W48,Curves!$X$6:$X$125,0),MATCH(Analysis!$G$29,Curves!$Y$5:$AD$5,0))+$G$30)</f>
        <v>3.8567900000000002E-2</v>
      </c>
      <c r="AJ48" s="74">
        <f>IF(AC48="","",$V48*AI48*(IF($G$16='Data Validation'!$D$1,((Analysis!$X48-Analysis!$W48)/360),(30/360))))</f>
        <v>83028.118055555562</v>
      </c>
      <c r="AK48" s="74">
        <f t="shared" si="2"/>
        <v>3559820.4652777766</v>
      </c>
    </row>
    <row r="49" spans="10:37" ht="15.75" customHeight="1" x14ac:dyDescent="0.25">
      <c r="Q49" s="102"/>
      <c r="U49" s="62">
        <f t="shared" si="4"/>
        <v>39</v>
      </c>
      <c r="V49" s="74">
        <f>IF(U49="","",Amort!E42)</f>
        <v>25000000</v>
      </c>
      <c r="W49" s="75">
        <f>IF(U49="","",Amort!C42)</f>
        <v>46414</v>
      </c>
      <c r="X49" s="75">
        <f>IF(U49="","",Amort!D42)</f>
        <v>46445</v>
      </c>
      <c r="Y49" s="65">
        <f>IF(U49="","",Curves!B44)</f>
        <v>46414</v>
      </c>
      <c r="Z49" s="65"/>
      <c r="AA49" s="76">
        <f>IF(U49="","",INDEX(Curves!$Y$6:$AD$125,MATCH(Analysis!$W49,Curves!$X$6:$X$125,0),MATCH(Analysis!$G$23,Curves!$Y$5:$AD$5,0))+$G$24)</f>
        <v>3.7378000000000002E-2</v>
      </c>
      <c r="AB49" s="74">
        <f>IF(U49="","",$V49*AA49*(IF($G$16='Data Validation'!$D$1,((Analysis!$X49-Analysis!$W49)/360),(30/360))))</f>
        <v>80466.527777777781</v>
      </c>
      <c r="AC49" s="74">
        <f t="shared" si="3"/>
        <v>3549528.9166666674</v>
      </c>
      <c r="AE49" s="76">
        <f>IF(U49="","",INDEX(Curves!$Y$6:$AD$125,MATCH(Analysis!$W49,Curves!$X$6:$X$125,0),MATCH(Analysis!$G$26,Curves!$Y$5:$AD$5,0))+$G$27)</f>
        <v>3.7336380000000002E-2</v>
      </c>
      <c r="AF49" s="74">
        <f>IF(Y49="","",$V49*AE49*(IF($G$16='Data Validation'!$D$1,((Analysis!$X49-Analysis!$W49)/360),(30/360))))</f>
        <v>80376.929166666683</v>
      </c>
      <c r="AG49" s="74">
        <f t="shared" si="1"/>
        <v>3561249.0858796304</v>
      </c>
      <c r="AI49" s="76">
        <f>IF(U49="","",INDEX(Curves!$Y$6:$AD$125,MATCH(Analysis!$W49,Curves!$X$6:$X$125,0),MATCH(Analysis!$G$29,Curves!$Y$5:$AD$5,0))+$G$30)</f>
        <v>3.8567900000000002E-2</v>
      </c>
      <c r="AJ49" s="74">
        <f>IF(AC49="","",$V49*AI49*(IF($G$16='Data Validation'!$D$1,((Analysis!$X49-Analysis!$W49)/360),(30/360))))</f>
        <v>83028.118055555562</v>
      </c>
      <c r="AK49" s="74">
        <f t="shared" si="2"/>
        <v>3642848.5833333321</v>
      </c>
    </row>
    <row r="50" spans="10:37" ht="15.75" customHeight="1" x14ac:dyDescent="0.25">
      <c r="Q50" s="102"/>
      <c r="U50" s="62">
        <f t="shared" si="4"/>
        <v>40</v>
      </c>
      <c r="V50" s="74">
        <f>IF(U50="","",Amort!E43)</f>
        <v>25000000</v>
      </c>
      <c r="W50" s="75">
        <f>IF(U50="","",Amort!C43)</f>
        <v>46445</v>
      </c>
      <c r="X50" s="75">
        <f>IF(U50="","",Amort!D43)</f>
        <v>46473</v>
      </c>
      <c r="Y50" s="65">
        <f>IF(U50="","",Curves!B45)</f>
        <v>46445</v>
      </c>
      <c r="Z50" s="65"/>
      <c r="AA50" s="76">
        <f>IF(U50="","",INDEX(Curves!$Y$6:$AD$125,MATCH(Analysis!$W50,Curves!$X$6:$X$125,0),MATCH(Analysis!$G$23,Curves!$Y$5:$AD$5,0))+$G$24)</f>
        <v>3.7381899999999996E-2</v>
      </c>
      <c r="AB50" s="74">
        <f>IF(U50="","",$V50*AA50*(IF($G$16='Data Validation'!$D$1,((Analysis!$X50-Analysis!$W50)/360),(30/360))))</f>
        <v>72687.027777777766</v>
      </c>
      <c r="AC50" s="74">
        <f t="shared" si="3"/>
        <v>3622215.9444444454</v>
      </c>
      <c r="AE50" s="76">
        <f>IF(U50="","",INDEX(Curves!$Y$6:$AD$125,MATCH(Analysis!$W50,Curves!$X$6:$X$125,0),MATCH(Analysis!$G$26,Curves!$Y$5:$AD$5,0))+$G$27)</f>
        <v>3.73379E-2</v>
      </c>
      <c r="AF50" s="74">
        <f>IF(Y50="","",$V50*AE50*(IF($G$16='Data Validation'!$D$1,((Analysis!$X50-Analysis!$W50)/360),(30/360))))</f>
        <v>72601.472222222219</v>
      </c>
      <c r="AG50" s="74">
        <f t="shared" si="1"/>
        <v>3633850.5581018524</v>
      </c>
      <c r="AI50" s="76">
        <f>IF(U50="","",INDEX(Curves!$Y$6:$AD$125,MATCH(Analysis!$W50,Curves!$X$6:$X$125,0),MATCH(Analysis!$G$29,Curves!$Y$5:$AD$5,0))+$G$30)</f>
        <v>3.8572099999999998E-2</v>
      </c>
      <c r="AJ50" s="74">
        <f>IF(AC50="","",$V50*AI50*(IF($G$16='Data Validation'!$D$1,((Analysis!$X50-Analysis!$W50)/360),(30/360))))</f>
        <v>75001.305555555562</v>
      </c>
      <c r="AK50" s="74">
        <f t="shared" si="2"/>
        <v>3717849.8888888876</v>
      </c>
    </row>
    <row r="51" spans="10:37" ht="15.75" customHeight="1" x14ac:dyDescent="0.25">
      <c r="Q51" s="102"/>
      <c r="U51" s="62">
        <f t="shared" si="4"/>
        <v>41</v>
      </c>
      <c r="V51" s="74">
        <f>IF(U51="","",Amort!E44)</f>
        <v>25000000</v>
      </c>
      <c r="W51" s="75">
        <f>IF(U51="","",Amort!C44)</f>
        <v>46473</v>
      </c>
      <c r="X51" s="75">
        <f>IF(U51="","",Amort!D44)</f>
        <v>46504</v>
      </c>
      <c r="Y51" s="65">
        <f>IF(U51="","",Curves!B46)</f>
        <v>46473</v>
      </c>
      <c r="Z51" s="65"/>
      <c r="AA51" s="76">
        <f>IF(U51="","",INDEX(Curves!$Y$6:$AD$125,MATCH(Analysis!$W51,Curves!$X$6:$X$125,0),MATCH(Analysis!$G$23,Curves!$Y$5:$AD$5,0))+$G$24)</f>
        <v>3.7381899999999996E-2</v>
      </c>
      <c r="AB51" s="74">
        <f>IF(U51="","",$V51*AA51*(IF($G$16='Data Validation'!$D$1,((Analysis!$X51-Analysis!$W51)/360),(30/360))))</f>
        <v>80474.923611111095</v>
      </c>
      <c r="AC51" s="74">
        <f t="shared" si="3"/>
        <v>3702690.8680555564</v>
      </c>
      <c r="AE51" s="76">
        <f>IF(U51="","",INDEX(Curves!$Y$6:$AD$125,MATCH(Analysis!$W51,Curves!$X$6:$X$125,0),MATCH(Analysis!$G$26,Curves!$Y$5:$AD$5,0))+$G$27)</f>
        <v>3.7336420000000002E-2</v>
      </c>
      <c r="AF51" s="74">
        <f>IF(Y51="","",$V51*AE51*(IF($G$16='Data Validation'!$D$1,((Analysis!$X51-Analysis!$W51)/360),(30/360))))</f>
        <v>80377.015277777784</v>
      </c>
      <c r="AG51" s="74">
        <f t="shared" si="1"/>
        <v>3714227.5733796302</v>
      </c>
      <c r="AI51" s="76">
        <f>IF(U51="","",INDEX(Curves!$Y$6:$AD$125,MATCH(Analysis!$W51,Curves!$X$6:$X$125,0),MATCH(Analysis!$G$29,Curves!$Y$5:$AD$5,0))+$G$30)</f>
        <v>3.8576199999999998E-2</v>
      </c>
      <c r="AJ51" s="74">
        <f>IF(AC51="","",$V51*AI51*(IF($G$16='Data Validation'!$D$1,((Analysis!$X51-Analysis!$W51)/360),(30/360))))</f>
        <v>83045.986111111109</v>
      </c>
      <c r="AK51" s="74">
        <f t="shared" si="2"/>
        <v>3800895.8749999986</v>
      </c>
    </row>
    <row r="52" spans="10:37" ht="15.75" customHeight="1" x14ac:dyDescent="0.25">
      <c r="Q52" s="102"/>
      <c r="U52" s="62">
        <f t="shared" si="4"/>
        <v>42</v>
      </c>
      <c r="V52" s="74">
        <f>IF(U52="","",Amort!E45)</f>
        <v>25000000</v>
      </c>
      <c r="W52" s="75">
        <f>IF(U52="","",Amort!C45)</f>
        <v>46504</v>
      </c>
      <c r="X52" s="75">
        <f>IF(U52="","",Amort!D45)</f>
        <v>46534</v>
      </c>
      <c r="Y52" s="65">
        <f>IF(U52="","",Curves!B47)</f>
        <v>46504</v>
      </c>
      <c r="Z52" s="65"/>
      <c r="AA52" s="76">
        <f>IF(U52="","",INDEX(Curves!$Y$6:$AD$125,MATCH(Analysis!$W52,Curves!$X$6:$X$125,0),MATCH(Analysis!$G$23,Curves!$Y$5:$AD$5,0))+$G$24)</f>
        <v>3.7379999999999997E-2</v>
      </c>
      <c r="AB52" s="74">
        <f>IF(U52="","",$V52*AA52*(IF($G$16='Data Validation'!$D$1,((Analysis!$X52-Analysis!$W52)/360),(30/360))))</f>
        <v>77874.999999999985</v>
      </c>
      <c r="AC52" s="74">
        <f t="shared" si="3"/>
        <v>3780565.8680555564</v>
      </c>
      <c r="AE52" s="76">
        <f>IF(U52="","",INDEX(Curves!$Y$6:$AD$125,MATCH(Analysis!$W52,Curves!$X$6:$X$125,0),MATCH(Analysis!$G$26,Curves!$Y$5:$AD$5,0))+$G$27)</f>
        <v>3.7335050000000002E-2</v>
      </c>
      <c r="AF52" s="74">
        <f>IF(Y52="","",$V52*AE52*(IF($G$16='Data Validation'!$D$1,((Analysis!$X52-Analysis!$W52)/360),(30/360))))</f>
        <v>77781.354166666657</v>
      </c>
      <c r="AG52" s="74">
        <f t="shared" si="1"/>
        <v>3792008.9275462967</v>
      </c>
      <c r="AI52" s="76">
        <f>IF(U52="","",INDEX(Curves!$Y$6:$AD$125,MATCH(Analysis!$W52,Curves!$X$6:$X$125,0),MATCH(Analysis!$G$29,Curves!$Y$5:$AD$5,0))+$G$30)</f>
        <v>3.857E-2</v>
      </c>
      <c r="AJ52" s="74">
        <f>IF(AC52="","",$V52*AI52*(IF($G$16='Data Validation'!$D$1,((Analysis!$X52-Analysis!$W52)/360),(30/360))))</f>
        <v>80354.166666666657</v>
      </c>
      <c r="AK52" s="74">
        <f t="shared" si="2"/>
        <v>3881250.0416666651</v>
      </c>
    </row>
    <row r="53" spans="10:37" ht="15.75" customHeight="1" x14ac:dyDescent="0.25">
      <c r="Q53" s="102"/>
      <c r="U53" s="62">
        <f t="shared" si="4"/>
        <v>43</v>
      </c>
      <c r="V53" s="74">
        <f>IF(U53="","",Amort!E46)</f>
        <v>25000000</v>
      </c>
      <c r="W53" s="75">
        <f>IF(U53="","",Amort!C46)</f>
        <v>46534</v>
      </c>
      <c r="X53" s="75">
        <f>IF(U53="","",Amort!D46)</f>
        <v>46565</v>
      </c>
      <c r="Y53" s="65">
        <f>IF(U53="","",Curves!B48)</f>
        <v>46534</v>
      </c>
      <c r="Z53" s="65"/>
      <c r="AA53" s="76">
        <f>IF(U53="","",INDEX(Curves!$Y$6:$AD$125,MATCH(Analysis!$W53,Curves!$X$6:$X$125,0),MATCH(Analysis!$G$23,Curves!$Y$5:$AD$5,0))+$G$24)</f>
        <v>3.7381899999999996E-2</v>
      </c>
      <c r="AB53" s="74">
        <f>IF(U53="","",$V53*AA53*(IF($G$16='Data Validation'!$D$1,((Analysis!$X53-Analysis!$W53)/360),(30/360))))</f>
        <v>80474.923611111095</v>
      </c>
      <c r="AC53" s="74">
        <f t="shared" si="3"/>
        <v>3861040.7916666674</v>
      </c>
      <c r="AE53" s="76">
        <f>IF(U53="","",INDEX(Curves!$Y$6:$AD$125,MATCH(Analysis!$W53,Curves!$X$6:$X$125,0),MATCH(Analysis!$G$26,Curves!$Y$5:$AD$5,0))+$G$27)</f>
        <v>3.7338740000000002E-2</v>
      </c>
      <c r="AF53" s="74">
        <f>IF(Y53="","",$V53*AE53*(IF($G$16='Data Validation'!$D$1,((Analysis!$X53-Analysis!$W53)/360),(30/360))))</f>
        <v>80382.009722222225</v>
      </c>
      <c r="AG53" s="74">
        <f t="shared" si="1"/>
        <v>3872390.9372685188</v>
      </c>
      <c r="AI53" s="76">
        <f>IF(U53="","",INDEX(Curves!$Y$6:$AD$125,MATCH(Analysis!$W53,Curves!$X$6:$X$125,0),MATCH(Analysis!$G$29,Curves!$Y$5:$AD$5,0))+$G$30)</f>
        <v>3.8572099999999998E-2</v>
      </c>
      <c r="AJ53" s="74">
        <f>IF(AC53="","",$V53*AI53*(IF($G$16='Data Validation'!$D$1,((Analysis!$X53-Analysis!$W53)/360),(30/360))))</f>
        <v>83037.159722222219</v>
      </c>
      <c r="AK53" s="74">
        <f t="shared" si="2"/>
        <v>3964287.2013888871</v>
      </c>
    </row>
    <row r="54" spans="10:37" ht="15.75" customHeight="1" x14ac:dyDescent="0.25">
      <c r="Q54" s="102"/>
      <c r="U54" s="62">
        <f t="shared" si="4"/>
        <v>44</v>
      </c>
      <c r="V54" s="74">
        <f>IF(U54="","",Amort!E47)</f>
        <v>25000000</v>
      </c>
      <c r="W54" s="75">
        <f>IF(U54="","",Amort!C47)</f>
        <v>46565</v>
      </c>
      <c r="X54" s="75">
        <f>IF(U54="","",Amort!D47)</f>
        <v>46595</v>
      </c>
      <c r="Y54" s="65">
        <f>IF(U54="","",Curves!B49)</f>
        <v>46565</v>
      </c>
      <c r="Z54" s="65"/>
      <c r="AA54" s="76">
        <f>IF(U54="","",INDEX(Curves!$Y$6:$AD$125,MATCH(Analysis!$W54,Curves!$X$6:$X$125,0),MATCH(Analysis!$G$23,Curves!$Y$5:$AD$5,0))+$G$24)</f>
        <v>3.7379999999999997E-2</v>
      </c>
      <c r="AB54" s="74">
        <f>IF(U54="","",$V54*AA54*(IF($G$16='Data Validation'!$D$1,((Analysis!$X54-Analysis!$W54)/360),(30/360))))</f>
        <v>77874.999999999985</v>
      </c>
      <c r="AC54" s="74">
        <f t="shared" si="3"/>
        <v>3938915.7916666674</v>
      </c>
      <c r="AE54" s="76">
        <f>IF(U54="","",INDEX(Curves!$Y$6:$AD$125,MATCH(Analysis!$W54,Curves!$X$6:$X$125,0),MATCH(Analysis!$G$26,Curves!$Y$5:$AD$5,0))+$G$27)</f>
        <v>3.7335050000000002E-2</v>
      </c>
      <c r="AF54" s="74">
        <f>IF(Y54="","",$V54*AE54*(IF($G$16='Data Validation'!$D$1,((Analysis!$X54-Analysis!$W54)/360),(30/360))))</f>
        <v>77781.354166666657</v>
      </c>
      <c r="AG54" s="74">
        <f t="shared" si="1"/>
        <v>3950172.2914351854</v>
      </c>
      <c r="AI54" s="76">
        <f>IF(U54="","",INDEX(Curves!$Y$6:$AD$125,MATCH(Analysis!$W54,Curves!$X$6:$X$125,0),MATCH(Analysis!$G$29,Curves!$Y$5:$AD$5,0))+$G$30)</f>
        <v>3.857E-2</v>
      </c>
      <c r="AJ54" s="74">
        <f>IF(AC54="","",$V54*AI54*(IF($G$16='Data Validation'!$D$1,((Analysis!$X54-Analysis!$W54)/360),(30/360))))</f>
        <v>80354.166666666657</v>
      </c>
      <c r="AK54" s="74">
        <f t="shared" si="2"/>
        <v>4044641.3680555536</v>
      </c>
    </row>
    <row r="55" spans="10:37" ht="15.75" customHeight="1" thickBot="1" x14ac:dyDescent="0.3">
      <c r="J55" s="103"/>
      <c r="K55" s="103"/>
      <c r="L55" s="103"/>
      <c r="M55" s="50"/>
      <c r="N55" s="50"/>
      <c r="O55" s="50"/>
      <c r="P55" s="50"/>
      <c r="Q55" s="104"/>
      <c r="U55" s="62">
        <f t="shared" si="4"/>
        <v>45</v>
      </c>
      <c r="V55" s="74">
        <f>IF(U55="","",Amort!E48)</f>
        <v>25000000</v>
      </c>
      <c r="W55" s="75">
        <f>IF(U55="","",Amort!C48)</f>
        <v>46595</v>
      </c>
      <c r="X55" s="75">
        <f>IF(U55="","",Amort!D48)</f>
        <v>46626</v>
      </c>
      <c r="Y55" s="65">
        <f>IF(U55="","",Curves!B50)</f>
        <v>46595</v>
      </c>
      <c r="Z55" s="65"/>
      <c r="AA55" s="76">
        <f>IF(U55="","",INDEX(Curves!$Y$6:$AD$125,MATCH(Analysis!$W55,Curves!$X$6:$X$125,0),MATCH(Analysis!$G$23,Curves!$Y$5:$AD$5,0))+$G$24)</f>
        <v>3.7385799999999997E-2</v>
      </c>
      <c r="AB55" s="74">
        <f>IF(U55="","",$V55*AA55*(IF($G$16='Data Validation'!$D$1,((Analysis!$X55-Analysis!$W55)/360),(30/360))))</f>
        <v>80483.319444444438</v>
      </c>
      <c r="AC55" s="74">
        <f t="shared" si="3"/>
        <v>4019399.1111111119</v>
      </c>
      <c r="AE55" s="76">
        <f>IF(U55="","",INDEX(Curves!$Y$6:$AD$125,MATCH(Analysis!$W55,Curves!$X$6:$X$125,0),MATCH(Analysis!$G$26,Curves!$Y$5:$AD$5,0))+$G$27)</f>
        <v>3.733562E-2</v>
      </c>
      <c r="AF55" s="74">
        <f>IF(Y55="","",$V55*AE55*(IF($G$16='Data Validation'!$D$1,((Analysis!$X55-Analysis!$W55)/360),(30/360))))</f>
        <v>80375.29305555555</v>
      </c>
      <c r="AG55" s="74">
        <f t="shared" si="1"/>
        <v>4030547.5844907407</v>
      </c>
      <c r="AI55" s="76">
        <f>IF(U55="","",INDEX(Curves!$Y$6:$AD$125,MATCH(Analysis!$W55,Curves!$X$6:$X$125,0),MATCH(Analysis!$G$29,Curves!$Y$5:$AD$5,0))+$G$30)</f>
        <v>3.8578299999999996E-2</v>
      </c>
      <c r="AJ55" s="74">
        <f>IF(AC55="","",$V55*AI55*(IF($G$16='Data Validation'!$D$1,((Analysis!$X55-Analysis!$W55)/360),(30/360))))</f>
        <v>83050.506944444438</v>
      </c>
      <c r="AK55" s="74">
        <f t="shared" si="2"/>
        <v>4127691.8749999981</v>
      </c>
    </row>
    <row r="56" spans="10:37" ht="15.75" customHeight="1" x14ac:dyDescent="0.25">
      <c r="U56" s="62">
        <f t="shared" si="4"/>
        <v>46</v>
      </c>
      <c r="V56" s="74">
        <f>IF(U56="","",Amort!E49)</f>
        <v>25000000</v>
      </c>
      <c r="W56" s="75">
        <f>IF(U56="","",Amort!C49)</f>
        <v>46626</v>
      </c>
      <c r="X56" s="75">
        <f>IF(U56="","",Amort!D49)</f>
        <v>46657</v>
      </c>
      <c r="Y56" s="65">
        <f>IF(U56="","",Curves!B51)</f>
        <v>46626</v>
      </c>
      <c r="Z56" s="65"/>
      <c r="AA56" s="76">
        <f>IF(U56="","",INDEX(Curves!$Y$6:$AD$125,MATCH(Analysis!$W56,Curves!$X$6:$X$125,0),MATCH(Analysis!$G$23,Curves!$Y$5:$AD$5,0))+$G$24)</f>
        <v>3.7381899999999996E-2</v>
      </c>
      <c r="AB56" s="74">
        <f>IF(U56="","",$V56*AA56*(IF($G$16='Data Validation'!$D$1,((Analysis!$X56-Analysis!$W56)/360),(30/360))))</f>
        <v>80474.923611111095</v>
      </c>
      <c r="AC56" s="74">
        <f t="shared" si="3"/>
        <v>4099874.0347222229</v>
      </c>
      <c r="AE56" s="76">
        <f>IF(U56="","",INDEX(Curves!$Y$6:$AD$125,MATCH(Analysis!$W56,Curves!$X$6:$X$125,0),MATCH(Analysis!$G$26,Curves!$Y$5:$AD$5,0))+$G$27)</f>
        <v>3.7336380000000002E-2</v>
      </c>
      <c r="AF56" s="74">
        <f>IF(Y56="","",$V56*AE56*(IF($G$16='Data Validation'!$D$1,((Analysis!$X56-Analysis!$W56)/360),(30/360))))</f>
        <v>80376.929166666683</v>
      </c>
      <c r="AG56" s="74">
        <f t="shared" si="1"/>
        <v>4110924.5136574074</v>
      </c>
      <c r="AI56" s="76">
        <f>IF(U56="","",INDEX(Curves!$Y$6:$AD$125,MATCH(Analysis!$W56,Curves!$X$6:$X$125,0),MATCH(Analysis!$G$29,Curves!$Y$5:$AD$5,0))+$G$30)</f>
        <v>3.857E-2</v>
      </c>
      <c r="AJ56" s="74">
        <f>IF(AC56="","",$V56*AI56*(IF($G$16='Data Validation'!$D$1,((Analysis!$X56-Analysis!$W56)/360),(30/360))))</f>
        <v>83032.638888888891</v>
      </c>
      <c r="AK56" s="74">
        <f t="shared" si="2"/>
        <v>4210724.5138888871</v>
      </c>
    </row>
    <row r="57" spans="10:37" ht="15.75" customHeight="1" x14ac:dyDescent="0.25">
      <c r="U57" s="62">
        <f t="shared" si="4"/>
        <v>47</v>
      </c>
      <c r="V57" s="74">
        <f>IF(U57="","",Amort!E50)</f>
        <v>25000000</v>
      </c>
      <c r="W57" s="75">
        <f>IF(U57="","",Amort!C50)</f>
        <v>46657</v>
      </c>
      <c r="X57" s="75">
        <f>IF(U57="","",Amort!D50)</f>
        <v>46687</v>
      </c>
      <c r="Y57" s="65">
        <f>IF(U57="","",Curves!B52)</f>
        <v>46657</v>
      </c>
      <c r="Z57" s="65"/>
      <c r="AA57" s="76">
        <f>IF(U57="","",INDEX(Curves!$Y$6:$AD$125,MATCH(Analysis!$W57,Curves!$X$6:$X$125,0),MATCH(Analysis!$G$23,Curves!$Y$5:$AD$5,0))+$G$24)</f>
        <v>3.7379999999999997E-2</v>
      </c>
      <c r="AB57" s="74">
        <f>IF(U57="","",$V57*AA57*(IF($G$16='Data Validation'!$D$1,((Analysis!$X57-Analysis!$W57)/360),(30/360))))</f>
        <v>77874.999999999985</v>
      </c>
      <c r="AC57" s="74">
        <f t="shared" si="3"/>
        <v>4177749.0347222229</v>
      </c>
      <c r="AE57" s="76">
        <f>IF(U57="","",INDEX(Curves!$Y$6:$AD$125,MATCH(Analysis!$W57,Curves!$X$6:$X$125,0),MATCH(Analysis!$G$26,Curves!$Y$5:$AD$5,0))+$G$27)</f>
        <v>3.7334100000000002E-2</v>
      </c>
      <c r="AF57" s="74">
        <f>IF(Y57="","",$V57*AE57*(IF($G$16='Data Validation'!$D$1,((Analysis!$X57-Analysis!$W57)/360),(30/360))))</f>
        <v>77779.375</v>
      </c>
      <c r="AG57" s="74">
        <f t="shared" si="1"/>
        <v>4188703.8886574074</v>
      </c>
      <c r="AI57" s="76">
        <f>IF(U57="","",INDEX(Curves!$Y$6:$AD$125,MATCH(Analysis!$W57,Curves!$X$6:$X$125,0),MATCH(Analysis!$G$29,Curves!$Y$5:$AD$5,0))+$G$30)</f>
        <v>3.857E-2</v>
      </c>
      <c r="AJ57" s="74">
        <f>IF(AC57="","",$V57*AI57*(IF($G$16='Data Validation'!$D$1,((Analysis!$X57-Analysis!$W57)/360),(30/360))))</f>
        <v>80354.166666666657</v>
      </c>
      <c r="AK57" s="74">
        <f t="shared" si="2"/>
        <v>4291078.6805555541</v>
      </c>
    </row>
    <row r="58" spans="10:37" ht="15.75" customHeight="1" x14ac:dyDescent="0.25">
      <c r="U58" s="62">
        <f t="shared" si="4"/>
        <v>48</v>
      </c>
      <c r="V58" s="74">
        <f>IF(U58="","",Amort!E51)</f>
        <v>25000000</v>
      </c>
      <c r="W58" s="75">
        <f>IF(U58="","",Amort!C51)</f>
        <v>46687</v>
      </c>
      <c r="X58" s="75">
        <f>IF(U58="","",Amort!D51)</f>
        <v>46718</v>
      </c>
      <c r="Y58" s="65">
        <f>IF(U58="","",Curves!B53)</f>
        <v>46687</v>
      </c>
      <c r="Z58" s="65"/>
      <c r="AA58" s="76">
        <f>IF(U58="","",INDEX(Curves!$Y$6:$AD$125,MATCH(Analysis!$W58,Curves!$X$6:$X$125,0),MATCH(Analysis!$G$23,Curves!$Y$5:$AD$5,0))+$G$24)</f>
        <v>3.7383899999999998E-2</v>
      </c>
      <c r="AB58" s="74">
        <f>IF(U58="","",$V58*AA58*(IF($G$16='Data Validation'!$D$1,((Analysis!$X58-Analysis!$W58)/360),(30/360))))</f>
        <v>80479.229166666672</v>
      </c>
      <c r="AC58" s="74">
        <f t="shared" si="3"/>
        <v>4258228.2638888899</v>
      </c>
      <c r="AE58" s="76">
        <f>IF(U58="","",INDEX(Curves!$Y$6:$AD$125,MATCH(Analysis!$W58,Curves!$X$6:$X$125,0),MATCH(Analysis!$G$26,Curves!$Y$5:$AD$5,0))+$G$27)</f>
        <v>3.7336380000000002E-2</v>
      </c>
      <c r="AF58" s="74">
        <f>IF(Y58="","",$V58*AE58*(IF($G$16='Data Validation'!$D$1,((Analysis!$X58-Analysis!$W58)/360),(30/360))))</f>
        <v>80376.929166666683</v>
      </c>
      <c r="AG58" s="74">
        <f t="shared" si="1"/>
        <v>4269080.8178240741</v>
      </c>
      <c r="AI58" s="76">
        <f>IF(U58="","",INDEX(Curves!$Y$6:$AD$125,MATCH(Analysis!$W58,Curves!$X$6:$X$125,0),MATCH(Analysis!$G$29,Curves!$Y$5:$AD$5,0))+$G$30)</f>
        <v>3.85741E-2</v>
      </c>
      <c r="AJ58" s="74">
        <f>IF(AC58="","",$V58*AI58*(IF($G$16='Data Validation'!$D$1,((Analysis!$X58-Analysis!$W58)/360),(30/360))))</f>
        <v>83041.465277777781</v>
      </c>
      <c r="AK58" s="74">
        <f t="shared" si="2"/>
        <v>4374120.1458333321</v>
      </c>
    </row>
    <row r="59" spans="10:37" ht="15.75" customHeight="1" x14ac:dyDescent="0.25">
      <c r="U59" s="62">
        <f t="shared" si="4"/>
        <v>49</v>
      </c>
      <c r="V59" s="74">
        <f>IF(U59="","",Amort!E52)</f>
        <v>25000000</v>
      </c>
      <c r="W59" s="75">
        <f>IF(U59="","",Amort!C52)</f>
        <v>46718</v>
      </c>
      <c r="X59" s="75">
        <f>IF(U59="","",Amort!D52)</f>
        <v>46748</v>
      </c>
      <c r="Y59" s="65">
        <f>IF(U59="","",Curves!B54)</f>
        <v>46718</v>
      </c>
      <c r="Z59" s="65"/>
      <c r="AA59" s="76">
        <f>IF(U59="","",INDEX(Curves!$Y$6:$AD$125,MATCH(Analysis!$W59,Curves!$X$6:$X$125,0),MATCH(Analysis!$G$23,Curves!$Y$5:$AD$5,0))+$G$24)</f>
        <v>3.8013499999999999E-2</v>
      </c>
      <c r="AB59" s="74">
        <f>IF(U59="","",$V59*AA59*(IF($G$16='Data Validation'!$D$1,((Analysis!$X59-Analysis!$W59)/360),(30/360))))</f>
        <v>79194.791666666657</v>
      </c>
      <c r="AC59" s="74">
        <f t="shared" si="3"/>
        <v>4337423.0555555569</v>
      </c>
      <c r="AE59" s="76">
        <f>IF(U59="","",INDEX(Curves!$Y$6:$AD$125,MATCH(Analysis!$W59,Curves!$X$6:$X$125,0),MATCH(Analysis!$G$26,Curves!$Y$5:$AD$5,0))+$G$27)</f>
        <v>3.7336000000000001E-2</v>
      </c>
      <c r="AF59" s="74">
        <f>IF(Y59="","",$V59*AE59*(IF($G$16='Data Validation'!$D$1,((Analysis!$X59-Analysis!$W59)/360),(30/360))))</f>
        <v>77783.333333333328</v>
      </c>
      <c r="AG59" s="74">
        <f t="shared" si="1"/>
        <v>4346864.1511574071</v>
      </c>
      <c r="AI59" s="76">
        <f>IF(U59="","",INDEX(Curves!$Y$6:$AD$125,MATCH(Analysis!$W59,Curves!$X$6:$X$125,0),MATCH(Analysis!$G$29,Curves!$Y$5:$AD$5,0))+$G$30)</f>
        <v>3.9085100000000005E-2</v>
      </c>
      <c r="AJ59" s="74">
        <f>IF(AC59="","",$V59*AI59*(IF($G$16='Data Validation'!$D$1,((Analysis!$X59-Analysis!$W59)/360),(30/360))))</f>
        <v>81427.291666666672</v>
      </c>
      <c r="AK59" s="74">
        <f t="shared" si="2"/>
        <v>4455547.4374999991</v>
      </c>
    </row>
    <row r="60" spans="10:37" ht="15.75" customHeight="1" x14ac:dyDescent="0.25">
      <c r="U60" s="62">
        <f t="shared" si="4"/>
        <v>50</v>
      </c>
      <c r="V60" s="74">
        <f>IF(U60="","",Amort!E53)</f>
        <v>25000000</v>
      </c>
      <c r="W60" s="75">
        <f>IF(U60="","",Amort!C53)</f>
        <v>46748</v>
      </c>
      <c r="X60" s="75">
        <f>IF(U60="","",Amort!D53)</f>
        <v>46779</v>
      </c>
      <c r="Y60" s="65">
        <f>IF(U60="","",Curves!B55)</f>
        <v>46748</v>
      </c>
      <c r="Z60" s="65"/>
      <c r="AA60" s="76">
        <f>IF(U60="","",INDEX(Curves!$Y$6:$AD$125,MATCH(Analysis!$W60,Curves!$X$6:$X$125,0),MATCH(Analysis!$G$23,Curves!$Y$5:$AD$5,0))+$G$24)</f>
        <v>3.8038500000000003E-2</v>
      </c>
      <c r="AB60" s="74">
        <f>IF(U60="","",$V60*AA60*(IF($G$16='Data Validation'!$D$1,((Analysis!$X60-Analysis!$W60)/360),(30/360))))</f>
        <v>81888.437500000015</v>
      </c>
      <c r="AC60" s="74">
        <f t="shared" si="3"/>
        <v>4419311.4930555569</v>
      </c>
      <c r="AE60" s="76">
        <f>IF(U60="","",INDEX(Curves!$Y$6:$AD$125,MATCH(Analysis!$W60,Curves!$X$6:$X$125,0),MATCH(Analysis!$G$26,Curves!$Y$5:$AD$5,0))+$G$27)</f>
        <v>3.79689E-2</v>
      </c>
      <c r="AF60" s="74">
        <f>IF(Y60="","",$V60*AE60*(IF($G$16='Data Validation'!$D$1,((Analysis!$X60-Analysis!$W60)/360),(30/360))))</f>
        <v>81738.604166666672</v>
      </c>
      <c r="AG60" s="74">
        <f t="shared" si="1"/>
        <v>4428602.7553240741</v>
      </c>
      <c r="AI60" s="76">
        <f>IF(U60="","",INDEX(Curves!$Y$6:$AD$125,MATCH(Analysis!$W60,Curves!$X$6:$X$125,0),MATCH(Analysis!$G$29,Curves!$Y$5:$AD$5,0))+$G$30)</f>
        <v>3.9085100000000005E-2</v>
      </c>
      <c r="AJ60" s="74">
        <f>IF(AC60="","",$V60*AI60*(IF($G$16='Data Validation'!$D$1,((Analysis!$X60-Analysis!$W60)/360),(30/360))))</f>
        <v>84141.534722222234</v>
      </c>
      <c r="AK60" s="74">
        <f t="shared" si="2"/>
        <v>4539688.9722222211</v>
      </c>
    </row>
    <row r="61" spans="10:37" ht="15.75" customHeight="1" x14ac:dyDescent="0.25">
      <c r="U61" s="62">
        <f t="shared" si="4"/>
        <v>51</v>
      </c>
      <c r="V61" s="74">
        <f>IF(U61="","",Amort!E54)</f>
        <v>25000000</v>
      </c>
      <c r="W61" s="75">
        <f>IF(U61="","",Amort!C54)</f>
        <v>46779</v>
      </c>
      <c r="X61" s="75">
        <f>IF(U61="","",Amort!D54)</f>
        <v>46810</v>
      </c>
      <c r="Y61" s="65">
        <f>IF(U61="","",Curves!B56)</f>
        <v>46779</v>
      </c>
      <c r="Z61" s="65"/>
      <c r="AA61" s="76">
        <f>IF(U61="","",INDEX(Curves!$Y$6:$AD$125,MATCH(Analysis!$W61,Curves!$X$6:$X$125,0),MATCH(Analysis!$G$23,Curves!$Y$5:$AD$5,0))+$G$24)</f>
        <v>3.8034499999999999E-2</v>
      </c>
      <c r="AB61" s="74">
        <f>IF(U61="","",$V61*AA61*(IF($G$16='Data Validation'!$D$1,((Analysis!$X61-Analysis!$W61)/360),(30/360))))</f>
        <v>81879.826388888891</v>
      </c>
      <c r="AC61" s="74">
        <f t="shared" si="3"/>
        <v>4501191.3194444459</v>
      </c>
      <c r="AE61" s="76">
        <f>IF(U61="","",INDEX(Curves!$Y$6:$AD$125,MATCH(Analysis!$W61,Curves!$X$6:$X$125,0),MATCH(Analysis!$G$26,Curves!$Y$5:$AD$5,0))+$G$27)</f>
        <v>3.7970500000000004E-2</v>
      </c>
      <c r="AF61" s="74">
        <f>IF(Y61="","",$V61*AE61*(IF($G$16='Data Validation'!$D$1,((Analysis!$X61-Analysis!$W61)/360),(30/360))))</f>
        <v>81742.048611111124</v>
      </c>
      <c r="AG61" s="74">
        <f t="shared" si="1"/>
        <v>4510344.8039351851</v>
      </c>
      <c r="AI61" s="76">
        <f>IF(U61="","",INDEX(Curves!$Y$6:$AD$125,MATCH(Analysis!$W61,Curves!$X$6:$X$125,0),MATCH(Analysis!$G$29,Curves!$Y$5:$AD$5,0))+$G$30)</f>
        <v>3.9085100000000005E-2</v>
      </c>
      <c r="AJ61" s="74">
        <f>IF(AC61="","",$V61*AI61*(IF($G$16='Data Validation'!$D$1,((Analysis!$X61-Analysis!$W61)/360),(30/360))))</f>
        <v>84141.534722222234</v>
      </c>
      <c r="AK61" s="74">
        <f t="shared" si="2"/>
        <v>4623830.5069444431</v>
      </c>
    </row>
    <row r="62" spans="10:37" ht="15.75" customHeight="1" x14ac:dyDescent="0.25">
      <c r="U62" s="62">
        <f t="shared" si="4"/>
        <v>52</v>
      </c>
      <c r="V62" s="74">
        <f>IF(U62="","",Amort!E55)</f>
        <v>25000000</v>
      </c>
      <c r="W62" s="75">
        <f>IF(U62="","",Amort!C55)</f>
        <v>46810</v>
      </c>
      <c r="X62" s="75">
        <f>IF(U62="","",Amort!D55)</f>
        <v>46839</v>
      </c>
      <c r="Y62" s="65">
        <f>IF(U62="","",Curves!B57)</f>
        <v>46810</v>
      </c>
      <c r="Z62" s="65"/>
      <c r="AA62" s="76">
        <f>IF(U62="","",INDEX(Curves!$Y$6:$AD$125,MATCH(Analysis!$W62,Curves!$X$6:$X$125,0),MATCH(Analysis!$G$23,Curves!$Y$5:$AD$5,0))+$G$24)</f>
        <v>3.8038500000000003E-2</v>
      </c>
      <c r="AB62" s="74">
        <f>IF(U62="","",$V62*AA62*(IF($G$16='Data Validation'!$D$1,((Analysis!$X62-Analysis!$W62)/360),(30/360))))</f>
        <v>76605.312500000015</v>
      </c>
      <c r="AC62" s="74">
        <f t="shared" si="3"/>
        <v>4577796.6319444459</v>
      </c>
      <c r="AE62" s="76">
        <f>IF(U62="","",INDEX(Curves!$Y$6:$AD$125,MATCH(Analysis!$W62,Curves!$X$6:$X$125,0),MATCH(Analysis!$G$26,Curves!$Y$5:$AD$5,0))+$G$27)</f>
        <v>3.796943333333333E-2</v>
      </c>
      <c r="AF62" s="74">
        <f>IF(Y62="","",$V62*AE62*(IF($G$16='Data Validation'!$D$1,((Analysis!$X62-Analysis!$W62)/360),(30/360))))</f>
        <v>76466.219907407401</v>
      </c>
      <c r="AG62" s="74">
        <f t="shared" si="1"/>
        <v>4586811.0238425927</v>
      </c>
      <c r="AI62" s="76">
        <f>IF(U62="","",INDEX(Curves!$Y$6:$AD$125,MATCH(Analysis!$W62,Curves!$X$6:$X$125,0),MATCH(Analysis!$G$29,Curves!$Y$5:$AD$5,0))+$G$30)</f>
        <v>3.9089399999999996E-2</v>
      </c>
      <c r="AJ62" s="74">
        <f>IF(AC62="","",$V62*AI62*(IF($G$16='Data Validation'!$D$1,((Analysis!$X62-Analysis!$W62)/360),(30/360))))</f>
        <v>78721.708333333328</v>
      </c>
      <c r="AK62" s="74">
        <f t="shared" si="2"/>
        <v>4702552.2152777761</v>
      </c>
    </row>
    <row r="63" spans="10:37" ht="15.75" customHeight="1" x14ac:dyDescent="0.25">
      <c r="U63" s="62">
        <f t="shared" si="4"/>
        <v>53</v>
      </c>
      <c r="V63" s="74">
        <f>IF(U63="","",Amort!E56)</f>
        <v>25000000</v>
      </c>
      <c r="W63" s="75">
        <f>IF(U63="","",Amort!C56)</f>
        <v>46839</v>
      </c>
      <c r="X63" s="75">
        <f>IF(U63="","",Amort!D56)</f>
        <v>46870</v>
      </c>
      <c r="Y63" s="65">
        <f>IF(U63="","",Curves!B58)</f>
        <v>46839</v>
      </c>
      <c r="Z63" s="65"/>
      <c r="AA63" s="76">
        <f>IF(U63="","",INDEX(Curves!$Y$6:$AD$125,MATCH(Analysis!$W63,Curves!$X$6:$X$125,0),MATCH(Analysis!$G$23,Curves!$Y$5:$AD$5,0))+$G$24)</f>
        <v>3.8032499999999997E-2</v>
      </c>
      <c r="AB63" s="74">
        <f>IF(U63="","",$V63*AA63*(IF($G$16='Data Validation'!$D$1,((Analysis!$X63-Analysis!$W63)/360),(30/360))))</f>
        <v>81875.520833333328</v>
      </c>
      <c r="AC63" s="74">
        <f t="shared" si="3"/>
        <v>4659672.1527777789</v>
      </c>
      <c r="AE63" s="76">
        <f>IF(U63="","",INDEX(Curves!$Y$6:$AD$125,MATCH(Analysis!$W63,Curves!$X$6:$X$125,0),MATCH(Analysis!$G$26,Curves!$Y$5:$AD$5,0))+$G$27)</f>
        <v>3.79689E-2</v>
      </c>
      <c r="AF63" s="74">
        <f>IF(Y63="","",$V63*AE63*(IF($G$16='Data Validation'!$D$1,((Analysis!$X63-Analysis!$W63)/360),(30/360))))</f>
        <v>81738.604166666672</v>
      </c>
      <c r="AG63" s="74">
        <f t="shared" si="1"/>
        <v>4668549.6280092597</v>
      </c>
      <c r="AI63" s="76">
        <f>IF(U63="","",INDEX(Curves!$Y$6:$AD$125,MATCH(Analysis!$W63,Curves!$X$6:$X$125,0),MATCH(Analysis!$G$29,Curves!$Y$5:$AD$5,0))+$G$30)</f>
        <v>3.9083E-2</v>
      </c>
      <c r="AJ63" s="74">
        <f>IF(AC63="","",$V63*AI63*(IF($G$16='Data Validation'!$D$1,((Analysis!$X63-Analysis!$W63)/360),(30/360))))</f>
        <v>84137.013888888891</v>
      </c>
      <c r="AK63" s="74">
        <f t="shared" si="2"/>
        <v>4786689.2291666651</v>
      </c>
    </row>
    <row r="64" spans="10:37" ht="15.75" customHeight="1" x14ac:dyDescent="0.25">
      <c r="U64" s="62">
        <f t="shared" si="4"/>
        <v>54</v>
      </c>
      <c r="V64" s="74">
        <f>IF(U64="","",Amort!E57)</f>
        <v>25000000</v>
      </c>
      <c r="W64" s="75">
        <f>IF(U64="","",Amort!C57)</f>
        <v>46870</v>
      </c>
      <c r="X64" s="75">
        <f>IF(U64="","",Amort!D57)</f>
        <v>46900</v>
      </c>
      <c r="Y64" s="65">
        <f>IF(U64="","",Curves!B59)</f>
        <v>46870</v>
      </c>
      <c r="Z64" s="65"/>
      <c r="AA64" s="76">
        <f>IF(U64="","",INDEX(Curves!$Y$6:$AD$125,MATCH(Analysis!$W64,Curves!$X$6:$X$125,0),MATCH(Analysis!$G$23,Curves!$Y$5:$AD$5,0))+$G$24)</f>
        <v>3.8036500000000001E-2</v>
      </c>
      <c r="AB64" s="74">
        <f>IF(U64="","",$V64*AA64*(IF($G$16='Data Validation'!$D$1,((Analysis!$X64-Analysis!$W64)/360),(30/360))))</f>
        <v>79242.708333333328</v>
      </c>
      <c r="AC64" s="74">
        <f t="shared" si="3"/>
        <v>4738914.8611111119</v>
      </c>
      <c r="AE64" s="76">
        <f>IF(U64="","",INDEX(Curves!$Y$6:$AD$125,MATCH(Analysis!$W64,Curves!$X$6:$X$125,0),MATCH(Analysis!$G$26,Curves!$Y$5:$AD$5,0))+$G$27)</f>
        <v>3.7971100000000001E-2</v>
      </c>
      <c r="AF64" s="74">
        <f>IF(Y64="","",$V64*AE64*(IF($G$16='Data Validation'!$D$1,((Analysis!$X64-Analysis!$W64)/360),(30/360))))</f>
        <v>79106.458333333328</v>
      </c>
      <c r="AG64" s="74">
        <f t="shared" si="1"/>
        <v>4747656.0863425927</v>
      </c>
      <c r="AI64" s="76">
        <f>IF(U64="","",INDEX(Curves!$Y$6:$AD$125,MATCH(Analysis!$W64,Curves!$X$6:$X$125,0),MATCH(Analysis!$G$29,Curves!$Y$5:$AD$5,0))+$G$30)</f>
        <v>3.9087299999999998E-2</v>
      </c>
      <c r="AJ64" s="74">
        <f>IF(AC64="","",$V64*AI64*(IF($G$16='Data Validation'!$D$1,((Analysis!$X64-Analysis!$W64)/360),(30/360))))</f>
        <v>81431.875</v>
      </c>
      <c r="AK64" s="74">
        <f t="shared" si="2"/>
        <v>4868121.1041666651</v>
      </c>
    </row>
    <row r="65" spans="21:37" ht="15.75" customHeight="1" x14ac:dyDescent="0.25">
      <c r="U65" s="62">
        <f t="shared" si="4"/>
        <v>55</v>
      </c>
      <c r="V65" s="74">
        <f>IF(U65="","",Amort!E58)</f>
        <v>25000000</v>
      </c>
      <c r="W65" s="75">
        <f>IF(U65="","",Amort!C58)</f>
        <v>46900</v>
      </c>
      <c r="X65" s="75">
        <f>IF(U65="","",Amort!D58)</f>
        <v>46931</v>
      </c>
      <c r="Y65" s="65">
        <f>IF(U65="","",Curves!B60)</f>
        <v>46900</v>
      </c>
      <c r="Z65" s="65"/>
      <c r="AA65" s="76">
        <f>IF(U65="","",INDEX(Curves!$Y$6:$AD$125,MATCH(Analysis!$W65,Curves!$X$6:$X$125,0),MATCH(Analysis!$G$23,Curves!$Y$5:$AD$5,0))+$G$24)</f>
        <v>3.8032499999999997E-2</v>
      </c>
      <c r="AB65" s="74">
        <f>IF(U65="","",$V65*AA65*(IF($G$16='Data Validation'!$D$1,((Analysis!$X65-Analysis!$W65)/360),(30/360))))</f>
        <v>81875.520833333328</v>
      </c>
      <c r="AC65" s="74">
        <f t="shared" si="3"/>
        <v>4820790.381944445</v>
      </c>
      <c r="AE65" s="76">
        <f>IF(U65="","",INDEX(Curves!$Y$6:$AD$125,MATCH(Analysis!$W65,Curves!$X$6:$X$125,0),MATCH(Analysis!$G$26,Curves!$Y$5:$AD$5,0))+$G$27)</f>
        <v>3.7971700000000004E-2</v>
      </c>
      <c r="AF65" s="74">
        <f>IF(Y65="","",$V65*AE65*(IF($G$16='Data Validation'!$D$1,((Analysis!$X65-Analysis!$W65)/360),(30/360))))</f>
        <v>81744.631944444453</v>
      </c>
      <c r="AG65" s="74">
        <f t="shared" si="1"/>
        <v>4829400.7182870368</v>
      </c>
      <c r="AI65" s="76">
        <f>IF(U65="","",INDEX(Curves!$Y$6:$AD$125,MATCH(Analysis!$W65,Curves!$X$6:$X$125,0),MATCH(Analysis!$G$29,Curves!$Y$5:$AD$5,0))+$G$30)</f>
        <v>3.9083E-2</v>
      </c>
      <c r="AJ65" s="74">
        <f>IF(AC65="","",$V65*AI65*(IF($G$16='Data Validation'!$D$1,((Analysis!$X65-Analysis!$W65)/360),(30/360))))</f>
        <v>84137.013888888891</v>
      </c>
      <c r="AK65" s="74">
        <f t="shared" si="2"/>
        <v>4952258.1180555541</v>
      </c>
    </row>
    <row r="66" spans="21:37" ht="15.75" customHeight="1" x14ac:dyDescent="0.25">
      <c r="U66" s="62">
        <f t="shared" si="4"/>
        <v>56</v>
      </c>
      <c r="V66" s="74">
        <f>IF(U66="","",Amort!E59)</f>
        <v>25000000</v>
      </c>
      <c r="W66" s="75">
        <f>IF(U66="","",Amort!C59)</f>
        <v>46931</v>
      </c>
      <c r="X66" s="75">
        <f>IF(U66="","",Amort!D59)</f>
        <v>46961</v>
      </c>
      <c r="Y66" s="65">
        <f>IF(U66="","",Curves!B61)</f>
        <v>46931</v>
      </c>
      <c r="Z66" s="65"/>
      <c r="AA66" s="76">
        <f>IF(U66="","",INDEX(Curves!$Y$6:$AD$125,MATCH(Analysis!$W66,Curves!$X$6:$X$125,0),MATCH(Analysis!$G$23,Curves!$Y$5:$AD$5,0))+$G$24)</f>
        <v>3.8032499999999997E-2</v>
      </c>
      <c r="AB66" s="74">
        <f>IF(U66="","",$V66*AA66*(IF($G$16='Data Validation'!$D$1,((Analysis!$X66-Analysis!$W66)/360),(30/360))))</f>
        <v>79234.374999999985</v>
      </c>
      <c r="AC66" s="74">
        <f t="shared" si="3"/>
        <v>4900024.756944445</v>
      </c>
      <c r="AE66" s="76">
        <f>IF(U66="","",INDEX(Curves!$Y$6:$AD$125,MATCH(Analysis!$W66,Curves!$X$6:$X$125,0),MATCH(Analysis!$G$26,Curves!$Y$5:$AD$5,0))+$G$27)</f>
        <v>3.7969099999999999E-2</v>
      </c>
      <c r="AF66" s="74">
        <f>IF(Y66="","",$V66*AE66*(IF($G$16='Data Validation'!$D$1,((Analysis!$X66-Analysis!$W66)/360),(30/360))))</f>
        <v>79102.291666666657</v>
      </c>
      <c r="AG66" s="74">
        <f t="shared" si="1"/>
        <v>4908503.0099537037</v>
      </c>
      <c r="AI66" s="76">
        <f>IF(U66="","",INDEX(Curves!$Y$6:$AD$125,MATCH(Analysis!$W66,Curves!$X$6:$X$125,0),MATCH(Analysis!$G$29,Curves!$Y$5:$AD$5,0))+$G$30)</f>
        <v>3.9083E-2</v>
      </c>
      <c r="AJ66" s="74">
        <f>IF(AC66="","",$V66*AI66*(IF($G$16='Data Validation'!$D$1,((Analysis!$X66-Analysis!$W66)/360),(30/360))))</f>
        <v>81422.916666666657</v>
      </c>
      <c r="AK66" s="74">
        <f t="shared" si="2"/>
        <v>5033681.0347222211</v>
      </c>
    </row>
    <row r="67" spans="21:37" ht="15.75" customHeight="1" x14ac:dyDescent="0.25">
      <c r="U67" s="62">
        <f t="shared" si="4"/>
        <v>57</v>
      </c>
      <c r="V67" s="74">
        <f>IF(U67="","",Amort!E60)</f>
        <v>25000000</v>
      </c>
      <c r="W67" s="75">
        <f>IF(U67="","",Amort!C60)</f>
        <v>46961</v>
      </c>
      <c r="X67" s="75">
        <f>IF(U67="","",Amort!D60)</f>
        <v>46992</v>
      </c>
      <c r="Y67" s="65">
        <f>IF(U67="","",Curves!B62)</f>
        <v>46961</v>
      </c>
      <c r="Z67" s="65"/>
      <c r="AA67" s="76">
        <f>IF(U67="","",INDEX(Curves!$Y$6:$AD$125,MATCH(Analysis!$W67,Curves!$X$6:$X$125,0),MATCH(Analysis!$G$23,Curves!$Y$5:$AD$5,0))+$G$24)</f>
        <v>3.8034499999999999E-2</v>
      </c>
      <c r="AB67" s="74">
        <f>IF(U67="","",$V67*AA67*(IF($G$16='Data Validation'!$D$1,((Analysis!$X67-Analysis!$W67)/360),(30/360))))</f>
        <v>81879.826388888891</v>
      </c>
      <c r="AC67" s="74">
        <f t="shared" si="3"/>
        <v>4981904.583333334</v>
      </c>
      <c r="AE67" s="76">
        <f>IF(U67="","",INDEX(Curves!$Y$6:$AD$125,MATCH(Analysis!$W67,Curves!$X$6:$X$125,0),MATCH(Analysis!$G$26,Curves!$Y$5:$AD$5,0))+$G$27)</f>
        <v>3.7970500000000004E-2</v>
      </c>
      <c r="AF67" s="74">
        <f>IF(Y67="","",$V67*AE67*(IF($G$16='Data Validation'!$D$1,((Analysis!$X67-Analysis!$W67)/360),(30/360))))</f>
        <v>81742.048611111124</v>
      </c>
      <c r="AG67" s="74">
        <f t="shared" si="1"/>
        <v>4990245.0585648147</v>
      </c>
      <c r="AI67" s="76">
        <f>IF(U67="","",INDEX(Curves!$Y$6:$AD$125,MATCH(Analysis!$W67,Curves!$X$6:$X$125,0),MATCH(Analysis!$G$29,Curves!$Y$5:$AD$5,0))+$G$30)</f>
        <v>3.9087299999999998E-2</v>
      </c>
      <c r="AJ67" s="74">
        <f>IF(AC67="","",$V67*AI67*(IF($G$16='Data Validation'!$D$1,((Analysis!$X67-Analysis!$W67)/360),(30/360))))</f>
        <v>84146.270833333328</v>
      </c>
      <c r="AK67" s="74">
        <f t="shared" si="2"/>
        <v>5117827.3055555541</v>
      </c>
    </row>
    <row r="68" spans="21:37" ht="15.75" customHeight="1" x14ac:dyDescent="0.25">
      <c r="U68" s="62">
        <f t="shared" si="4"/>
        <v>58</v>
      </c>
      <c r="V68" s="74">
        <f>IF(U68="","",Amort!E61)</f>
        <v>25000000</v>
      </c>
      <c r="W68" s="75">
        <f>IF(U68="","",Amort!C61)</f>
        <v>46992</v>
      </c>
      <c r="X68" s="75">
        <f>IF(U68="","",Amort!D61)</f>
        <v>47023</v>
      </c>
      <c r="Y68" s="65">
        <f>IF(U68="","",Curves!B63)</f>
        <v>46992</v>
      </c>
      <c r="Z68" s="65"/>
      <c r="AA68" s="76">
        <f>IF(U68="","",INDEX(Curves!$Y$6:$AD$125,MATCH(Analysis!$W68,Curves!$X$6:$X$125,0),MATCH(Analysis!$G$23,Curves!$Y$5:$AD$5,0))+$G$24)</f>
        <v>3.8032499999999997E-2</v>
      </c>
      <c r="AB68" s="74">
        <f>IF(U68="","",$V68*AA68*(IF($G$16='Data Validation'!$D$1,((Analysis!$X68-Analysis!$W68)/360),(30/360))))</f>
        <v>81875.520833333328</v>
      </c>
      <c r="AC68" s="74">
        <f t="shared" si="3"/>
        <v>5063780.104166667</v>
      </c>
      <c r="AE68" s="76">
        <f>IF(U68="","",INDEX(Curves!$Y$6:$AD$125,MATCH(Analysis!$W68,Curves!$X$6:$X$125,0),MATCH(Analysis!$G$26,Curves!$Y$5:$AD$5,0))+$G$27)</f>
        <v>3.79689E-2</v>
      </c>
      <c r="AF68" s="74">
        <f>IF(Y68="","",$V68*AE68*(IF($G$16='Data Validation'!$D$1,((Analysis!$X68-Analysis!$W68)/360),(30/360))))</f>
        <v>81738.604166666672</v>
      </c>
      <c r="AG68" s="74">
        <f t="shared" si="1"/>
        <v>5071983.6627314817</v>
      </c>
      <c r="AI68" s="76">
        <f>IF(U68="","",INDEX(Curves!$Y$6:$AD$125,MATCH(Analysis!$W68,Curves!$X$6:$X$125,0),MATCH(Analysis!$G$29,Curves!$Y$5:$AD$5,0))+$G$30)</f>
        <v>3.9080900000000002E-2</v>
      </c>
      <c r="AJ68" s="74">
        <f>IF(AC68="","",$V68*AI68*(IF($G$16='Data Validation'!$D$1,((Analysis!$X68-Analysis!$W68)/360),(30/360))))</f>
        <v>84132.493055555562</v>
      </c>
      <c r="AK68" s="74">
        <f t="shared" si="2"/>
        <v>5201959.7986111101</v>
      </c>
    </row>
    <row r="69" spans="21:37" ht="15.75" customHeight="1" x14ac:dyDescent="0.25">
      <c r="U69" s="62">
        <f t="shared" si="4"/>
        <v>59</v>
      </c>
      <c r="V69" s="74">
        <f>IF(U69="","",Amort!E62)</f>
        <v>25000000</v>
      </c>
      <c r="W69" s="75">
        <f>IF(U69="","",Amort!C62)</f>
        <v>47023</v>
      </c>
      <c r="X69" s="75">
        <f>IF(U69="","",Amort!D62)</f>
        <v>47053</v>
      </c>
      <c r="Y69" s="65">
        <f>IF(U69="","",Curves!B64)</f>
        <v>47023</v>
      </c>
      <c r="Z69" s="65"/>
      <c r="AA69" s="76">
        <f>IF(U69="","",INDEX(Curves!$Y$6:$AD$125,MATCH(Analysis!$W69,Curves!$X$6:$X$125,0),MATCH(Analysis!$G$23,Curves!$Y$5:$AD$5,0))+$G$24)</f>
        <v>3.8036500000000001E-2</v>
      </c>
      <c r="AB69" s="74">
        <f>IF(U69="","",$V69*AA69*(IF($G$16='Data Validation'!$D$1,((Analysis!$X69-Analysis!$W69)/360),(30/360))))</f>
        <v>79242.708333333328</v>
      </c>
      <c r="AC69" s="74">
        <f t="shared" si="3"/>
        <v>5143022.8125</v>
      </c>
      <c r="AE69" s="76">
        <f>IF(U69="","",INDEX(Curves!$Y$6:$AD$125,MATCH(Analysis!$W69,Curves!$X$6:$X$125,0),MATCH(Analysis!$G$26,Curves!$Y$5:$AD$5,0))+$G$27)</f>
        <v>3.79701E-2</v>
      </c>
      <c r="AF69" s="74">
        <f>IF(Y69="","",$V69*AE69*(IF($G$16='Data Validation'!$D$1,((Analysis!$X69-Analysis!$W69)/360),(30/360))))</f>
        <v>79104.375</v>
      </c>
      <c r="AG69" s="74">
        <f t="shared" si="1"/>
        <v>5151088.0377314817</v>
      </c>
      <c r="AI69" s="76">
        <f>IF(U69="","",INDEX(Curves!$Y$6:$AD$125,MATCH(Analysis!$W69,Curves!$X$6:$X$125,0),MATCH(Analysis!$G$29,Curves!$Y$5:$AD$5,0))+$G$30)</f>
        <v>3.9087299999999998E-2</v>
      </c>
      <c r="AJ69" s="74">
        <f>IF(AC69="","",$V69*AI69*(IF($G$16='Data Validation'!$D$1,((Analysis!$X69-Analysis!$W69)/360),(30/360))))</f>
        <v>81431.875</v>
      </c>
      <c r="AK69" s="74">
        <f t="shared" si="2"/>
        <v>5283391.6736111101</v>
      </c>
    </row>
    <row r="70" spans="21:37" ht="15.75" customHeight="1" x14ac:dyDescent="0.25">
      <c r="U70" s="62">
        <f t="shared" si="4"/>
        <v>60</v>
      </c>
      <c r="V70" s="74">
        <f>IF(U70="","",Amort!E63)</f>
        <v>25000000</v>
      </c>
      <c r="W70" s="75">
        <f>IF(U70="","",Amort!C63)</f>
        <v>47053</v>
      </c>
      <c r="X70" s="75">
        <f>IF(U70="","",Amort!D63)</f>
        <v>47084</v>
      </c>
      <c r="Y70" s="65">
        <f>IF(U70="","",Curves!B65)</f>
        <v>47053</v>
      </c>
      <c r="Z70" s="65"/>
      <c r="AA70" s="76">
        <f>IF(U70="","",INDEX(Curves!$Y$6:$AD$125,MATCH(Analysis!$W70,Curves!$X$6:$X$125,0),MATCH(Analysis!$G$23,Curves!$Y$5:$AD$5,0))+$G$24)</f>
        <v>3.8034499999999999E-2</v>
      </c>
      <c r="AB70" s="74">
        <f>IF(U70="","",$V70*AA70*(IF($G$16='Data Validation'!$D$1,((Analysis!$X70-Analysis!$W70)/360),(30/360))))</f>
        <v>81879.826388888891</v>
      </c>
      <c r="AC70" s="74">
        <f t="shared" si="3"/>
        <v>5224902.638888889</v>
      </c>
      <c r="AE70" s="76">
        <f>IF(U70="","",INDEX(Curves!$Y$6:$AD$125,MATCH(Analysis!$W70,Curves!$X$6:$X$125,0),MATCH(Analysis!$G$26,Curves!$Y$5:$AD$5,0))+$G$27)</f>
        <v>3.7970500000000004E-2</v>
      </c>
      <c r="AF70" s="74">
        <f>IF(Y70="","",$V70*AE70*(IF($G$16='Data Validation'!$D$1,((Analysis!$X70-Analysis!$W70)/360),(30/360))))</f>
        <v>81742.048611111124</v>
      </c>
      <c r="AG70" s="74">
        <f t="shared" si="1"/>
        <v>5232830.0863425927</v>
      </c>
      <c r="AI70" s="76">
        <f>IF(U70="","",INDEX(Curves!$Y$6:$AD$125,MATCH(Analysis!$W70,Curves!$X$6:$X$125,0),MATCH(Analysis!$G$29,Curves!$Y$5:$AD$5,0))+$G$30)</f>
        <v>3.9146E-2</v>
      </c>
      <c r="AJ70" s="74">
        <f>IF(AC70="","",$V70*AI70*(IF($G$16='Data Validation'!$D$1,((Analysis!$X70-Analysis!$W70)/360),(30/360))))</f>
        <v>84272.638888888891</v>
      </c>
      <c r="AK70" s="74">
        <f t="shared" si="2"/>
        <v>5367664.3124999991</v>
      </c>
    </row>
    <row r="71" spans="21:37" ht="15.75" customHeight="1" x14ac:dyDescent="0.25">
      <c r="U71" s="62">
        <f t="shared" si="4"/>
        <v>61</v>
      </c>
      <c r="V71" s="74">
        <f>IF(U71="","",Amort!E64)</f>
        <v>25000000</v>
      </c>
      <c r="W71" s="75">
        <f>IF(U71="","",Amort!C64)</f>
        <v>47084</v>
      </c>
      <c r="X71" s="75">
        <f>IF(U71="","",Amort!D64)</f>
        <v>47114</v>
      </c>
      <c r="Y71" s="65">
        <f>IF(U71="","",Curves!B66)</f>
        <v>47084</v>
      </c>
      <c r="Z71" s="65"/>
      <c r="AA71" s="76">
        <f>IF(U71="","",INDEX(Curves!$Y$6:$AD$125,MATCH(Analysis!$W71,Curves!$X$6:$X$125,0),MATCH(Analysis!$G$23,Curves!$Y$5:$AD$5,0))+$G$24)</f>
        <v>3.8804199999999997E-2</v>
      </c>
      <c r="AB71" s="74">
        <f>IF(U71="","",$V71*AA71*(IF($G$16='Data Validation'!$D$1,((Analysis!$X71-Analysis!$W71)/360),(30/360))))</f>
        <v>80842.083333333314</v>
      </c>
      <c r="AC71" s="74">
        <f t="shared" si="3"/>
        <v>5305744.722222222</v>
      </c>
      <c r="AE71" s="76">
        <f>IF(U71="","",INDEX(Curves!$Y$6:$AD$125,MATCH(Analysis!$W71,Curves!$X$6:$X$125,0),MATCH(Analysis!$G$26,Curves!$Y$5:$AD$5,0))+$G$27)</f>
        <v>3.8168674999999999E-2</v>
      </c>
      <c r="AF71" s="74">
        <f>IF(Y71="","",$V71*AE71*(IF($G$16='Data Validation'!$D$1,((Analysis!$X71-Analysis!$W71)/360),(30/360))))</f>
        <v>79518.072916666657</v>
      </c>
      <c r="AG71" s="74">
        <f t="shared" si="1"/>
        <v>5312348.1592592597</v>
      </c>
      <c r="AI71" s="76">
        <f>IF(U71="","",INDEX(Curves!$Y$6:$AD$125,MATCH(Analysis!$W71,Curves!$X$6:$X$125,0),MATCH(Analysis!$G$29,Curves!$Y$5:$AD$5,0))+$G$30)</f>
        <v>4.0026900000000004E-2</v>
      </c>
      <c r="AJ71" s="74">
        <f>IF(AC71="","",$V71*AI71*(IF($G$16='Data Validation'!$D$1,((Analysis!$X71-Analysis!$W71)/360),(30/360))))</f>
        <v>83389.375</v>
      </c>
      <c r="AK71" s="74">
        <f t="shared" si="2"/>
        <v>5451053.6874999991</v>
      </c>
    </row>
    <row r="72" spans="21:37" ht="15.75" customHeight="1" x14ac:dyDescent="0.25">
      <c r="U72" s="62">
        <f t="shared" si="4"/>
        <v>62</v>
      </c>
      <c r="V72" s="74">
        <f>IF(U72="","",Amort!E65)</f>
        <v>25000000</v>
      </c>
      <c r="W72" s="75">
        <f>IF(U72="","",Amort!C65)</f>
        <v>47114</v>
      </c>
      <c r="X72" s="75">
        <f>IF(U72="","",Amort!D65)</f>
        <v>47145</v>
      </c>
      <c r="Y72" s="65">
        <f>IF(U72="","",Curves!B67)</f>
        <v>47114</v>
      </c>
      <c r="Z72" s="65"/>
      <c r="AA72" s="76">
        <f>IF(U72="","",INDEX(Curves!$Y$6:$AD$125,MATCH(Analysis!$W72,Curves!$X$6:$X$125,0),MATCH(Analysis!$G$23,Curves!$Y$5:$AD$5,0))+$G$24)</f>
        <v>3.8834899999999999E-2</v>
      </c>
      <c r="AB72" s="74">
        <f>IF(U72="","",$V72*AA72*(IF($G$16='Data Validation'!$D$1,((Analysis!$X72-Analysis!$W72)/360),(30/360))))</f>
        <v>83602.909722222219</v>
      </c>
      <c r="AC72" s="74">
        <f t="shared" si="3"/>
        <v>5389347.631944444</v>
      </c>
      <c r="AE72" s="76">
        <f>IF(U72="","",INDEX(Curves!$Y$6:$AD$125,MATCH(Analysis!$W72,Curves!$X$6:$X$125,0),MATCH(Analysis!$G$26,Curves!$Y$5:$AD$5,0))+$G$27)</f>
        <v>3.8774120000000002E-2</v>
      </c>
      <c r="AF72" s="74">
        <f>IF(Y72="","",$V72*AE72*(IF($G$16='Data Validation'!$D$1,((Analysis!$X72-Analysis!$W72)/360),(30/360))))</f>
        <v>83472.063888888893</v>
      </c>
      <c r="AG72" s="74">
        <f t="shared" si="1"/>
        <v>5395820.2231481485</v>
      </c>
      <c r="AI72" s="76">
        <f>IF(U72="","",INDEX(Curves!$Y$6:$AD$125,MATCH(Analysis!$W72,Curves!$X$6:$X$125,0),MATCH(Analysis!$G$29,Curves!$Y$5:$AD$5,0))+$G$30)</f>
        <v>4.0029099999999998E-2</v>
      </c>
      <c r="AJ72" s="74">
        <f>IF(AC72="","",$V72*AI72*(IF($G$16='Data Validation'!$D$1,((Analysis!$X72-Analysis!$W72)/360),(30/360))))</f>
        <v>86173.756944444438</v>
      </c>
      <c r="AK72" s="74">
        <f t="shared" si="2"/>
        <v>5537227.4444444431</v>
      </c>
    </row>
    <row r="73" spans="21:37" ht="15.75" customHeight="1" x14ac:dyDescent="0.25">
      <c r="U73" s="62">
        <f t="shared" si="4"/>
        <v>63</v>
      </c>
      <c r="V73" s="74">
        <f>IF(U73="","",Amort!E66)</f>
        <v>25000000</v>
      </c>
      <c r="W73" s="75">
        <f>IF(U73="","",Amort!C66)</f>
        <v>47145</v>
      </c>
      <c r="X73" s="75">
        <f>IF(U73="","",Amort!D66)</f>
        <v>47176</v>
      </c>
      <c r="Y73" s="65">
        <f>IF(U73="","",Curves!B68)</f>
        <v>47145</v>
      </c>
      <c r="Z73" s="65"/>
      <c r="AA73" s="76">
        <f>IF(U73="","",INDEX(Curves!$Y$6:$AD$125,MATCH(Analysis!$W73,Curves!$X$6:$X$125,0),MATCH(Analysis!$G$23,Curves!$Y$5:$AD$5,0))+$G$24)</f>
        <v>3.8828700000000001E-2</v>
      </c>
      <c r="AB73" s="74">
        <f>IF(U73="","",$V73*AA73*(IF($G$16='Data Validation'!$D$1,((Analysis!$X73-Analysis!$W73)/360),(30/360))))</f>
        <v>83589.5625</v>
      </c>
      <c r="AC73" s="74">
        <f t="shared" si="3"/>
        <v>5472937.194444444</v>
      </c>
      <c r="AE73" s="76">
        <f>IF(U73="","",INDEX(Curves!$Y$6:$AD$125,MATCH(Analysis!$W73,Curves!$X$6:$X$125,0),MATCH(Analysis!$G$26,Curves!$Y$5:$AD$5,0))+$G$27)</f>
        <v>3.8772040000000008E-2</v>
      </c>
      <c r="AF73" s="74">
        <f>IF(Y73="","",$V73*AE73*(IF($G$16='Data Validation'!$D$1,((Analysis!$X73-Analysis!$W73)/360),(30/360))))</f>
        <v>83467.58611111113</v>
      </c>
      <c r="AG73" s="74">
        <f t="shared" si="1"/>
        <v>5479287.8092592601</v>
      </c>
      <c r="AI73" s="76">
        <f>IF(U73="","",INDEX(Curves!$Y$6:$AD$125,MATCH(Analysis!$W73,Curves!$X$6:$X$125,0),MATCH(Analysis!$G$29,Curves!$Y$5:$AD$5,0))+$G$30)</f>
        <v>4.0024699999999996E-2</v>
      </c>
      <c r="AJ73" s="74">
        <f>IF(AC73="","",$V73*AI73*(IF($G$16='Data Validation'!$D$1,((Analysis!$X73-Analysis!$W73)/360),(30/360))))</f>
        <v>86164.284722222204</v>
      </c>
      <c r="AK73" s="74">
        <f t="shared" si="2"/>
        <v>5623391.7291666651</v>
      </c>
    </row>
    <row r="74" spans="21:37" ht="15.75" customHeight="1" x14ac:dyDescent="0.25">
      <c r="U74" s="62">
        <f t="shared" si="4"/>
        <v>64</v>
      </c>
      <c r="V74" s="74">
        <f>IF(U74="","",Amort!E67)</f>
        <v>25000000</v>
      </c>
      <c r="W74" s="75">
        <f>IF(U74="","",Amort!C67)</f>
        <v>47176</v>
      </c>
      <c r="X74" s="75">
        <f>IF(U74="","",Amort!D67)</f>
        <v>47204</v>
      </c>
      <c r="Y74" s="65">
        <f>IF(U74="","",Curves!B69)</f>
        <v>47176</v>
      </c>
      <c r="Z74" s="65"/>
      <c r="AA74" s="76">
        <f>IF(U74="","",INDEX(Curves!$Y$6:$AD$125,MATCH(Analysis!$W74,Curves!$X$6:$X$125,0),MATCH(Analysis!$G$23,Curves!$Y$5:$AD$5,0))+$G$24)</f>
        <v>3.8828700000000001E-2</v>
      </c>
      <c r="AB74" s="74">
        <f>IF(U74="","",$V74*AA74*(IF($G$16='Data Validation'!$D$1,((Analysis!$X74-Analysis!$W74)/360),(30/360))))</f>
        <v>75500.25</v>
      </c>
      <c r="AC74" s="74">
        <f t="shared" si="3"/>
        <v>5548437.444444444</v>
      </c>
      <c r="AE74" s="76">
        <f>IF(U74="","",INDEX(Curves!$Y$6:$AD$125,MATCH(Analysis!$W74,Curves!$X$6:$X$125,0),MATCH(Analysis!$G$26,Curves!$Y$5:$AD$5,0))+$G$27)</f>
        <v>3.8770400000000003E-2</v>
      </c>
      <c r="AF74" s="74">
        <f>IF(Y74="","",$V74*AE74*(IF($G$16='Data Validation'!$D$1,((Analysis!$X74-Analysis!$W74)/360),(30/360))))</f>
        <v>75386.888888888905</v>
      </c>
      <c r="AG74" s="74">
        <f t="shared" si="1"/>
        <v>5554674.6981481491</v>
      </c>
      <c r="AI74" s="76">
        <f>IF(U74="","",INDEX(Curves!$Y$6:$AD$125,MATCH(Analysis!$W74,Curves!$X$6:$X$125,0),MATCH(Analysis!$G$29,Curves!$Y$5:$AD$5,0))+$G$30)</f>
        <v>4.0024699999999996E-2</v>
      </c>
      <c r="AJ74" s="74">
        <f>IF(AC74="","",$V74*AI74*(IF($G$16='Data Validation'!$D$1,((Analysis!$X74-Analysis!$W74)/360),(30/360))))</f>
        <v>77825.805555555547</v>
      </c>
      <c r="AK74" s="74">
        <f t="shared" si="2"/>
        <v>5701217.5347222211</v>
      </c>
    </row>
    <row r="75" spans="21:37" ht="15.75" customHeight="1" x14ac:dyDescent="0.25">
      <c r="U75" s="62">
        <f t="shared" si="4"/>
        <v>65</v>
      </c>
      <c r="V75" s="74">
        <f>IF(U75="","",Amort!E68)</f>
        <v>25000000</v>
      </c>
      <c r="W75" s="75">
        <f>IF(U75="","",Amort!C68)</f>
        <v>47204</v>
      </c>
      <c r="X75" s="75">
        <f>IF(U75="","",Amort!D68)</f>
        <v>47235</v>
      </c>
      <c r="Y75" s="65">
        <f>IF(U75="","",Curves!B70)</f>
        <v>47204</v>
      </c>
      <c r="Z75" s="65"/>
      <c r="AA75" s="76">
        <f>IF(U75="","",INDEX(Curves!$Y$6:$AD$125,MATCH(Analysis!$W75,Curves!$X$6:$X$125,0),MATCH(Analysis!$G$23,Curves!$Y$5:$AD$5,0))+$G$24)</f>
        <v>3.8837000000000003E-2</v>
      </c>
      <c r="AB75" s="74">
        <f>IF(U75="","",$V75*AA75*(IF($G$16='Data Validation'!$D$1,((Analysis!$X75-Analysis!$W75)/360),(30/360))))</f>
        <v>83607.430555555562</v>
      </c>
      <c r="AC75" s="74">
        <f t="shared" si="3"/>
        <v>5632044.875</v>
      </c>
      <c r="AE75" s="76">
        <f>IF(U75="","",INDEX(Curves!$Y$6:$AD$125,MATCH(Analysis!$W75,Curves!$X$6:$X$125,0),MATCH(Analysis!$G$26,Curves!$Y$5:$AD$5,0))+$G$27)</f>
        <v>3.8774120000000002E-2</v>
      </c>
      <c r="AF75" s="74">
        <f>IF(Y75="","",$V75*AE75*(IF($G$16='Data Validation'!$D$1,((Analysis!$X75-Analysis!$W75)/360),(30/360))))</f>
        <v>83472.063888888893</v>
      </c>
      <c r="AG75" s="74">
        <f t="shared" si="1"/>
        <v>5638146.7620370379</v>
      </c>
      <c r="AI75" s="76">
        <f>IF(U75="","",INDEX(Curves!$Y$6:$AD$125,MATCH(Analysis!$W75,Curves!$X$6:$X$125,0),MATCH(Analysis!$G$29,Curves!$Y$5:$AD$5,0))+$G$30)</f>
        <v>4.0033599999999996E-2</v>
      </c>
      <c r="AJ75" s="74">
        <f>IF(AC75="","",$V75*AI75*(IF($G$16='Data Validation'!$D$1,((Analysis!$X75-Analysis!$W75)/360),(30/360))))</f>
        <v>86183.444444444438</v>
      </c>
      <c r="AK75" s="74">
        <f t="shared" si="2"/>
        <v>5787400.9791666651</v>
      </c>
    </row>
    <row r="76" spans="21:37" ht="15.75" customHeight="1" x14ac:dyDescent="0.25">
      <c r="U76" s="62">
        <f t="shared" ref="U76:U107" si="5">IF($G$15&lt;=U75,"",U75+1)</f>
        <v>66</v>
      </c>
      <c r="V76" s="74">
        <f>IF(U76="","",Amort!E69)</f>
        <v>25000000</v>
      </c>
      <c r="W76" s="75">
        <f>IF(U76="","",Amort!C69)</f>
        <v>47235</v>
      </c>
      <c r="X76" s="75">
        <f>IF(U76="","",Amort!D69)</f>
        <v>47265</v>
      </c>
      <c r="Y76" s="65">
        <f>IF(U76="","",Curves!B71)</f>
        <v>47235</v>
      </c>
      <c r="Z76" s="65"/>
      <c r="AA76" s="76">
        <f>IF(U76="","",INDEX(Curves!$Y$6:$AD$125,MATCH(Analysis!$W76,Curves!$X$6:$X$125,0),MATCH(Analysis!$G$23,Curves!$Y$5:$AD$5,0))+$G$24)</f>
        <v>3.8832900000000004E-2</v>
      </c>
      <c r="AB76" s="74">
        <f>IF(U76="","",$V76*AA76*(IF($G$16='Data Validation'!$D$1,((Analysis!$X76-Analysis!$W76)/360),(30/360))))</f>
        <v>80901.875</v>
      </c>
      <c r="AC76" s="74">
        <f t="shared" si="3"/>
        <v>5712946.75</v>
      </c>
      <c r="AE76" s="76">
        <f>IF(U76="","",INDEX(Curves!$Y$6:$AD$125,MATCH(Analysis!$W76,Curves!$X$6:$X$125,0),MATCH(Analysis!$G$26,Curves!$Y$5:$AD$5,0))+$G$27)</f>
        <v>3.8773475000000002E-2</v>
      </c>
      <c r="AF76" s="74">
        <f>IF(Y76="","",$V76*AE76*(IF($G$16='Data Validation'!$D$1,((Analysis!$X76-Analysis!$W76)/360),(30/360))))</f>
        <v>80778.072916666657</v>
      </c>
      <c r="AG76" s="74">
        <f t="shared" si="1"/>
        <v>5718924.8349537048</v>
      </c>
      <c r="AI76" s="76">
        <f>IF(U76="","",INDEX(Curves!$Y$6:$AD$125,MATCH(Analysis!$W76,Curves!$X$6:$X$125,0),MATCH(Analysis!$G$29,Curves!$Y$5:$AD$5,0))+$G$30)</f>
        <v>4.0029099999999998E-2</v>
      </c>
      <c r="AJ76" s="74">
        <f>IF(AC76="","",$V76*AI76*(IF($G$16='Data Validation'!$D$1,((Analysis!$X76-Analysis!$W76)/360),(30/360))))</f>
        <v>83393.958333333328</v>
      </c>
      <c r="AK76" s="74">
        <f t="shared" si="2"/>
        <v>5870794.9374999981</v>
      </c>
    </row>
    <row r="77" spans="21:37" ht="15.75" customHeight="1" x14ac:dyDescent="0.25">
      <c r="U77" s="62">
        <f t="shared" si="5"/>
        <v>67</v>
      </c>
      <c r="V77" s="74">
        <f>IF(U77="","",Amort!E70)</f>
        <v>25000000</v>
      </c>
      <c r="W77" s="75">
        <f>IF(U77="","",Amort!C70)</f>
        <v>47265</v>
      </c>
      <c r="X77" s="75">
        <f>IF(U77="","",Amort!D70)</f>
        <v>47296</v>
      </c>
      <c r="Y77" s="65">
        <f>IF(U77="","",Curves!B72)</f>
        <v>47265</v>
      </c>
      <c r="Z77" s="65"/>
      <c r="AA77" s="76">
        <f>IF(U77="","",INDEX(Curves!$Y$6:$AD$125,MATCH(Analysis!$W77,Curves!$X$6:$X$125,0),MATCH(Analysis!$G$23,Curves!$Y$5:$AD$5,0))+$G$24)</f>
        <v>3.8828700000000001E-2</v>
      </c>
      <c r="AB77" s="74">
        <f>IF(U77="","",$V77*AA77*(IF($G$16='Data Validation'!$D$1,((Analysis!$X77-Analysis!$W77)/360),(30/360))))</f>
        <v>83589.5625</v>
      </c>
      <c r="AC77" s="74">
        <f t="shared" ref="AC77:AC130" si="6">IF(U77="","",AC76+AB77)</f>
        <v>5796536.3125</v>
      </c>
      <c r="AE77" s="76">
        <f>IF(U77="","",INDEX(Curves!$Y$6:$AD$125,MATCH(Analysis!$W77,Curves!$X$6:$X$125,0),MATCH(Analysis!$G$26,Curves!$Y$5:$AD$5,0))+$G$27)</f>
        <v>3.8772880000000003E-2</v>
      </c>
      <c r="AF77" s="74">
        <f>IF(Y77="","",$V77*AE77*(IF($G$16='Data Validation'!$D$1,((Analysis!$X77-Analysis!$W77)/360),(30/360))))</f>
        <v>83469.39444444445</v>
      </c>
      <c r="AG77" s="74">
        <f t="shared" ref="AG77:AG130" si="7">IF(U77="","",AG76+AF77)</f>
        <v>5802394.2293981491</v>
      </c>
      <c r="AI77" s="76">
        <f>IF(U77="","",INDEX(Curves!$Y$6:$AD$125,MATCH(Analysis!$W77,Curves!$X$6:$X$125,0),MATCH(Analysis!$G$29,Curves!$Y$5:$AD$5,0))+$G$30)</f>
        <v>4.0024699999999996E-2</v>
      </c>
      <c r="AJ77" s="74">
        <f>IF(AC77="","",$V77*AI77*(IF($G$16='Data Validation'!$D$1,((Analysis!$X77-Analysis!$W77)/360),(30/360))))</f>
        <v>86164.284722222204</v>
      </c>
      <c r="AK77" s="74">
        <f t="shared" ref="AK77:AK130" si="8">IF(U77="","",AK76+AJ77)</f>
        <v>5956959.2222222202</v>
      </c>
    </row>
    <row r="78" spans="21:37" ht="15.75" customHeight="1" x14ac:dyDescent="0.25">
      <c r="U78" s="62">
        <f t="shared" si="5"/>
        <v>68</v>
      </c>
      <c r="V78" s="74">
        <f>IF(U78="","",Amort!E71)</f>
        <v>25000000</v>
      </c>
      <c r="W78" s="75">
        <f>IF(U78="","",Amort!C71)</f>
        <v>47296</v>
      </c>
      <c r="X78" s="75">
        <f>IF(U78="","",Amort!D71)</f>
        <v>47326</v>
      </c>
      <c r="Y78" s="65">
        <f>IF(U78="","",Curves!B73)</f>
        <v>47296</v>
      </c>
      <c r="Z78" s="65"/>
      <c r="AA78" s="76">
        <f>IF(U78="","",INDEX(Curves!$Y$6:$AD$125,MATCH(Analysis!$W78,Curves!$X$6:$X$125,0),MATCH(Analysis!$G$23,Curves!$Y$5:$AD$5,0))+$G$24)</f>
        <v>3.8834899999999999E-2</v>
      </c>
      <c r="AB78" s="74">
        <f>IF(U78="","",$V78*AA78*(IF($G$16='Data Validation'!$D$1,((Analysis!$X78-Analysis!$W78)/360),(30/360))))</f>
        <v>80906.041666666657</v>
      </c>
      <c r="AC78" s="74">
        <f t="shared" si="6"/>
        <v>5877442.354166667</v>
      </c>
      <c r="AE78" s="76">
        <f>IF(U78="","",INDEX(Curves!$Y$6:$AD$125,MATCH(Analysis!$W78,Curves!$X$6:$X$125,0),MATCH(Analysis!$G$26,Curves!$Y$5:$AD$5,0))+$G$27)</f>
        <v>3.877245E-2</v>
      </c>
      <c r="AF78" s="74">
        <f>IF(Y78="","",$V78*AE78*(IF($G$16='Data Validation'!$D$1,((Analysis!$X78-Analysis!$W78)/360),(30/360))))</f>
        <v>80775.9375</v>
      </c>
      <c r="AG78" s="74">
        <f t="shared" si="7"/>
        <v>5883170.1668981491</v>
      </c>
      <c r="AI78" s="76">
        <f>IF(U78="","",INDEX(Curves!$Y$6:$AD$125,MATCH(Analysis!$W78,Curves!$X$6:$X$125,0),MATCH(Analysis!$G$29,Curves!$Y$5:$AD$5,0))+$G$30)</f>
        <v>4.0031400000000002E-2</v>
      </c>
      <c r="AJ78" s="74">
        <f>IF(AC78="","",$V78*AI78*(IF($G$16='Data Validation'!$D$1,((Analysis!$X78-Analysis!$W78)/360),(30/360))))</f>
        <v>83398.75</v>
      </c>
      <c r="AK78" s="74">
        <f t="shared" si="8"/>
        <v>6040357.9722222202</v>
      </c>
    </row>
    <row r="79" spans="21:37" ht="15.75" customHeight="1" x14ac:dyDescent="0.25">
      <c r="U79" s="62">
        <f t="shared" si="5"/>
        <v>69</v>
      </c>
      <c r="V79" s="74">
        <f>IF(U79="","",Amort!E72)</f>
        <v>25000000</v>
      </c>
      <c r="W79" s="75">
        <f>IF(U79="","",Amort!C72)</f>
        <v>47326</v>
      </c>
      <c r="X79" s="75">
        <f>IF(U79="","",Amort!D72)</f>
        <v>47357</v>
      </c>
      <c r="Y79" s="65">
        <f>IF(U79="","",Curves!B74)</f>
        <v>47326</v>
      </c>
      <c r="Z79" s="65"/>
      <c r="AA79" s="76">
        <f>IF(U79="","",INDEX(Curves!$Y$6:$AD$125,MATCH(Analysis!$W79,Curves!$X$6:$X$125,0),MATCH(Analysis!$G$23,Curves!$Y$5:$AD$5,0))+$G$24)</f>
        <v>3.8832900000000004E-2</v>
      </c>
      <c r="AB79" s="74">
        <f>IF(U79="","",$V79*AA79*(IF($G$16='Data Validation'!$D$1,((Analysis!$X79-Analysis!$W79)/360),(30/360))))</f>
        <v>83598.604166666672</v>
      </c>
      <c r="AC79" s="74">
        <f t="shared" si="6"/>
        <v>5961040.958333334</v>
      </c>
      <c r="AE79" s="76">
        <f>IF(U79="","",INDEX(Curves!$Y$6:$AD$125,MATCH(Analysis!$W79,Curves!$X$6:$X$125,0),MATCH(Analysis!$G$26,Curves!$Y$5:$AD$5,0))+$G$27)</f>
        <v>3.8772860000000006E-2</v>
      </c>
      <c r="AF79" s="74">
        <f>IF(Y79="","",$V79*AE79*(IF($G$16='Data Validation'!$D$1,((Analysis!$X79-Analysis!$W79)/360),(30/360))))</f>
        <v>83469.351388888899</v>
      </c>
      <c r="AG79" s="74">
        <f t="shared" si="7"/>
        <v>5966639.5182870384</v>
      </c>
      <c r="AI79" s="76">
        <f>IF(U79="","",INDEX(Curves!$Y$6:$AD$125,MATCH(Analysis!$W79,Curves!$X$6:$X$125,0),MATCH(Analysis!$G$29,Curves!$Y$5:$AD$5,0))+$G$30)</f>
        <v>4.0029099999999998E-2</v>
      </c>
      <c r="AJ79" s="74">
        <f>IF(AC79="","",$V79*AI79*(IF($G$16='Data Validation'!$D$1,((Analysis!$X79-Analysis!$W79)/360),(30/360))))</f>
        <v>86173.756944444438</v>
      </c>
      <c r="AK79" s="74">
        <f t="shared" si="8"/>
        <v>6126531.7291666642</v>
      </c>
    </row>
    <row r="80" spans="21:37" ht="15.75" customHeight="1" x14ac:dyDescent="0.25">
      <c r="U80" s="62">
        <f t="shared" si="5"/>
        <v>70</v>
      </c>
      <c r="V80" s="74">
        <f>IF(U80="","",Amort!E73)</f>
        <v>25000000</v>
      </c>
      <c r="W80" s="75">
        <f>IF(U80="","",Amort!C73)</f>
        <v>47357</v>
      </c>
      <c r="X80" s="75">
        <f>IF(U80="","",Amort!D73)</f>
        <v>47388</v>
      </c>
      <c r="Y80" s="65">
        <f>IF(U80="","",Curves!B75)</f>
        <v>47357</v>
      </c>
      <c r="Z80" s="65"/>
      <c r="AA80" s="76">
        <f>IF(U80="","",INDEX(Curves!$Y$6:$AD$125,MATCH(Analysis!$W80,Curves!$X$6:$X$125,0),MATCH(Analysis!$G$23,Curves!$Y$5:$AD$5,0))+$G$24)</f>
        <v>3.8830799999999999E-2</v>
      </c>
      <c r="AB80" s="74">
        <f>IF(U80="","",$V80*AA80*(IF($G$16='Data Validation'!$D$1,((Analysis!$X80-Analysis!$W80)/360),(30/360))))</f>
        <v>83594.083333333328</v>
      </c>
      <c r="AC80" s="74">
        <f t="shared" si="6"/>
        <v>6044635.041666667</v>
      </c>
      <c r="AE80" s="76">
        <f>IF(U80="","",INDEX(Curves!$Y$6:$AD$125,MATCH(Analysis!$W80,Curves!$X$6:$X$125,0),MATCH(Analysis!$G$26,Curves!$Y$5:$AD$5,0))+$G$27)</f>
        <v>3.8771640000000003E-2</v>
      </c>
      <c r="AF80" s="74">
        <f>IF(Y80="","",$V80*AE80*(IF($G$16='Data Validation'!$D$1,((Analysis!$X80-Analysis!$W80)/360),(30/360))))</f>
        <v>83466.725000000006</v>
      </c>
      <c r="AG80" s="74">
        <f t="shared" si="7"/>
        <v>6050106.2432870381</v>
      </c>
      <c r="AI80" s="76">
        <f>IF(U80="","",INDEX(Curves!$Y$6:$AD$125,MATCH(Analysis!$W80,Curves!$X$6:$X$125,0),MATCH(Analysis!$G$29,Curves!$Y$5:$AD$5,0))+$G$30)</f>
        <v>4.0024699999999996E-2</v>
      </c>
      <c r="AJ80" s="74">
        <f>IF(AC80="","",$V80*AI80*(IF($G$16='Data Validation'!$D$1,((Analysis!$X80-Analysis!$W80)/360),(30/360))))</f>
        <v>86164.284722222204</v>
      </c>
      <c r="AK80" s="74">
        <f t="shared" si="8"/>
        <v>6212696.0138888862</v>
      </c>
    </row>
    <row r="81" spans="21:37" ht="15.75" customHeight="1" x14ac:dyDescent="0.25">
      <c r="U81" s="62">
        <f t="shared" si="5"/>
        <v>71</v>
      </c>
      <c r="V81" s="74">
        <f>IF(U81="","",Amort!E74)</f>
        <v>25000000</v>
      </c>
      <c r="W81" s="75">
        <f>IF(U81="","",Amort!C74)</f>
        <v>47388</v>
      </c>
      <c r="X81" s="75">
        <f>IF(U81="","",Amort!D74)</f>
        <v>47418</v>
      </c>
      <c r="Y81" s="65">
        <f>IF(U81="","",Curves!B76)</f>
        <v>47388</v>
      </c>
      <c r="Z81" s="65"/>
      <c r="AA81" s="76">
        <f>IF(U81="","",INDEX(Curves!$Y$6:$AD$125,MATCH(Analysis!$W81,Curves!$X$6:$X$125,0),MATCH(Analysis!$G$23,Curves!$Y$5:$AD$5,0))+$G$24)</f>
        <v>3.8832900000000004E-2</v>
      </c>
      <c r="AB81" s="74">
        <f>IF(U81="","",$V81*AA81*(IF($G$16='Data Validation'!$D$1,((Analysis!$X81-Analysis!$W81)/360),(30/360))))</f>
        <v>80901.875</v>
      </c>
      <c r="AC81" s="74">
        <f t="shared" si="6"/>
        <v>6125536.916666667</v>
      </c>
      <c r="AE81" s="76">
        <f>IF(U81="","",INDEX(Curves!$Y$6:$AD$125,MATCH(Analysis!$W81,Curves!$X$6:$X$125,0),MATCH(Analysis!$G$26,Curves!$Y$5:$AD$5,0))+$G$27)</f>
        <v>3.8773475000000002E-2</v>
      </c>
      <c r="AF81" s="74">
        <f>IF(Y81="","",$V81*AE81*(IF($G$16='Data Validation'!$D$1,((Analysis!$X81-Analysis!$W81)/360),(30/360))))</f>
        <v>80778.072916666657</v>
      </c>
      <c r="AG81" s="74">
        <f t="shared" si="7"/>
        <v>6130884.316203705</v>
      </c>
      <c r="AI81" s="76">
        <f>IF(U81="","",INDEX(Curves!$Y$6:$AD$125,MATCH(Analysis!$W81,Curves!$X$6:$X$125,0),MATCH(Analysis!$G$29,Curves!$Y$5:$AD$5,0))+$G$30)</f>
        <v>4.0029099999999998E-2</v>
      </c>
      <c r="AJ81" s="74">
        <f>IF(AC81="","",$V81*AI81*(IF($G$16='Data Validation'!$D$1,((Analysis!$X81-Analysis!$W81)/360),(30/360))))</f>
        <v>83393.958333333328</v>
      </c>
      <c r="AK81" s="74">
        <f t="shared" si="8"/>
        <v>6296089.9722222192</v>
      </c>
    </row>
    <row r="82" spans="21:37" ht="15.75" customHeight="1" x14ac:dyDescent="0.25">
      <c r="U82" s="62">
        <f t="shared" si="5"/>
        <v>72</v>
      </c>
      <c r="V82" s="74">
        <f>IF(U82="","",Amort!E75)</f>
        <v>25000000</v>
      </c>
      <c r="W82" s="75">
        <f>IF(U82="","",Amort!C75)</f>
        <v>47418</v>
      </c>
      <c r="X82" s="75">
        <f>IF(U82="","",Amort!D75)</f>
        <v>47449</v>
      </c>
      <c r="Y82" s="65">
        <f>IF(U82="","",Curves!B77)</f>
        <v>47418</v>
      </c>
      <c r="Z82" s="65"/>
      <c r="AA82" s="76">
        <f>IF(U82="","",INDEX(Curves!$Y$6:$AD$125,MATCH(Analysis!$W82,Curves!$X$6:$X$125,0),MATCH(Analysis!$G$23,Curves!$Y$5:$AD$5,0))+$G$24)</f>
        <v>3.8832900000000004E-2</v>
      </c>
      <c r="AB82" s="74">
        <f>IF(U82="","",$V82*AA82*(IF($G$16='Data Validation'!$D$1,((Analysis!$X82-Analysis!$W82)/360),(30/360))))</f>
        <v>83598.604166666672</v>
      </c>
      <c r="AC82" s="74">
        <f t="shared" si="6"/>
        <v>6209135.520833334</v>
      </c>
      <c r="AE82" s="76">
        <f>IF(U82="","",INDEX(Curves!$Y$6:$AD$125,MATCH(Analysis!$W82,Curves!$X$6:$X$125,0),MATCH(Analysis!$G$26,Curves!$Y$5:$AD$5,0))+$G$27)</f>
        <v>3.8772040000000008E-2</v>
      </c>
      <c r="AF82" s="74">
        <f>IF(Y82="","",$V82*AE82*(IF($G$16='Data Validation'!$D$1,((Analysis!$X82-Analysis!$W82)/360),(30/360))))</f>
        <v>83467.58611111113</v>
      </c>
      <c r="AG82" s="74">
        <f t="shared" si="7"/>
        <v>6214351.9023148166</v>
      </c>
      <c r="AI82" s="76">
        <f>IF(U82="","",INDEX(Curves!$Y$6:$AD$125,MATCH(Analysis!$W82,Curves!$X$6:$X$125,0),MATCH(Analysis!$G$29,Curves!$Y$5:$AD$5,0))+$G$30)</f>
        <v>4.0053099999999994E-2</v>
      </c>
      <c r="AJ82" s="74">
        <f>IF(AC82="","",$V82*AI82*(IF($G$16='Data Validation'!$D$1,((Analysis!$X82-Analysis!$W82)/360),(30/360))))</f>
        <v>86225.423611111095</v>
      </c>
      <c r="AK82" s="74">
        <f t="shared" si="8"/>
        <v>6382315.3958333302</v>
      </c>
    </row>
    <row r="83" spans="21:37" ht="15.75" customHeight="1" x14ac:dyDescent="0.25">
      <c r="U83" s="62">
        <f t="shared" si="5"/>
        <v>73</v>
      </c>
      <c r="V83" s="74">
        <f>IF(U83="","",Amort!E76)</f>
        <v>25000000</v>
      </c>
      <c r="W83" s="75">
        <f>IF(U83="","",Amort!C76)</f>
        <v>47449</v>
      </c>
      <c r="X83" s="75">
        <f>IF(U83="","",Amort!D76)</f>
        <v>47479</v>
      </c>
      <c r="Y83" s="65">
        <f>IF(U83="","",Curves!B78)</f>
        <v>47449</v>
      </c>
      <c r="Z83" s="65"/>
      <c r="AA83" s="76">
        <f>IF(U83="","",INDEX(Curves!$Y$6:$AD$125,MATCH(Analysis!$W83,Curves!$X$6:$X$125,0),MATCH(Analysis!$G$23,Curves!$Y$5:$AD$5,0))+$G$24)</f>
        <v>3.9183599999999999E-2</v>
      </c>
      <c r="AB83" s="74">
        <f>IF(U83="","",$V83*AA83*(IF($G$16='Data Validation'!$D$1,((Analysis!$X83-Analysis!$W83)/360),(30/360))))</f>
        <v>81632.5</v>
      </c>
      <c r="AC83" s="74">
        <f t="shared" si="6"/>
        <v>6290768.020833334</v>
      </c>
      <c r="AE83" s="76">
        <f>IF(U83="","",INDEX(Curves!$Y$6:$AD$125,MATCH(Analysis!$W83,Curves!$X$6:$X$125,0),MATCH(Analysis!$G$26,Curves!$Y$5:$AD$5,0))+$G$27)</f>
        <v>3.8867800000000001E-2</v>
      </c>
      <c r="AF83" s="74">
        <f>IF(Y83="","",$V83*AE83*(IF($G$16='Data Validation'!$D$1,((Analysis!$X83-Analysis!$W83)/360),(30/360))))</f>
        <v>80974.583333333328</v>
      </c>
      <c r="AG83" s="74">
        <f t="shared" si="7"/>
        <v>6295326.4856481496</v>
      </c>
      <c r="AI83" s="76">
        <f>IF(U83="","",INDEX(Curves!$Y$6:$AD$125,MATCH(Analysis!$W83,Curves!$X$6:$X$125,0),MATCH(Analysis!$G$29,Curves!$Y$5:$AD$5,0))+$G$30)</f>
        <v>4.03986E-2</v>
      </c>
      <c r="AJ83" s="74">
        <f>IF(AC83="","",$V83*AI83*(IF($G$16='Data Validation'!$D$1,((Analysis!$X83-Analysis!$W83)/360),(30/360))))</f>
        <v>84163.75</v>
      </c>
      <c r="AK83" s="74">
        <f t="shared" si="8"/>
        <v>6466479.1458333302</v>
      </c>
    </row>
    <row r="84" spans="21:37" ht="15.75" customHeight="1" x14ac:dyDescent="0.25">
      <c r="U84" s="62">
        <f t="shared" si="5"/>
        <v>74</v>
      </c>
      <c r="V84" s="74">
        <f>IF(U84="","",Amort!E77)</f>
        <v>25000000</v>
      </c>
      <c r="W84" s="75">
        <f>IF(U84="","",Amort!C77)</f>
        <v>47479</v>
      </c>
      <c r="X84" s="75">
        <f>IF(U84="","",Amort!D77)</f>
        <v>47510</v>
      </c>
      <c r="Y84" s="65">
        <f>IF(U84="","",Curves!B79)</f>
        <v>47479</v>
      </c>
      <c r="Z84" s="65"/>
      <c r="AA84" s="76">
        <f>IF(U84="","",INDEX(Curves!$Y$6:$AD$125,MATCH(Analysis!$W84,Curves!$X$6:$X$125,0),MATCH(Analysis!$G$23,Curves!$Y$5:$AD$5,0))+$G$24)</f>
        <v>3.9211000000000003E-2</v>
      </c>
      <c r="AB84" s="74">
        <f>IF(U84="","",$V84*AA84*(IF($G$16='Data Validation'!$D$1,((Analysis!$X84-Analysis!$W84)/360),(30/360))))</f>
        <v>84412.569444444453</v>
      </c>
      <c r="AC84" s="74">
        <f t="shared" si="6"/>
        <v>6375180.590277778</v>
      </c>
      <c r="AE84" s="76">
        <f>IF(U84="","",INDEX(Curves!$Y$6:$AD$125,MATCH(Analysis!$W84,Curves!$X$6:$X$125,0),MATCH(Analysis!$G$26,Curves!$Y$5:$AD$5,0))+$G$27)</f>
        <v>3.9158739999999997E-2</v>
      </c>
      <c r="AF84" s="74">
        <f>IF(Y84="","",$V84*AE84*(IF($G$16='Data Validation'!$D$1,((Analysis!$X84-Analysis!$W84)/360),(30/360))))</f>
        <v>84300.065277777772</v>
      </c>
      <c r="AG84" s="74">
        <f t="shared" si="7"/>
        <v>6379626.5509259272</v>
      </c>
      <c r="AI84" s="76">
        <f>IF(U84="","",INDEX(Curves!$Y$6:$AD$125,MATCH(Analysis!$W84,Curves!$X$6:$X$125,0),MATCH(Analysis!$G$29,Curves!$Y$5:$AD$5,0))+$G$30)</f>
        <v>4.0400799999999994E-2</v>
      </c>
      <c r="AJ84" s="74">
        <f>IF(AC84="","",$V84*AI84*(IF($G$16='Data Validation'!$D$1,((Analysis!$X84-Analysis!$W84)/360),(30/360))))</f>
        <v>86973.944444444438</v>
      </c>
      <c r="AK84" s="74">
        <f t="shared" si="8"/>
        <v>6553453.0902777743</v>
      </c>
    </row>
    <row r="85" spans="21:37" ht="15.75" customHeight="1" x14ac:dyDescent="0.25">
      <c r="U85" s="62">
        <f t="shared" si="5"/>
        <v>75</v>
      </c>
      <c r="V85" s="74">
        <f>IF(U85="","",Amort!E78)</f>
        <v>25000000</v>
      </c>
      <c r="W85" s="75">
        <f>IF(U85="","",Amort!C78)</f>
        <v>47510</v>
      </c>
      <c r="X85" s="75">
        <f>IF(U85="","",Amort!D78)</f>
        <v>47541</v>
      </c>
      <c r="Y85" s="65">
        <f>IF(U85="","",Curves!B80)</f>
        <v>47510</v>
      </c>
      <c r="Z85" s="65"/>
      <c r="AA85" s="76">
        <f>IF(U85="","",INDEX(Curves!$Y$6:$AD$125,MATCH(Analysis!$W85,Curves!$X$6:$X$125,0),MATCH(Analysis!$G$23,Curves!$Y$5:$AD$5,0))+$G$24)</f>
        <v>3.9206699999999997E-2</v>
      </c>
      <c r="AB85" s="74">
        <f>IF(U85="","",$V85*AA85*(IF($G$16='Data Validation'!$D$1,((Analysis!$X85-Analysis!$W85)/360),(30/360))))</f>
        <v>84403.312499999985</v>
      </c>
      <c r="AC85" s="74">
        <f t="shared" si="6"/>
        <v>6459583.902777778</v>
      </c>
      <c r="AE85" s="76">
        <f>IF(U85="","",INDEX(Curves!$Y$6:$AD$125,MATCH(Analysis!$W85,Curves!$X$6:$X$125,0),MATCH(Analysis!$G$26,Curves!$Y$5:$AD$5,0))+$G$27)</f>
        <v>3.9156639999999993E-2</v>
      </c>
      <c r="AF85" s="74">
        <f>IF(Y85="","",$V85*AE85*(IF($G$16='Data Validation'!$D$1,((Analysis!$X85-Analysis!$W85)/360),(30/360))))</f>
        <v>84295.544444444429</v>
      </c>
      <c r="AG85" s="74">
        <f t="shared" si="7"/>
        <v>6463922.0953703718</v>
      </c>
      <c r="AI85" s="76">
        <f>IF(U85="","",INDEX(Curves!$Y$6:$AD$125,MATCH(Analysis!$W85,Curves!$X$6:$X$125,0),MATCH(Analysis!$G$29,Curves!$Y$5:$AD$5,0))+$G$30)</f>
        <v>4.0396299999999996E-2</v>
      </c>
      <c r="AJ85" s="74">
        <f>IF(AC85="","",$V85*AI85*(IF($G$16='Data Validation'!$D$1,((Analysis!$X85-Analysis!$W85)/360),(30/360))))</f>
        <v>86964.256944444438</v>
      </c>
      <c r="AK85" s="74">
        <f t="shared" si="8"/>
        <v>6640417.3472222183</v>
      </c>
    </row>
    <row r="86" spans="21:37" ht="15.75" customHeight="1" x14ac:dyDescent="0.25">
      <c r="U86" s="62">
        <f t="shared" si="5"/>
        <v>76</v>
      </c>
      <c r="V86" s="74">
        <f>IF(U86="","",Amort!E79)</f>
        <v>25000000</v>
      </c>
      <c r="W86" s="75">
        <f>IF(U86="","",Amort!C79)</f>
        <v>47541</v>
      </c>
      <c r="X86" s="75">
        <f>IF(U86="","",Amort!D79)</f>
        <v>47569</v>
      </c>
      <c r="Y86" s="65">
        <f>IF(U86="","",Curves!B81)</f>
        <v>47541</v>
      </c>
      <c r="Z86" s="65"/>
      <c r="AA86" s="76">
        <f>IF(U86="","",INDEX(Curves!$Y$6:$AD$125,MATCH(Analysis!$W86,Curves!$X$6:$X$125,0),MATCH(Analysis!$G$23,Curves!$Y$5:$AD$5,0))+$G$24)</f>
        <v>3.9206699999999997E-2</v>
      </c>
      <c r="AB86" s="74">
        <f>IF(U86="","",$V86*AA86*(IF($G$16='Data Validation'!$D$1,((Analysis!$X86-Analysis!$W86)/360),(30/360))))</f>
        <v>76235.249999999985</v>
      </c>
      <c r="AC86" s="74">
        <f t="shared" si="6"/>
        <v>6535819.152777778</v>
      </c>
      <c r="AE86" s="76">
        <f>IF(U86="","",INDEX(Curves!$Y$6:$AD$125,MATCH(Analysis!$W86,Curves!$X$6:$X$125,0),MATCH(Analysis!$G$26,Curves!$Y$5:$AD$5,0))+$G$27)</f>
        <v>3.9155799999999998E-2</v>
      </c>
      <c r="AF86" s="74">
        <f>IF(Y86="","",$V86*AE86*(IF($G$16='Data Validation'!$D$1,((Analysis!$X86-Analysis!$W86)/360),(30/360))))</f>
        <v>76136.277777777766</v>
      </c>
      <c r="AG86" s="74">
        <f t="shared" si="7"/>
        <v>6540058.3731481498</v>
      </c>
      <c r="AI86" s="76">
        <f>IF(U86="","",INDEX(Curves!$Y$6:$AD$125,MATCH(Analysis!$W86,Curves!$X$6:$X$125,0),MATCH(Analysis!$G$29,Curves!$Y$5:$AD$5,0))+$G$30)</f>
        <v>4.0396299999999996E-2</v>
      </c>
      <c r="AJ86" s="74">
        <f>IF(AC86="","",$V86*AI86*(IF($G$16='Data Validation'!$D$1,((Analysis!$X86-Analysis!$W86)/360),(30/360))))</f>
        <v>78548.361111111109</v>
      </c>
      <c r="AK86" s="74">
        <f t="shared" si="8"/>
        <v>6718965.7083333293</v>
      </c>
    </row>
    <row r="87" spans="21:37" ht="15.75" customHeight="1" x14ac:dyDescent="0.25">
      <c r="U87" s="62">
        <f t="shared" si="5"/>
        <v>77</v>
      </c>
      <c r="V87" s="74">
        <f>IF(U87="","",Amort!E80)</f>
        <v>25000000</v>
      </c>
      <c r="W87" s="75">
        <f>IF(U87="","",Amort!C80)</f>
        <v>47569</v>
      </c>
      <c r="X87" s="75">
        <f>IF(U87="","",Amort!D80)</f>
        <v>47600</v>
      </c>
      <c r="Y87" s="65">
        <f>IF(U87="","",Curves!B82)</f>
        <v>47569</v>
      </c>
      <c r="Z87" s="65"/>
      <c r="AA87" s="76">
        <f>IF(U87="","",INDEX(Curves!$Y$6:$AD$125,MATCH(Analysis!$W87,Curves!$X$6:$X$125,0),MATCH(Analysis!$G$23,Curves!$Y$5:$AD$5,0))+$G$24)</f>
        <v>3.9213100000000001E-2</v>
      </c>
      <c r="AB87" s="74">
        <f>IF(U87="","",$V87*AA87*(IF($G$16='Data Validation'!$D$1,((Analysis!$X87-Analysis!$W87)/360),(30/360))))</f>
        <v>84417.090277777781</v>
      </c>
      <c r="AC87" s="74">
        <f t="shared" si="6"/>
        <v>6620236.243055556</v>
      </c>
      <c r="AE87" s="76">
        <f>IF(U87="","",INDEX(Curves!$Y$6:$AD$125,MATCH(Analysis!$W87,Curves!$X$6:$X$125,0),MATCH(Analysis!$G$26,Curves!$Y$5:$AD$5,0))+$G$27)</f>
        <v>3.9158319999999996E-2</v>
      </c>
      <c r="AF87" s="74">
        <f>IF(Y87="","",$V87*AE87*(IF($G$16='Data Validation'!$D$1,((Analysis!$X87-Analysis!$W87)/360),(30/360))))</f>
        <v>84299.161111111098</v>
      </c>
      <c r="AG87" s="74">
        <f t="shared" si="7"/>
        <v>6624357.5342592606</v>
      </c>
      <c r="AI87" s="76">
        <f>IF(U87="","",INDEX(Curves!$Y$6:$AD$125,MATCH(Analysis!$W87,Curves!$X$6:$X$125,0),MATCH(Analysis!$G$29,Curves!$Y$5:$AD$5,0))+$G$30)</f>
        <v>4.0403099999999997E-2</v>
      </c>
      <c r="AJ87" s="74">
        <f>IF(AC87="","",$V87*AI87*(IF($G$16='Data Validation'!$D$1,((Analysis!$X87-Analysis!$W87)/360),(30/360))))</f>
        <v>86978.895833333328</v>
      </c>
      <c r="AK87" s="74">
        <f t="shared" si="8"/>
        <v>6805944.6041666623</v>
      </c>
    </row>
    <row r="88" spans="21:37" ht="15.75" customHeight="1" x14ac:dyDescent="0.25">
      <c r="U88" s="62">
        <f t="shared" si="5"/>
        <v>78</v>
      </c>
      <c r="V88" s="74">
        <f>IF(U88="","",Amort!E81)</f>
        <v>25000000</v>
      </c>
      <c r="W88" s="75">
        <f>IF(U88="","",Amort!C81)</f>
        <v>47600</v>
      </c>
      <c r="X88" s="75">
        <f>IF(U88="","",Amort!D81)</f>
        <v>47630</v>
      </c>
      <c r="Y88" s="65">
        <f>IF(U88="","",Curves!B83)</f>
        <v>47600</v>
      </c>
      <c r="Z88" s="65"/>
      <c r="AA88" s="76">
        <f>IF(U88="","",INDEX(Curves!$Y$6:$AD$125,MATCH(Analysis!$W88,Curves!$X$6:$X$125,0),MATCH(Analysis!$G$23,Curves!$Y$5:$AD$5,0))+$G$24)</f>
        <v>3.9211000000000003E-2</v>
      </c>
      <c r="AB88" s="74">
        <f>IF(U88="","",$V88*AA88*(IF($G$16='Data Validation'!$D$1,((Analysis!$X88-Analysis!$W88)/360),(30/360))))</f>
        <v>81689.583333333343</v>
      </c>
      <c r="AC88" s="74">
        <f t="shared" si="6"/>
        <v>6701925.826388889</v>
      </c>
      <c r="AE88" s="76">
        <f>IF(U88="","",INDEX(Curves!$Y$6:$AD$125,MATCH(Analysis!$W88,Curves!$X$6:$X$125,0),MATCH(Analysis!$G$26,Curves!$Y$5:$AD$5,0))+$G$27)</f>
        <v>3.9157899999999995E-2</v>
      </c>
      <c r="AF88" s="74">
        <f>IF(Y88="","",$V88*AE88*(IF($G$16='Data Validation'!$D$1,((Analysis!$X88-Analysis!$W88)/360),(30/360))))</f>
        <v>81578.958333333314</v>
      </c>
      <c r="AG88" s="74">
        <f t="shared" si="7"/>
        <v>6705936.4925925937</v>
      </c>
      <c r="AI88" s="76">
        <f>IF(U88="","",INDEX(Curves!$Y$6:$AD$125,MATCH(Analysis!$W88,Curves!$X$6:$X$125,0),MATCH(Analysis!$G$29,Curves!$Y$5:$AD$5,0))+$G$30)</f>
        <v>4.0400799999999994E-2</v>
      </c>
      <c r="AJ88" s="74">
        <f>IF(AC88="","",$V88*AI88*(IF($G$16='Data Validation'!$D$1,((Analysis!$X88-Analysis!$W88)/360),(30/360))))</f>
        <v>84168.333333333314</v>
      </c>
      <c r="AK88" s="74">
        <f t="shared" si="8"/>
        <v>6890112.9374999953</v>
      </c>
    </row>
    <row r="89" spans="21:37" ht="15.75" customHeight="1" x14ac:dyDescent="0.25">
      <c r="U89" s="62">
        <f t="shared" si="5"/>
        <v>79</v>
      </c>
      <c r="V89" s="74">
        <f>IF(U89="","",Amort!E82)</f>
        <v>25000000</v>
      </c>
      <c r="W89" s="75">
        <f>IF(U89="","",Amort!C82)</f>
        <v>47630</v>
      </c>
      <c r="X89" s="75">
        <f>IF(U89="","",Amort!D82)</f>
        <v>47661</v>
      </c>
      <c r="Y89" s="65">
        <f>IF(U89="","",Curves!B84)</f>
        <v>47630</v>
      </c>
      <c r="Z89" s="65"/>
      <c r="AA89" s="76">
        <f>IF(U89="","",INDEX(Curves!$Y$6:$AD$125,MATCH(Analysis!$W89,Curves!$X$6:$X$125,0),MATCH(Analysis!$G$23,Curves!$Y$5:$AD$5,0))+$G$24)</f>
        <v>3.9206699999999997E-2</v>
      </c>
      <c r="AB89" s="74">
        <f>IF(U89="","",$V89*AA89*(IF($G$16='Data Validation'!$D$1,((Analysis!$X89-Analysis!$W89)/360),(30/360))))</f>
        <v>84403.312499999985</v>
      </c>
      <c r="AC89" s="74">
        <f t="shared" si="6"/>
        <v>6786329.138888889</v>
      </c>
      <c r="AE89" s="76">
        <f>IF(U89="","",INDEX(Curves!$Y$6:$AD$125,MATCH(Analysis!$W89,Curves!$X$6:$X$125,0),MATCH(Analysis!$G$26,Curves!$Y$5:$AD$5,0))+$G$27)</f>
        <v>3.9157919999999999E-2</v>
      </c>
      <c r="AF89" s="74">
        <f>IF(Y89="","",$V89*AE89*(IF($G$16='Data Validation'!$D$1,((Analysis!$X89-Analysis!$W89)/360),(30/360))))</f>
        <v>84298.3</v>
      </c>
      <c r="AG89" s="74">
        <f t="shared" si="7"/>
        <v>6790234.7925925935</v>
      </c>
      <c r="AI89" s="76">
        <f>IF(U89="","",INDEX(Curves!$Y$6:$AD$125,MATCH(Analysis!$W89,Curves!$X$6:$X$125,0),MATCH(Analysis!$G$29,Curves!$Y$5:$AD$5,0))+$G$30)</f>
        <v>4.0396299999999996E-2</v>
      </c>
      <c r="AJ89" s="74">
        <f>IF(AC89="","",$V89*AI89*(IF($G$16='Data Validation'!$D$1,((Analysis!$X89-Analysis!$W89)/360),(30/360))))</f>
        <v>86964.256944444438</v>
      </c>
      <c r="AK89" s="74">
        <f t="shared" si="8"/>
        <v>6977077.1944444394</v>
      </c>
    </row>
    <row r="90" spans="21:37" ht="15.75" customHeight="1" x14ac:dyDescent="0.25">
      <c r="U90" s="62">
        <f t="shared" si="5"/>
        <v>80</v>
      </c>
      <c r="V90" s="74">
        <f>IF(U90="","",Amort!E83)</f>
        <v>25000000</v>
      </c>
      <c r="W90" s="75">
        <f>IF(U90="","",Amort!C83)</f>
        <v>47661</v>
      </c>
      <c r="X90" s="75">
        <f>IF(U90="","",Amort!D83)</f>
        <v>47691</v>
      </c>
      <c r="Y90" s="65">
        <f>IF(U90="","",Curves!B85)</f>
        <v>47661</v>
      </c>
      <c r="Z90" s="65"/>
      <c r="AA90" s="76">
        <f>IF(U90="","",INDEX(Curves!$Y$6:$AD$125,MATCH(Analysis!$W90,Curves!$X$6:$X$125,0),MATCH(Analysis!$G$23,Curves!$Y$5:$AD$5,0))+$G$24)</f>
        <v>3.9211000000000003E-2</v>
      </c>
      <c r="AB90" s="74">
        <f>IF(U90="","",$V90*AA90*(IF($G$16='Data Validation'!$D$1,((Analysis!$X90-Analysis!$W90)/360),(30/360))))</f>
        <v>81689.583333333343</v>
      </c>
      <c r="AC90" s="74">
        <f t="shared" si="6"/>
        <v>6868018.722222222</v>
      </c>
      <c r="AE90" s="76">
        <f>IF(U90="","",INDEX(Curves!$Y$6:$AD$125,MATCH(Analysis!$W90,Curves!$X$6:$X$125,0),MATCH(Analysis!$G$26,Curves!$Y$5:$AD$5,0))+$G$27)</f>
        <v>3.9158949999999998E-2</v>
      </c>
      <c r="AF90" s="74">
        <f>IF(Y90="","",$V90*AE90*(IF($G$16='Data Validation'!$D$1,((Analysis!$X90-Analysis!$W90)/360),(30/360))))</f>
        <v>81581.145833333328</v>
      </c>
      <c r="AG90" s="74">
        <f t="shared" si="7"/>
        <v>6871815.9384259265</v>
      </c>
      <c r="AI90" s="76">
        <f>IF(U90="","",INDEX(Curves!$Y$6:$AD$125,MATCH(Analysis!$W90,Curves!$X$6:$X$125,0),MATCH(Analysis!$G$29,Curves!$Y$5:$AD$5,0))+$G$30)</f>
        <v>4.0400799999999994E-2</v>
      </c>
      <c r="AJ90" s="74">
        <f>IF(AC90="","",$V90*AI90*(IF($G$16='Data Validation'!$D$1,((Analysis!$X90-Analysis!$W90)/360),(30/360))))</f>
        <v>84168.333333333314</v>
      </c>
      <c r="AK90" s="74">
        <f t="shared" si="8"/>
        <v>7061245.5277777724</v>
      </c>
    </row>
    <row r="91" spans="21:37" ht="15.75" customHeight="1" x14ac:dyDescent="0.25">
      <c r="U91" s="62">
        <f t="shared" si="5"/>
        <v>81</v>
      </c>
      <c r="V91" s="74">
        <f>IF(U91="","",Amort!E84)</f>
        <v>25000000</v>
      </c>
      <c r="W91" s="75">
        <f>IF(U91="","",Amort!C84)</f>
        <v>47691</v>
      </c>
      <c r="X91" s="75">
        <f>IF(U91="","",Amort!D84)</f>
        <v>47722</v>
      </c>
      <c r="Y91" s="65">
        <f>IF(U91="","",Curves!B86)</f>
        <v>47691</v>
      </c>
      <c r="Z91" s="65"/>
      <c r="AA91" s="76">
        <f>IF(U91="","",INDEX(Curves!$Y$6:$AD$125,MATCH(Analysis!$W91,Curves!$X$6:$X$125,0),MATCH(Analysis!$G$23,Curves!$Y$5:$AD$5,0))+$G$24)</f>
        <v>3.9211000000000003E-2</v>
      </c>
      <c r="AB91" s="74">
        <f>IF(U91="","",$V91*AA91*(IF($G$16='Data Validation'!$D$1,((Analysis!$X91-Analysis!$W91)/360),(30/360))))</f>
        <v>84412.569444444453</v>
      </c>
      <c r="AC91" s="74">
        <f t="shared" si="6"/>
        <v>6952431.291666666</v>
      </c>
      <c r="AE91" s="76">
        <f>IF(U91="","",INDEX(Curves!$Y$6:$AD$125,MATCH(Analysis!$W91,Curves!$X$6:$X$125,0),MATCH(Analysis!$G$26,Curves!$Y$5:$AD$5,0))+$G$27)</f>
        <v>3.9157479999999995E-2</v>
      </c>
      <c r="AF91" s="74">
        <f>IF(Y91="","",$V91*AE91*(IF($G$16='Data Validation'!$D$1,((Analysis!$X91-Analysis!$W91)/360),(30/360))))</f>
        <v>84297.352777777764</v>
      </c>
      <c r="AG91" s="74">
        <f t="shared" si="7"/>
        <v>6956113.2912037047</v>
      </c>
      <c r="AI91" s="76">
        <f>IF(U91="","",INDEX(Curves!$Y$6:$AD$125,MATCH(Analysis!$W91,Curves!$X$6:$X$125,0),MATCH(Analysis!$G$29,Curves!$Y$5:$AD$5,0))+$G$30)</f>
        <v>4.0400799999999994E-2</v>
      </c>
      <c r="AJ91" s="74">
        <f>IF(AC91="","",$V91*AI91*(IF($G$16='Data Validation'!$D$1,((Analysis!$X91-Analysis!$W91)/360),(30/360))))</f>
        <v>86973.944444444438</v>
      </c>
      <c r="AK91" s="74">
        <f t="shared" si="8"/>
        <v>7148219.4722222164</v>
      </c>
    </row>
    <row r="92" spans="21:37" ht="15.75" customHeight="1" x14ac:dyDescent="0.25">
      <c r="U92" s="62">
        <f t="shared" si="5"/>
        <v>82</v>
      </c>
      <c r="V92" s="74">
        <f>IF(U92="","",Amort!E85)</f>
        <v>25000000</v>
      </c>
      <c r="W92" s="75">
        <f>IF(U92="","",Amort!C85)</f>
        <v>47722</v>
      </c>
      <c r="X92" s="75">
        <f>IF(U92="","",Amort!D85)</f>
        <v>47753</v>
      </c>
      <c r="Y92" s="65">
        <f>IF(U92="","",Curves!B87)</f>
        <v>47722</v>
      </c>
      <c r="Z92" s="65"/>
      <c r="AA92" s="76">
        <f>IF(U92="","",INDEX(Curves!$Y$6:$AD$125,MATCH(Analysis!$W92,Curves!$X$6:$X$125,0),MATCH(Analysis!$G$23,Curves!$Y$5:$AD$5,0))+$G$24)</f>
        <v>3.9215199999999999E-2</v>
      </c>
      <c r="AB92" s="74">
        <f>IF(U92="","",$V92*AA92*(IF($G$16='Data Validation'!$D$1,((Analysis!$X92-Analysis!$W92)/360),(30/360))))</f>
        <v>84421.611111111109</v>
      </c>
      <c r="AC92" s="74">
        <f t="shared" si="6"/>
        <v>7036852.9027777771</v>
      </c>
      <c r="AE92" s="76">
        <f>IF(U92="","",INDEX(Curves!$Y$6:$AD$125,MATCH(Analysis!$W92,Curves!$X$6:$X$125,0),MATCH(Analysis!$G$26,Curves!$Y$5:$AD$5,0))+$G$27)</f>
        <v>3.9158360000000003E-2</v>
      </c>
      <c r="AF92" s="74">
        <f>IF(Y92="","",$V92*AE92*(IF($G$16='Data Validation'!$D$1,((Analysis!$X92-Analysis!$W92)/360),(30/360))))</f>
        <v>84299.247222222228</v>
      </c>
      <c r="AG92" s="74">
        <f t="shared" si="7"/>
        <v>7040412.5384259271</v>
      </c>
      <c r="AI92" s="76">
        <f>IF(U92="","",INDEX(Curves!$Y$6:$AD$125,MATCH(Analysis!$W92,Curves!$X$6:$X$125,0),MATCH(Analysis!$G$29,Curves!$Y$5:$AD$5,0))+$G$30)</f>
        <v>4.0403099999999997E-2</v>
      </c>
      <c r="AJ92" s="74">
        <f>IF(AC92="","",$V92*AI92*(IF($G$16='Data Validation'!$D$1,((Analysis!$X92-Analysis!$W92)/360),(30/360))))</f>
        <v>86978.895833333328</v>
      </c>
      <c r="AK92" s="74">
        <f t="shared" si="8"/>
        <v>7235198.3680555495</v>
      </c>
    </row>
    <row r="93" spans="21:37" ht="15.75" customHeight="1" x14ac:dyDescent="0.25">
      <c r="U93" s="62">
        <f t="shared" si="5"/>
        <v>83</v>
      </c>
      <c r="V93" s="74">
        <f>IF(U93="","",Amort!E86)</f>
        <v>25000000</v>
      </c>
      <c r="W93" s="75">
        <f>IF(U93="","",Amort!C86)</f>
        <v>47753</v>
      </c>
      <c r="X93" s="75">
        <f>IF(U93="","",Amort!D86)</f>
        <v>47783</v>
      </c>
      <c r="Y93" s="65">
        <f>IF(U93="","",Curves!B88)</f>
        <v>47753</v>
      </c>
      <c r="Z93" s="65"/>
      <c r="AA93" s="76">
        <f>IF(U93="","",INDEX(Curves!$Y$6:$AD$125,MATCH(Analysis!$W93,Curves!$X$6:$X$125,0),MATCH(Analysis!$G$23,Curves!$Y$5:$AD$5,0))+$G$24)</f>
        <v>3.9211000000000003E-2</v>
      </c>
      <c r="AB93" s="74">
        <f>IF(U93="","",$V93*AA93*(IF($G$16='Data Validation'!$D$1,((Analysis!$X93-Analysis!$W93)/360),(30/360))))</f>
        <v>81689.583333333343</v>
      </c>
      <c r="AC93" s="74">
        <f t="shared" si="6"/>
        <v>7118542.4861111101</v>
      </c>
      <c r="AE93" s="76">
        <f>IF(U93="","",INDEX(Curves!$Y$6:$AD$125,MATCH(Analysis!$W93,Curves!$X$6:$X$125,0),MATCH(Analysis!$G$26,Curves!$Y$5:$AD$5,0))+$G$27)</f>
        <v>3.9158949999999998E-2</v>
      </c>
      <c r="AF93" s="74">
        <f>IF(Y93="","",$V93*AE93*(IF($G$16='Data Validation'!$D$1,((Analysis!$X93-Analysis!$W93)/360),(30/360))))</f>
        <v>81581.145833333328</v>
      </c>
      <c r="AG93" s="74">
        <f t="shared" si="7"/>
        <v>7121993.6842592601</v>
      </c>
      <c r="AI93" s="76">
        <f>IF(U93="","",INDEX(Curves!$Y$6:$AD$125,MATCH(Analysis!$W93,Curves!$X$6:$X$125,0),MATCH(Analysis!$G$29,Curves!$Y$5:$AD$5,0))+$G$30)</f>
        <v>4.0400799999999994E-2</v>
      </c>
      <c r="AJ93" s="74">
        <f>IF(AC93="","",$V93*AI93*(IF($G$16='Data Validation'!$D$1,((Analysis!$X93-Analysis!$W93)/360),(30/360))))</f>
        <v>84168.333333333314</v>
      </c>
      <c r="AK93" s="74">
        <f t="shared" si="8"/>
        <v>7319366.7013888825</v>
      </c>
    </row>
    <row r="94" spans="21:37" ht="15.75" customHeight="1" x14ac:dyDescent="0.25">
      <c r="U94" s="62">
        <f t="shared" si="5"/>
        <v>84</v>
      </c>
      <c r="V94" s="74">
        <f>IF(U94="","",Amort!E87)</f>
        <v>25000000</v>
      </c>
      <c r="W94" s="75">
        <f>IF(U94="","",Amort!C87)</f>
        <v>47783</v>
      </c>
      <c r="X94" s="75">
        <f>IF(U94="","",Amort!D87)</f>
        <v>47814</v>
      </c>
      <c r="Y94" s="65">
        <f>IF(U94="","",Curves!B89)</f>
        <v>47783</v>
      </c>
      <c r="Z94" s="65"/>
      <c r="AA94" s="76">
        <f>IF(U94="","",INDEX(Curves!$Y$6:$AD$125,MATCH(Analysis!$W94,Curves!$X$6:$X$125,0),MATCH(Analysis!$G$23,Curves!$Y$5:$AD$5,0))+$G$24)</f>
        <v>3.9208800000000002E-2</v>
      </c>
      <c r="AB94" s="74">
        <f>IF(U94="","",$V94*AA94*(IF($G$16='Data Validation'!$D$1,((Analysis!$X94-Analysis!$W94)/360),(30/360))))</f>
        <v>84407.833333333328</v>
      </c>
      <c r="AC94" s="74">
        <f t="shared" si="6"/>
        <v>7202950.3194444431</v>
      </c>
      <c r="AE94" s="76">
        <f>IF(U94="","",INDEX(Curves!$Y$6:$AD$125,MATCH(Analysis!$W94,Curves!$X$6:$X$125,0),MATCH(Analysis!$G$26,Curves!$Y$5:$AD$5,0))+$G$27)</f>
        <v>3.9156639999999993E-2</v>
      </c>
      <c r="AF94" s="74">
        <f>IF(Y94="","",$V94*AE94*(IF($G$16='Data Validation'!$D$1,((Analysis!$X94-Analysis!$W94)/360),(30/360))))</f>
        <v>84295.544444444429</v>
      </c>
      <c r="AG94" s="74">
        <f t="shared" si="7"/>
        <v>7206289.2287037047</v>
      </c>
      <c r="AI94" s="76">
        <f>IF(U94="","",INDEX(Curves!$Y$6:$AD$125,MATCH(Analysis!$W94,Curves!$X$6:$X$125,0),MATCH(Analysis!$G$29,Curves!$Y$5:$AD$5,0))+$G$30)</f>
        <v>4.03986E-2</v>
      </c>
      <c r="AJ94" s="74">
        <f>IF(AC94="","",$V94*AI94*(IF($G$16='Data Validation'!$D$1,((Analysis!$X94-Analysis!$W94)/360),(30/360))))</f>
        <v>86969.208333333328</v>
      </c>
      <c r="AK94" s="74">
        <f t="shared" si="8"/>
        <v>7406335.9097222155</v>
      </c>
    </row>
    <row r="95" spans="21:37" ht="15.75" customHeight="1" x14ac:dyDescent="0.25">
      <c r="U95" s="62">
        <f t="shared" si="5"/>
        <v>85</v>
      </c>
      <c r="V95" s="74">
        <f>IF(U95="","",Amort!E88)</f>
        <v>25000000</v>
      </c>
      <c r="W95" s="75">
        <f>IF(U95="","",Amort!C88)</f>
        <v>47814</v>
      </c>
      <c r="X95" s="75">
        <f>IF(U95="","",Amort!D88)</f>
        <v>47844</v>
      </c>
      <c r="Y95" s="65">
        <f>IF(U95="","",Curves!B90)</f>
        <v>47814</v>
      </c>
      <c r="Z95" s="65"/>
      <c r="AA95" s="76">
        <f>IF(U95="","",INDEX(Curves!$Y$6:$AD$125,MATCH(Analysis!$W95,Curves!$X$6:$X$125,0),MATCH(Analysis!$G$23,Curves!$Y$5:$AD$5,0))+$G$24)</f>
        <v>3.9719999999999998E-2</v>
      </c>
      <c r="AB95" s="74">
        <f>IF(U95="","",$V95*AA95*(IF($G$16='Data Validation'!$D$1,((Analysis!$X95-Analysis!$W95)/360),(30/360))))</f>
        <v>82750</v>
      </c>
      <c r="AC95" s="74">
        <f t="shared" si="6"/>
        <v>7285700.3194444431</v>
      </c>
      <c r="AE95" s="76">
        <f>IF(U95="","",INDEX(Curves!$Y$6:$AD$125,MATCH(Analysis!$W95,Curves!$X$6:$X$125,0),MATCH(Analysis!$G$26,Curves!$Y$5:$AD$5,0))+$G$27)</f>
        <v>3.9158949999999998E-2</v>
      </c>
      <c r="AF95" s="74">
        <f>IF(Y95="","",$V95*AE95*(IF($G$16='Data Validation'!$D$1,((Analysis!$X95-Analysis!$W95)/360),(30/360))))</f>
        <v>81581.145833333328</v>
      </c>
      <c r="AG95" s="74">
        <f t="shared" si="7"/>
        <v>7287870.3745370377</v>
      </c>
      <c r="AI95" s="76">
        <f>IF(U95="","",INDEX(Curves!$Y$6:$AD$125,MATCH(Analysis!$W95,Curves!$X$6:$X$125,0),MATCH(Analysis!$G$29,Curves!$Y$5:$AD$5,0))+$G$30)</f>
        <v>4.0962699999999998E-2</v>
      </c>
      <c r="AJ95" s="74">
        <f>IF(AC95="","",$V95*AI95*(IF($G$16='Data Validation'!$D$1,((Analysis!$X95-Analysis!$W95)/360),(30/360))))</f>
        <v>85338.958333333328</v>
      </c>
      <c r="AK95" s="74">
        <f t="shared" si="8"/>
        <v>7491674.8680555485</v>
      </c>
    </row>
    <row r="96" spans="21:37" ht="15.75" customHeight="1" x14ac:dyDescent="0.25">
      <c r="U96" s="62">
        <f t="shared" si="5"/>
        <v>86</v>
      </c>
      <c r="V96" s="74">
        <f>IF(U96="","",Amort!E89)</f>
        <v>25000000</v>
      </c>
      <c r="W96" s="75">
        <f>IF(U96="","",Amort!C89)</f>
        <v>47844</v>
      </c>
      <c r="X96" s="75">
        <f>IF(U96="","",Amort!D89)</f>
        <v>47875</v>
      </c>
      <c r="Y96" s="65">
        <f>IF(U96="","",Curves!B91)</f>
        <v>47844</v>
      </c>
      <c r="Z96" s="65"/>
      <c r="AA96" s="76">
        <f>IF(U96="","",INDEX(Curves!$Y$6:$AD$125,MATCH(Analysis!$W96,Curves!$X$6:$X$125,0),MATCH(Analysis!$G$23,Curves!$Y$5:$AD$5,0))+$G$24)</f>
        <v>3.9795400000000002E-2</v>
      </c>
      <c r="AB96" s="74">
        <f>IF(U96="","",$V96*AA96*(IF($G$16='Data Validation'!$D$1,((Analysis!$X96-Analysis!$W96)/360),(30/360))))</f>
        <v>85670.652777777781</v>
      </c>
      <c r="AC96" s="74">
        <f t="shared" si="6"/>
        <v>7371370.9722222211</v>
      </c>
      <c r="AE96" s="76">
        <f>IF(U96="","",INDEX(Curves!$Y$6:$AD$125,MATCH(Analysis!$W96,Curves!$X$6:$X$125,0),MATCH(Analysis!$G$26,Curves!$Y$5:$AD$5,0))+$G$27)</f>
        <v>3.9734279999999997E-2</v>
      </c>
      <c r="AF96" s="74">
        <f>IF(Y96="","",$V96*AE96*(IF($G$16='Data Validation'!$D$1,((Analysis!$X96-Analysis!$W96)/360),(30/360))))</f>
        <v>85539.074999999983</v>
      </c>
      <c r="AG96" s="74">
        <f t="shared" si="7"/>
        <v>7373409.4495370379</v>
      </c>
      <c r="AI96" s="76">
        <f>IF(U96="","",INDEX(Curves!$Y$6:$AD$125,MATCH(Analysis!$W96,Curves!$X$6:$X$125,0),MATCH(Analysis!$G$29,Curves!$Y$5:$AD$5,0))+$G$30)</f>
        <v>4.0978399999999998E-2</v>
      </c>
      <c r="AJ96" s="74">
        <f>IF(AC96="","",$V96*AI96*(IF($G$16='Data Validation'!$D$1,((Analysis!$X96-Analysis!$W96)/360),(30/360))))</f>
        <v>88217.388888888891</v>
      </c>
      <c r="AK96" s="74">
        <f t="shared" si="8"/>
        <v>7579892.2569444375</v>
      </c>
    </row>
    <row r="97" spans="21:37" ht="15.75" customHeight="1" x14ac:dyDescent="0.25">
      <c r="U97" s="62">
        <f t="shared" si="5"/>
        <v>87</v>
      </c>
      <c r="V97" s="74">
        <f>IF(U97="","",Amort!E90)</f>
        <v>25000000</v>
      </c>
      <c r="W97" s="75">
        <f>IF(U97="","",Amort!C90)</f>
        <v>47875</v>
      </c>
      <c r="X97" s="75">
        <f>IF(U97="","",Amort!D90)</f>
        <v>47906</v>
      </c>
      <c r="Y97" s="65">
        <f>IF(U97="","",Curves!B92)</f>
        <v>47875</v>
      </c>
      <c r="Z97" s="65"/>
      <c r="AA97" s="76">
        <f>IF(U97="","",INDEX(Curves!$Y$6:$AD$125,MATCH(Analysis!$W97,Curves!$X$6:$X$125,0),MATCH(Analysis!$G$23,Curves!$Y$5:$AD$5,0))+$G$24)</f>
        <v>3.9793200000000001E-2</v>
      </c>
      <c r="AB97" s="74">
        <f>IF(U97="","",$V97*AA97*(IF($G$16='Data Validation'!$D$1,((Analysis!$X97-Analysis!$W97)/360),(30/360))))</f>
        <v>85665.916666666672</v>
      </c>
      <c r="AC97" s="74">
        <f t="shared" si="6"/>
        <v>7457036.8888888881</v>
      </c>
      <c r="AE97" s="76">
        <f>IF(U97="","",INDEX(Curves!$Y$6:$AD$125,MATCH(Analysis!$W97,Curves!$X$6:$X$125,0),MATCH(Analysis!$G$26,Curves!$Y$5:$AD$5,0))+$G$27)</f>
        <v>3.9732080000000003E-2</v>
      </c>
      <c r="AF97" s="74">
        <f>IF(Y97="","",$V97*AE97*(IF($G$16='Data Validation'!$D$1,((Analysis!$X97-Analysis!$W97)/360),(30/360))))</f>
        <v>85534.338888888902</v>
      </c>
      <c r="AG97" s="74">
        <f t="shared" si="7"/>
        <v>7458943.7884259271</v>
      </c>
      <c r="AI97" s="76">
        <f>IF(U97="","",INDEX(Curves!$Y$6:$AD$125,MATCH(Analysis!$W97,Curves!$X$6:$X$125,0),MATCH(Analysis!$G$29,Curves!$Y$5:$AD$5,0))+$G$30)</f>
        <v>4.0976100000000001E-2</v>
      </c>
      <c r="AJ97" s="74">
        <f>IF(AC97="","",$V97*AI97*(IF($G$16='Data Validation'!$D$1,((Analysis!$X97-Analysis!$W97)/360),(30/360))))</f>
        <v>88212.4375</v>
      </c>
      <c r="AK97" s="74">
        <f t="shared" si="8"/>
        <v>7668104.6944444375</v>
      </c>
    </row>
    <row r="98" spans="21:37" ht="15.75" customHeight="1" x14ac:dyDescent="0.25">
      <c r="U98" s="62">
        <f t="shared" si="5"/>
        <v>88</v>
      </c>
      <c r="V98" s="74">
        <f>IF(U98="","",Amort!E91)</f>
        <v>25000000</v>
      </c>
      <c r="W98" s="75">
        <f>IF(U98="","",Amort!C91)</f>
        <v>47906</v>
      </c>
      <c r="X98" s="75">
        <f>IF(U98="","",Amort!D91)</f>
        <v>47934</v>
      </c>
      <c r="Y98" s="65">
        <f>IF(U98="","",Curves!B93)</f>
        <v>47906</v>
      </c>
      <c r="Z98" s="65"/>
      <c r="AA98" s="76">
        <f>IF(U98="","",INDEX(Curves!$Y$6:$AD$125,MATCH(Analysis!$W98,Curves!$X$6:$X$125,0),MATCH(Analysis!$G$23,Curves!$Y$5:$AD$5,0))+$G$24)</f>
        <v>3.9795400000000002E-2</v>
      </c>
      <c r="AB98" s="74">
        <f>IF(U98="","",$V98*AA98*(IF($G$16='Data Validation'!$D$1,((Analysis!$X98-Analysis!$W98)/360),(30/360))))</f>
        <v>77379.944444444453</v>
      </c>
      <c r="AC98" s="74">
        <f t="shared" si="6"/>
        <v>7534416.8333333321</v>
      </c>
      <c r="AE98" s="76">
        <f>IF(U98="","",INDEX(Curves!$Y$6:$AD$125,MATCH(Analysis!$W98,Curves!$X$6:$X$125,0),MATCH(Analysis!$G$26,Curves!$Y$5:$AD$5,0))+$G$27)</f>
        <v>3.9733400000000002E-2</v>
      </c>
      <c r="AF98" s="74">
        <f>IF(Y98="","",$V98*AE98*(IF($G$16='Data Validation'!$D$1,((Analysis!$X98-Analysis!$W98)/360),(30/360))))</f>
        <v>77259.388888888891</v>
      </c>
      <c r="AG98" s="74">
        <f t="shared" si="7"/>
        <v>7536203.177314816</v>
      </c>
      <c r="AI98" s="76">
        <f>IF(U98="","",INDEX(Curves!$Y$6:$AD$125,MATCH(Analysis!$W98,Curves!$X$6:$X$125,0),MATCH(Analysis!$G$29,Curves!$Y$5:$AD$5,0))+$G$30)</f>
        <v>4.0978399999999998E-2</v>
      </c>
      <c r="AJ98" s="74">
        <f>IF(AC98="","",$V98*AI98*(IF($G$16='Data Validation'!$D$1,((Analysis!$X98-Analysis!$W98)/360),(30/360))))</f>
        <v>79680.222222222219</v>
      </c>
      <c r="AK98" s="74">
        <f t="shared" si="8"/>
        <v>7747784.9166666595</v>
      </c>
    </row>
    <row r="99" spans="21:37" ht="15.75" customHeight="1" x14ac:dyDescent="0.25">
      <c r="U99" s="62">
        <f t="shared" si="5"/>
        <v>89</v>
      </c>
      <c r="V99" s="74">
        <f>IF(U99="","",Amort!E92)</f>
        <v>25000000</v>
      </c>
      <c r="W99" s="75">
        <f>IF(U99="","",Amort!C92)</f>
        <v>47934</v>
      </c>
      <c r="X99" s="75">
        <f>IF(U99="","",Amort!D92)</f>
        <v>47965</v>
      </c>
      <c r="Y99" s="65">
        <f>IF(U99="","",Curves!B94)</f>
        <v>47934</v>
      </c>
      <c r="Z99" s="65"/>
      <c r="AA99" s="76">
        <f>IF(U99="","",INDEX(Curves!$Y$6:$AD$125,MATCH(Analysis!$W99,Curves!$X$6:$X$125,0),MATCH(Analysis!$G$23,Curves!$Y$5:$AD$5,0))+$G$24)</f>
        <v>3.9795400000000002E-2</v>
      </c>
      <c r="AB99" s="74">
        <f>IF(U99="","",$V99*AA99*(IF($G$16='Data Validation'!$D$1,((Analysis!$X99-Analysis!$W99)/360),(30/360))))</f>
        <v>85670.652777777781</v>
      </c>
      <c r="AC99" s="74">
        <f t="shared" si="6"/>
        <v>7620087.4861111101</v>
      </c>
      <c r="AE99" s="76">
        <f>IF(U99="","",INDEX(Curves!$Y$6:$AD$125,MATCH(Analysis!$W99,Curves!$X$6:$X$125,0),MATCH(Analysis!$G$26,Curves!$Y$5:$AD$5,0))+$G$27)</f>
        <v>3.9733840000000006E-2</v>
      </c>
      <c r="AF99" s="74">
        <f>IF(Y99="","",$V99*AE99*(IF($G$16='Data Validation'!$D$1,((Analysis!$X99-Analysis!$W99)/360),(30/360))))</f>
        <v>85538.127777777787</v>
      </c>
      <c r="AG99" s="74">
        <f t="shared" si="7"/>
        <v>7621741.3050925937</v>
      </c>
      <c r="AI99" s="76">
        <f>IF(U99="","",INDEX(Curves!$Y$6:$AD$125,MATCH(Analysis!$W99,Curves!$X$6:$X$125,0),MATCH(Analysis!$G$29,Curves!$Y$5:$AD$5,0))+$G$30)</f>
        <v>4.0978399999999998E-2</v>
      </c>
      <c r="AJ99" s="74">
        <f>IF(AC99="","",$V99*AI99*(IF($G$16='Data Validation'!$D$1,((Analysis!$X99-Analysis!$W99)/360),(30/360))))</f>
        <v>88217.388888888891</v>
      </c>
      <c r="AK99" s="74">
        <f t="shared" si="8"/>
        <v>7836002.3055555485</v>
      </c>
    </row>
    <row r="100" spans="21:37" ht="15.75" customHeight="1" x14ac:dyDescent="0.25">
      <c r="U100" s="62">
        <f t="shared" si="5"/>
        <v>90</v>
      </c>
      <c r="V100" s="74">
        <f>IF(U100="","",Amort!E93)</f>
        <v>25000000</v>
      </c>
      <c r="W100" s="75">
        <f>IF(U100="","",Amort!C93)</f>
        <v>47965</v>
      </c>
      <c r="X100" s="75">
        <f>IF(U100="","",Amort!D93)</f>
        <v>47995</v>
      </c>
      <c r="Y100" s="65">
        <f>IF(U100="","",Curves!B95)</f>
        <v>47965</v>
      </c>
      <c r="Z100" s="65"/>
      <c r="AA100" s="76">
        <f>IF(U100="","",INDEX(Curves!$Y$6:$AD$125,MATCH(Analysis!$W100,Curves!$X$6:$X$125,0),MATCH(Analysis!$G$23,Curves!$Y$5:$AD$5,0))+$G$24)</f>
        <v>3.9793200000000001E-2</v>
      </c>
      <c r="AB100" s="74">
        <f>IF(U100="","",$V100*AA100*(IF($G$16='Data Validation'!$D$1,((Analysis!$X100-Analysis!$W100)/360),(30/360))))</f>
        <v>82902.5</v>
      </c>
      <c r="AC100" s="74">
        <f t="shared" si="6"/>
        <v>7702989.9861111101</v>
      </c>
      <c r="AE100" s="76">
        <f>IF(U100="","",INDEX(Curves!$Y$6:$AD$125,MATCH(Analysis!$W100,Curves!$X$6:$X$125,0),MATCH(Analysis!$G$26,Curves!$Y$5:$AD$5,0))+$G$27)</f>
        <v>3.9732299999999998E-2</v>
      </c>
      <c r="AF100" s="74">
        <f>IF(Y100="","",$V100*AE100*(IF($G$16='Data Validation'!$D$1,((Analysis!$X100-Analysis!$W100)/360),(30/360))))</f>
        <v>82775.625</v>
      </c>
      <c r="AG100" s="74">
        <f t="shared" si="7"/>
        <v>7704516.9300925937</v>
      </c>
      <c r="AI100" s="76">
        <f>IF(U100="","",INDEX(Curves!$Y$6:$AD$125,MATCH(Analysis!$W100,Curves!$X$6:$X$125,0),MATCH(Analysis!$G$29,Curves!$Y$5:$AD$5,0))+$G$30)</f>
        <v>4.0976100000000001E-2</v>
      </c>
      <c r="AJ100" s="74">
        <f>IF(AC100="","",$V100*AI100*(IF($G$16='Data Validation'!$D$1,((Analysis!$X100-Analysis!$W100)/360),(30/360))))</f>
        <v>85366.875</v>
      </c>
      <c r="AK100" s="74">
        <f t="shared" si="8"/>
        <v>7921369.1805555485</v>
      </c>
    </row>
    <row r="101" spans="21:37" ht="15.75" customHeight="1" x14ac:dyDescent="0.25">
      <c r="U101" s="62">
        <f t="shared" si="5"/>
        <v>91</v>
      </c>
      <c r="V101" s="74">
        <f>IF(U101="","",Amort!E94)</f>
        <v>25000000</v>
      </c>
      <c r="W101" s="75">
        <f>IF(U101="","",Amort!C94)</f>
        <v>47995</v>
      </c>
      <c r="X101" s="75">
        <f>IF(U101="","",Amort!D94)</f>
        <v>48026</v>
      </c>
      <c r="Y101" s="65">
        <f>IF(U101="","",Curves!B96)</f>
        <v>47995</v>
      </c>
      <c r="Z101" s="65"/>
      <c r="AA101" s="76">
        <f>IF(U101="","",INDEX(Curves!$Y$6:$AD$125,MATCH(Analysis!$W101,Curves!$X$6:$X$125,0),MATCH(Analysis!$G$23,Curves!$Y$5:$AD$5,0))+$G$24)</f>
        <v>3.9797600000000002E-2</v>
      </c>
      <c r="AB101" s="74">
        <f>IF(U101="","",$V101*AA101*(IF($G$16='Data Validation'!$D$1,((Analysis!$X101-Analysis!$W101)/360),(30/360))))</f>
        <v>85675.388888888905</v>
      </c>
      <c r="AC101" s="74">
        <f t="shared" si="6"/>
        <v>7788665.3749999991</v>
      </c>
      <c r="AE101" s="76">
        <f>IF(U101="","",INDEX(Curves!$Y$6:$AD$125,MATCH(Analysis!$W101,Curves!$X$6:$X$125,0),MATCH(Analysis!$G$26,Curves!$Y$5:$AD$5,0))+$G$27)</f>
        <v>3.9732960000000005E-2</v>
      </c>
      <c r="AF101" s="74">
        <f>IF(Y101="","",$V101*AE101*(IF($G$16='Data Validation'!$D$1,((Analysis!$X101-Analysis!$W101)/360),(30/360))))</f>
        <v>85536.233333333337</v>
      </c>
      <c r="AG101" s="74">
        <f t="shared" si="7"/>
        <v>7790053.1634259271</v>
      </c>
      <c r="AI101" s="76">
        <f>IF(U101="","",INDEX(Curves!$Y$6:$AD$125,MATCH(Analysis!$W101,Curves!$X$6:$X$125,0),MATCH(Analysis!$G$29,Curves!$Y$5:$AD$5,0))+$G$30)</f>
        <v>4.0980800000000005E-2</v>
      </c>
      <c r="AJ101" s="74">
        <f>IF(AC101="","",$V101*AI101*(IF($G$16='Data Validation'!$D$1,((Analysis!$X101-Analysis!$W101)/360),(30/360))))</f>
        <v>88222.555555555562</v>
      </c>
      <c r="AK101" s="74">
        <f t="shared" si="8"/>
        <v>8009591.7361111045</v>
      </c>
    </row>
    <row r="102" spans="21:37" ht="15.75" customHeight="1" x14ac:dyDescent="0.25">
      <c r="U102" s="62">
        <f t="shared" si="5"/>
        <v>92</v>
      </c>
      <c r="V102" s="74">
        <f>IF(U102="","",Amort!E95)</f>
        <v>25000000</v>
      </c>
      <c r="W102" s="75">
        <f>IF(U102="","",Amort!C95)</f>
        <v>48026</v>
      </c>
      <c r="X102" s="75">
        <f>IF(U102="","",Amort!D95)</f>
        <v>48056</v>
      </c>
      <c r="Y102" s="65">
        <f>IF(U102="","",Curves!B97)</f>
        <v>48026</v>
      </c>
      <c r="Z102" s="65"/>
      <c r="AA102" s="76">
        <f>IF(U102="","",INDEX(Curves!$Y$6:$AD$125,MATCH(Analysis!$W102,Curves!$X$6:$X$125,0),MATCH(Analysis!$G$23,Curves!$Y$5:$AD$5,0))+$G$24)</f>
        <v>3.9795400000000002E-2</v>
      </c>
      <c r="AB102" s="74">
        <f>IF(U102="","",$V102*AA102*(IF($G$16='Data Validation'!$D$1,((Analysis!$X102-Analysis!$W102)/360),(30/360))))</f>
        <v>82907.083333333328</v>
      </c>
      <c r="AC102" s="74">
        <f t="shared" si="6"/>
        <v>7871572.4583333321</v>
      </c>
      <c r="AE102" s="76">
        <f>IF(U102="","",INDEX(Curves!$Y$6:$AD$125,MATCH(Analysis!$W102,Curves!$X$6:$X$125,0),MATCH(Analysis!$G$26,Curves!$Y$5:$AD$5,0))+$G$27)</f>
        <v>3.9734499999999999E-2</v>
      </c>
      <c r="AF102" s="74">
        <f>IF(Y102="","",$V102*AE102*(IF($G$16='Data Validation'!$D$1,((Analysis!$X102-Analysis!$W102)/360),(30/360))))</f>
        <v>82780.208333333328</v>
      </c>
      <c r="AG102" s="74">
        <f t="shared" si="7"/>
        <v>7872833.3717592601</v>
      </c>
      <c r="AI102" s="76">
        <f>IF(U102="","",INDEX(Curves!$Y$6:$AD$125,MATCH(Analysis!$W102,Curves!$X$6:$X$125,0),MATCH(Analysis!$G$29,Curves!$Y$5:$AD$5,0))+$G$30)</f>
        <v>4.0978399999999998E-2</v>
      </c>
      <c r="AJ102" s="74">
        <f>IF(AC102="","",$V102*AI102*(IF($G$16='Data Validation'!$D$1,((Analysis!$X102-Analysis!$W102)/360),(30/360))))</f>
        <v>85371.666666666657</v>
      </c>
      <c r="AK102" s="74">
        <f t="shared" si="8"/>
        <v>8094963.4027777715</v>
      </c>
    </row>
    <row r="103" spans="21:37" ht="15.75" customHeight="1" x14ac:dyDescent="0.25">
      <c r="U103" s="62">
        <f t="shared" si="5"/>
        <v>93</v>
      </c>
      <c r="V103" s="74">
        <f>IF(U103="","",Amort!E96)</f>
        <v>25000000</v>
      </c>
      <c r="W103" s="75">
        <f>IF(U103="","",Amort!C96)</f>
        <v>48056</v>
      </c>
      <c r="X103" s="75">
        <f>IF(U103="","",Amort!D96)</f>
        <v>48087</v>
      </c>
      <c r="Y103" s="65">
        <f>IF(U103="","",Curves!B98)</f>
        <v>48056</v>
      </c>
      <c r="Z103" s="65"/>
      <c r="AA103" s="76">
        <f>IF(U103="","",INDEX(Curves!$Y$6:$AD$125,MATCH(Analysis!$W103,Curves!$X$6:$X$125,0),MATCH(Analysis!$G$23,Curves!$Y$5:$AD$5,0))+$G$24)</f>
        <v>3.9793200000000001E-2</v>
      </c>
      <c r="AB103" s="74">
        <f>IF(U103="","",$V103*AA103*(IF($G$16='Data Validation'!$D$1,((Analysis!$X103-Analysis!$W103)/360),(30/360))))</f>
        <v>85665.916666666672</v>
      </c>
      <c r="AC103" s="74">
        <f t="shared" si="6"/>
        <v>7957238.3749999991</v>
      </c>
      <c r="AE103" s="76">
        <f>IF(U103="","",INDEX(Curves!$Y$6:$AD$125,MATCH(Analysis!$W103,Curves!$X$6:$X$125,0),MATCH(Analysis!$G$26,Curves!$Y$5:$AD$5,0))+$G$27)</f>
        <v>3.9732079999999996E-2</v>
      </c>
      <c r="AF103" s="74">
        <f>IF(Y103="","",$V103*AE103*(IF($G$16='Data Validation'!$D$1,((Analysis!$X103-Analysis!$W103)/360),(30/360))))</f>
        <v>85534.338888888873</v>
      </c>
      <c r="AG103" s="74">
        <f t="shared" si="7"/>
        <v>7958367.7106481493</v>
      </c>
      <c r="AI103" s="76">
        <f>IF(U103="","",INDEX(Curves!$Y$6:$AD$125,MATCH(Analysis!$W103,Curves!$X$6:$X$125,0),MATCH(Analysis!$G$29,Curves!$Y$5:$AD$5,0))+$G$30)</f>
        <v>4.0976100000000001E-2</v>
      </c>
      <c r="AJ103" s="74">
        <f>IF(AC103="","",$V103*AI103*(IF($G$16='Data Validation'!$D$1,((Analysis!$X103-Analysis!$W103)/360),(30/360))))</f>
        <v>88212.4375</v>
      </c>
      <c r="AK103" s="74">
        <f t="shared" si="8"/>
        <v>8183175.8402777715</v>
      </c>
    </row>
    <row r="104" spans="21:37" ht="15.75" customHeight="1" x14ac:dyDescent="0.25">
      <c r="U104" s="62">
        <f t="shared" si="5"/>
        <v>94</v>
      </c>
      <c r="V104" s="74">
        <f>IF(U104="","",Amort!E97)</f>
        <v>25000000</v>
      </c>
      <c r="W104" s="75">
        <f>IF(U104="","",Amort!C97)</f>
        <v>48087</v>
      </c>
      <c r="X104" s="75">
        <f>IF(U104="","",Amort!D97)</f>
        <v>48118</v>
      </c>
      <c r="Y104" s="65">
        <f>IF(U104="","",Curves!B99)</f>
        <v>48087</v>
      </c>
      <c r="Z104" s="65"/>
      <c r="AA104" s="76">
        <f>IF(U104="","",INDEX(Curves!$Y$6:$AD$125,MATCH(Analysis!$W104,Curves!$X$6:$X$125,0),MATCH(Analysis!$G$23,Curves!$Y$5:$AD$5,0))+$G$24)</f>
        <v>3.9797600000000002E-2</v>
      </c>
      <c r="AB104" s="74">
        <f>IF(U104="","",$V104*AA104*(IF($G$16='Data Validation'!$D$1,((Analysis!$X104-Analysis!$W104)/360),(30/360))))</f>
        <v>85675.388888888905</v>
      </c>
      <c r="AC104" s="74">
        <f t="shared" si="6"/>
        <v>8042913.7638888881</v>
      </c>
      <c r="AE104" s="76">
        <f>IF(U104="","",INDEX(Curves!$Y$6:$AD$125,MATCH(Analysis!$W104,Curves!$X$6:$X$125,0),MATCH(Analysis!$G$26,Curves!$Y$5:$AD$5,0))+$G$27)</f>
        <v>3.9735160000000005E-2</v>
      </c>
      <c r="AF104" s="74">
        <f>IF(Y104="","",$V104*AE104*(IF($G$16='Data Validation'!$D$1,((Analysis!$X104-Analysis!$W104)/360),(30/360))))</f>
        <v>85540.969444444447</v>
      </c>
      <c r="AG104" s="74">
        <f t="shared" si="7"/>
        <v>8043908.6800925937</v>
      </c>
      <c r="AI104" s="76">
        <f>IF(U104="","",INDEX(Curves!$Y$6:$AD$125,MATCH(Analysis!$W104,Curves!$X$6:$X$125,0),MATCH(Analysis!$G$29,Curves!$Y$5:$AD$5,0))+$G$30)</f>
        <v>4.0980800000000005E-2</v>
      </c>
      <c r="AJ104" s="74">
        <f>IF(AC104="","",$V104*AI104*(IF($G$16='Data Validation'!$D$1,((Analysis!$X104-Analysis!$W104)/360),(30/360))))</f>
        <v>88222.555555555562</v>
      </c>
      <c r="AK104" s="74">
        <f t="shared" si="8"/>
        <v>8271398.3958333274</v>
      </c>
    </row>
    <row r="105" spans="21:37" ht="15.75" customHeight="1" x14ac:dyDescent="0.25">
      <c r="U105" s="62">
        <f t="shared" si="5"/>
        <v>95</v>
      </c>
      <c r="V105" s="74">
        <f>IF(U105="","",Amort!E98)</f>
        <v>25000000</v>
      </c>
      <c r="W105" s="75">
        <f>IF(U105="","",Amort!C98)</f>
        <v>48118</v>
      </c>
      <c r="X105" s="75">
        <f>IF(U105="","",Amort!D98)</f>
        <v>48148</v>
      </c>
      <c r="Y105" s="65">
        <f>IF(U105="","",Curves!B100)</f>
        <v>48118</v>
      </c>
      <c r="Z105" s="65"/>
      <c r="AA105" s="76">
        <f>IF(U105="","",INDEX(Curves!$Y$6:$AD$125,MATCH(Analysis!$W105,Curves!$X$6:$X$125,0),MATCH(Analysis!$G$23,Curves!$Y$5:$AD$5,0))+$G$24)</f>
        <v>3.9795400000000002E-2</v>
      </c>
      <c r="AB105" s="74">
        <f>IF(U105="","",$V105*AA105*(IF($G$16='Data Validation'!$D$1,((Analysis!$X105-Analysis!$W105)/360),(30/360))))</f>
        <v>82907.083333333328</v>
      </c>
      <c r="AC105" s="74">
        <f t="shared" si="6"/>
        <v>8125820.8472222211</v>
      </c>
      <c r="AE105" s="76">
        <f>IF(U105="","",INDEX(Curves!$Y$6:$AD$125,MATCH(Analysis!$W105,Curves!$X$6:$X$125,0),MATCH(Analysis!$G$26,Curves!$Y$5:$AD$5,0))+$G$27)</f>
        <v>3.9733400000000002E-2</v>
      </c>
      <c r="AF105" s="74">
        <f>IF(Y105="","",$V105*AE105*(IF($G$16='Data Validation'!$D$1,((Analysis!$X105-Analysis!$W105)/360),(30/360))))</f>
        <v>82777.916666666657</v>
      </c>
      <c r="AG105" s="74">
        <f t="shared" si="7"/>
        <v>8126686.5967592606</v>
      </c>
      <c r="AI105" s="76">
        <f>IF(U105="","",INDEX(Curves!$Y$6:$AD$125,MATCH(Analysis!$W105,Curves!$X$6:$X$125,0),MATCH(Analysis!$G$29,Curves!$Y$5:$AD$5,0))+$G$30)</f>
        <v>4.0978399999999998E-2</v>
      </c>
      <c r="AJ105" s="74">
        <f>IF(AC105="","",$V105*AI105*(IF($G$16='Data Validation'!$D$1,((Analysis!$X105-Analysis!$W105)/360),(30/360))))</f>
        <v>85371.666666666657</v>
      </c>
      <c r="AK105" s="74">
        <f t="shared" si="8"/>
        <v>8356770.0624999944</v>
      </c>
    </row>
    <row r="106" spans="21:37" ht="15.75" customHeight="1" x14ac:dyDescent="0.25">
      <c r="U106" s="62">
        <f t="shared" si="5"/>
        <v>96</v>
      </c>
      <c r="V106" s="74">
        <f>IF(U106="","",Amort!E99)</f>
        <v>25000000</v>
      </c>
      <c r="W106" s="75">
        <f>IF(U106="","",Amort!C99)</f>
        <v>48148</v>
      </c>
      <c r="X106" s="75">
        <f>IF(U106="","",Amort!D99)</f>
        <v>48179</v>
      </c>
      <c r="Y106" s="65">
        <f>IF(U106="","",Curves!B101)</f>
        <v>48148</v>
      </c>
      <c r="Z106" s="65"/>
      <c r="AA106" s="76">
        <f>IF(U106="","",INDEX(Curves!$Y$6:$AD$125,MATCH(Analysis!$W106,Curves!$X$6:$X$125,0),MATCH(Analysis!$G$23,Curves!$Y$5:$AD$5,0))+$G$24)</f>
        <v>3.9793200000000001E-2</v>
      </c>
      <c r="AB106" s="74">
        <f>IF(U106="","",$V106*AA106*(IF($G$16='Data Validation'!$D$1,((Analysis!$X106-Analysis!$W106)/360),(30/360))))</f>
        <v>85665.916666666672</v>
      </c>
      <c r="AC106" s="74">
        <f t="shared" si="6"/>
        <v>8211486.7638888881</v>
      </c>
      <c r="AE106" s="76">
        <f>IF(U106="","",INDEX(Curves!$Y$6:$AD$125,MATCH(Analysis!$W106,Curves!$X$6:$X$125,0),MATCH(Analysis!$G$26,Curves!$Y$5:$AD$5,0))+$G$27)</f>
        <v>3.9732080000000003E-2</v>
      </c>
      <c r="AF106" s="74">
        <f>IF(Y106="","",$V106*AE106*(IF($G$16='Data Validation'!$D$1,((Analysis!$X106-Analysis!$W106)/360),(30/360))))</f>
        <v>85534.338888888902</v>
      </c>
      <c r="AG106" s="74">
        <f t="shared" si="7"/>
        <v>8212220.9356481498</v>
      </c>
      <c r="AI106" s="76">
        <f>IF(U106="","",INDEX(Curves!$Y$6:$AD$125,MATCH(Analysis!$W106,Curves!$X$6:$X$125,0),MATCH(Analysis!$G$29,Curves!$Y$5:$AD$5,0))+$G$30)</f>
        <v>4.0976100000000001E-2</v>
      </c>
      <c r="AJ106" s="74">
        <f>IF(AC106="","",$V106*AI106*(IF($G$16='Data Validation'!$D$1,((Analysis!$X106-Analysis!$W106)/360),(30/360))))</f>
        <v>88212.4375</v>
      </c>
      <c r="AK106" s="74">
        <f t="shared" si="8"/>
        <v>8444982.4999999944</v>
      </c>
    </row>
    <row r="107" spans="21:37" ht="15.75" customHeight="1" x14ac:dyDescent="0.25">
      <c r="U107" s="62">
        <f t="shared" si="5"/>
        <v>97</v>
      </c>
      <c r="V107" s="74">
        <f>IF(U107="","",Amort!E100)</f>
        <v>25000000</v>
      </c>
      <c r="W107" s="75">
        <f>IF(U107="","",Amort!C100)</f>
        <v>48179</v>
      </c>
      <c r="X107" s="75">
        <f>IF(U107="","",Amort!D100)</f>
        <v>48209</v>
      </c>
      <c r="Y107" s="65">
        <f>IF(U107="","",Curves!B102)</f>
        <v>48179</v>
      </c>
      <c r="Z107" s="65"/>
      <c r="AA107" s="76">
        <f>IF(U107="","",INDEX(Curves!$Y$6:$AD$125,MATCH(Analysis!$W107,Curves!$X$6:$X$125,0),MATCH(Analysis!$G$23,Curves!$Y$5:$AD$5,0))+$G$24)</f>
        <v>4.0388500000000001E-2</v>
      </c>
      <c r="AB107" s="74">
        <f>IF(U107="","",$V107*AA107*(IF($G$16='Data Validation'!$D$1,((Analysis!$X107-Analysis!$W107)/360),(30/360))))</f>
        <v>84142.708333333328</v>
      </c>
      <c r="AC107" s="74">
        <f t="shared" si="6"/>
        <v>8295629.4722222211</v>
      </c>
      <c r="AE107" s="76">
        <f>IF(U107="","",INDEX(Curves!$Y$6:$AD$125,MATCH(Analysis!$W107,Curves!$X$6:$X$125,0),MATCH(Analysis!$G$26,Curves!$Y$5:$AD$5,0))+$G$27)</f>
        <v>3.9735050000000008E-2</v>
      </c>
      <c r="AF107" s="74">
        <f>IF(Y107="","",$V107*AE107*(IF($G$16='Data Validation'!$D$1,((Analysis!$X107-Analysis!$W107)/360),(30/360))))</f>
        <v>82781.354166666686</v>
      </c>
      <c r="AG107" s="74">
        <f t="shared" si="7"/>
        <v>8295002.2898148168</v>
      </c>
      <c r="AI107" s="76">
        <f>IF(U107="","",INDEX(Curves!$Y$6:$AD$125,MATCH(Analysis!$W107,Curves!$X$6:$X$125,0),MATCH(Analysis!$G$29,Curves!$Y$5:$AD$5,0))+$G$30)</f>
        <v>4.1473199999999995E-2</v>
      </c>
      <c r="AJ107" s="74">
        <f>IF(AC107="","",$V107*AI107*(IF($G$16='Data Validation'!$D$1,((Analysis!$X107-Analysis!$W107)/360),(30/360))))</f>
        <v>86402.499999999985</v>
      </c>
      <c r="AK107" s="74">
        <f t="shared" si="8"/>
        <v>8531384.9999999944</v>
      </c>
    </row>
    <row r="108" spans="21:37" ht="15.75" customHeight="1" x14ac:dyDescent="0.25">
      <c r="U108" s="62">
        <f t="shared" ref="U108:U130" si="9">IF($G$15&lt;=U107,"",U107+1)</f>
        <v>98</v>
      </c>
      <c r="V108" s="74">
        <f>IF(U108="","",Amort!E101)</f>
        <v>25000000</v>
      </c>
      <c r="W108" s="75">
        <f>IF(U108="","",Amort!C101)</f>
        <v>48209</v>
      </c>
      <c r="X108" s="75">
        <f>IF(U108="","",Amort!D101)</f>
        <v>48240</v>
      </c>
      <c r="Y108" s="65">
        <f>IF(U108="","",Curves!B103)</f>
        <v>48209</v>
      </c>
      <c r="Z108" s="65"/>
      <c r="AA108" s="76">
        <f>IF(U108="","",INDEX(Curves!$Y$6:$AD$125,MATCH(Analysis!$W108,Curves!$X$6:$X$125,0),MATCH(Analysis!$G$23,Curves!$Y$5:$AD$5,0))+$G$24)</f>
        <v>4.0405300000000005E-2</v>
      </c>
      <c r="AB108" s="74">
        <f>IF(U108="","",$V108*AA108*(IF($G$16='Data Validation'!$D$1,((Analysis!$X108-Analysis!$W108)/360),(30/360))))</f>
        <v>86983.631944444453</v>
      </c>
      <c r="AC108" s="74">
        <f t="shared" si="6"/>
        <v>8382613.1041666651</v>
      </c>
      <c r="AE108" s="76">
        <f>IF(U108="","",INDEX(Curves!$Y$6:$AD$125,MATCH(Analysis!$W108,Curves!$X$6:$X$125,0),MATCH(Analysis!$G$26,Curves!$Y$5:$AD$5,0))+$G$27)</f>
        <v>4.0369059999999998E-2</v>
      </c>
      <c r="AF108" s="74">
        <f>IF(Y108="","",$V108*AE108*(IF($G$16='Data Validation'!$D$1,((Analysis!$X108-Analysis!$W108)/360),(30/360))))</f>
        <v>86905.615277777775</v>
      </c>
      <c r="AG108" s="74">
        <f t="shared" si="7"/>
        <v>8381907.9050925942</v>
      </c>
      <c r="AI108" s="76">
        <f>IF(U108="","",INDEX(Curves!$Y$6:$AD$125,MATCH(Analysis!$W108,Curves!$X$6:$X$125,0),MATCH(Analysis!$G$29,Curves!$Y$5:$AD$5,0))+$G$30)</f>
        <v>4.1470800000000002E-2</v>
      </c>
      <c r="AJ108" s="74">
        <f>IF(AC108="","",$V108*AI108*(IF($G$16='Data Validation'!$D$1,((Analysis!$X108-Analysis!$W108)/360),(30/360))))</f>
        <v>89277.416666666672</v>
      </c>
      <c r="AK108" s="74">
        <f t="shared" si="8"/>
        <v>8620662.4166666605</v>
      </c>
    </row>
    <row r="109" spans="21:37" ht="15.75" customHeight="1" x14ac:dyDescent="0.25">
      <c r="U109" s="62">
        <f t="shared" si="9"/>
        <v>99</v>
      </c>
      <c r="V109" s="74">
        <f>IF(U109="","",Amort!E102)</f>
        <v>25000000</v>
      </c>
      <c r="W109" s="75">
        <f>IF(U109="","",Amort!C102)</f>
        <v>48240</v>
      </c>
      <c r="X109" s="75">
        <f>IF(U109="","",Amort!D102)</f>
        <v>48271</v>
      </c>
      <c r="Y109" s="65">
        <f>IF(U109="","",Curves!B104)</f>
        <v>48240</v>
      </c>
      <c r="Z109" s="65"/>
      <c r="AA109" s="76">
        <f>IF(U109="","",INDEX(Curves!$Y$6:$AD$125,MATCH(Analysis!$W109,Curves!$X$6:$X$125,0),MATCH(Analysis!$G$23,Curves!$Y$5:$AD$5,0))+$G$24)</f>
        <v>4.0403099999999997E-2</v>
      </c>
      <c r="AB109" s="74">
        <f>IF(U109="","",$V109*AA109*(IF($G$16='Data Validation'!$D$1,((Analysis!$X109-Analysis!$W109)/360),(30/360))))</f>
        <v>86978.895833333328</v>
      </c>
      <c r="AC109" s="74">
        <f t="shared" si="6"/>
        <v>8469591.9999999981</v>
      </c>
      <c r="AE109" s="76">
        <f>IF(U109="","",INDEX(Curves!$Y$6:$AD$125,MATCH(Analysis!$W109,Curves!$X$6:$X$125,0),MATCH(Analysis!$G$26,Curves!$Y$5:$AD$5,0))+$G$27)</f>
        <v>4.0368599999999998E-2</v>
      </c>
      <c r="AF109" s="74">
        <f>IF(Y109="","",$V109*AE109*(IF($G$16='Data Validation'!$D$1,((Analysis!$X109-Analysis!$W109)/360),(30/360))))</f>
        <v>86904.624999999985</v>
      </c>
      <c r="AG109" s="74">
        <f t="shared" si="7"/>
        <v>8468812.5300925933</v>
      </c>
      <c r="AI109" s="76">
        <f>IF(U109="","",INDEX(Curves!$Y$6:$AD$125,MATCH(Analysis!$W109,Curves!$X$6:$X$125,0),MATCH(Analysis!$G$29,Curves!$Y$5:$AD$5,0))+$G$30)</f>
        <v>4.1470800000000002E-2</v>
      </c>
      <c r="AJ109" s="74">
        <f>IF(AC109="","",$V109*AI109*(IF($G$16='Data Validation'!$D$1,((Analysis!$X109-Analysis!$W109)/360),(30/360))))</f>
        <v>89277.416666666672</v>
      </c>
      <c r="AK109" s="74">
        <f t="shared" si="8"/>
        <v>8709939.8333333265</v>
      </c>
    </row>
    <row r="110" spans="21:37" ht="15.75" customHeight="1" x14ac:dyDescent="0.25">
      <c r="U110" s="62">
        <f t="shared" si="9"/>
        <v>100</v>
      </c>
      <c r="V110" s="74">
        <f>IF(U110="","",Amort!E103)</f>
        <v>25000000</v>
      </c>
      <c r="W110" s="75">
        <f>IF(U110="","",Amort!C103)</f>
        <v>48271</v>
      </c>
      <c r="X110" s="75">
        <f>IF(U110="","",Amort!D103)</f>
        <v>48300</v>
      </c>
      <c r="Y110" s="65">
        <f>IF(U110="","",Curves!B105)</f>
        <v>48271</v>
      </c>
      <c r="Z110" s="65"/>
      <c r="AA110" s="76">
        <f>IF(U110="","",INDEX(Curves!$Y$6:$AD$125,MATCH(Analysis!$W110,Curves!$X$6:$X$125,0),MATCH(Analysis!$G$23,Curves!$Y$5:$AD$5,0))+$G$24)</f>
        <v>4.0405300000000005E-2</v>
      </c>
      <c r="AB110" s="74">
        <f>IF(U110="","",$V110*AA110*(IF($G$16='Data Validation'!$D$1,((Analysis!$X110-Analysis!$W110)/360),(30/360))))</f>
        <v>81371.784722222234</v>
      </c>
      <c r="AC110" s="74">
        <f t="shared" si="6"/>
        <v>8550963.7847222202</v>
      </c>
      <c r="AE110" s="76">
        <f>IF(U110="","",INDEX(Curves!$Y$6:$AD$125,MATCH(Analysis!$W110,Curves!$X$6:$X$125,0),MATCH(Analysis!$G$26,Curves!$Y$5:$AD$5,0))+$G$27)</f>
        <v>4.0371300000000006E-2</v>
      </c>
      <c r="AF110" s="74">
        <f>IF(Y110="","",$V110*AE110*(IF($G$16='Data Validation'!$D$1,((Analysis!$X110-Analysis!$W110)/360),(30/360))))</f>
        <v>81303.312500000015</v>
      </c>
      <c r="AG110" s="74">
        <f t="shared" si="7"/>
        <v>8550115.8425925933</v>
      </c>
      <c r="AI110" s="76">
        <f>IF(U110="","",INDEX(Curves!$Y$6:$AD$125,MATCH(Analysis!$W110,Curves!$X$6:$X$125,0),MATCH(Analysis!$G$29,Curves!$Y$5:$AD$5,0))+$G$30)</f>
        <v>4.1473199999999995E-2</v>
      </c>
      <c r="AJ110" s="74">
        <f>IF(AC110="","",$V110*AI110*(IF($G$16='Data Validation'!$D$1,((Analysis!$X110-Analysis!$W110)/360),(30/360))))</f>
        <v>83522.416666666657</v>
      </c>
      <c r="AK110" s="74">
        <f t="shared" si="8"/>
        <v>8793462.2499999925</v>
      </c>
    </row>
    <row r="111" spans="21:37" ht="15.75" customHeight="1" x14ac:dyDescent="0.25">
      <c r="U111" s="62">
        <f t="shared" si="9"/>
        <v>101</v>
      </c>
      <c r="V111" s="74">
        <f>IF(U111="","",Amort!E104)</f>
        <v>25000000</v>
      </c>
      <c r="W111" s="75">
        <f>IF(U111="","",Amort!C104)</f>
        <v>48300</v>
      </c>
      <c r="X111" s="75">
        <f>IF(U111="","",Amort!D104)</f>
        <v>48331</v>
      </c>
      <c r="Y111" s="65">
        <f>IF(U111="","",Curves!B106)</f>
        <v>48300</v>
      </c>
      <c r="Z111" s="65"/>
      <c r="AA111" s="76">
        <f>IF(U111="","",INDEX(Curves!$Y$6:$AD$125,MATCH(Analysis!$W111,Curves!$X$6:$X$125,0),MATCH(Analysis!$G$23,Curves!$Y$5:$AD$5,0))+$G$24)</f>
        <v>4.0405300000000005E-2</v>
      </c>
      <c r="AB111" s="74">
        <f>IF(U111="","",$V111*AA111*(IF($G$16='Data Validation'!$D$1,((Analysis!$X111-Analysis!$W111)/360),(30/360))))</f>
        <v>86983.631944444453</v>
      </c>
      <c r="AC111" s="74">
        <f t="shared" si="6"/>
        <v>8637947.4166666642</v>
      </c>
      <c r="AE111" s="76">
        <f>IF(U111="","",INDEX(Curves!$Y$6:$AD$125,MATCH(Analysis!$W111,Curves!$X$6:$X$125,0),MATCH(Analysis!$G$26,Curves!$Y$5:$AD$5,0))+$G$27)</f>
        <v>4.0369519999999992E-2</v>
      </c>
      <c r="AF111" s="74">
        <f>IF(Y111="","",$V111*AE111*(IF($G$16='Data Validation'!$D$1,((Analysis!$X111-Analysis!$W111)/360),(30/360))))</f>
        <v>86906.605555555536</v>
      </c>
      <c r="AG111" s="74">
        <f t="shared" si="7"/>
        <v>8637022.4481481481</v>
      </c>
      <c r="AI111" s="76">
        <f>IF(U111="","",INDEX(Curves!$Y$6:$AD$125,MATCH(Analysis!$W111,Curves!$X$6:$X$125,0),MATCH(Analysis!$G$29,Curves!$Y$5:$AD$5,0))+$G$30)</f>
        <v>4.1478000000000001E-2</v>
      </c>
      <c r="AJ111" s="74">
        <f>IF(AC111="","",$V111*AI111*(IF($G$16='Data Validation'!$D$1,((Analysis!$X111-Analysis!$W111)/360),(30/360))))</f>
        <v>89292.916666666672</v>
      </c>
      <c r="AK111" s="74">
        <f t="shared" si="8"/>
        <v>8882755.1666666586</v>
      </c>
    </row>
    <row r="112" spans="21:37" ht="15.75" customHeight="1" x14ac:dyDescent="0.25">
      <c r="U112" s="62">
        <f t="shared" si="9"/>
        <v>102</v>
      </c>
      <c r="V112" s="74">
        <f>IF(U112="","",Amort!E105)</f>
        <v>25000000</v>
      </c>
      <c r="W112" s="75">
        <f>IF(U112="","",Amort!C105)</f>
        <v>48331</v>
      </c>
      <c r="X112" s="75">
        <f>IF(U112="","",Amort!D105)</f>
        <v>48361</v>
      </c>
      <c r="Y112" s="65">
        <f>IF(U112="","",Curves!B107)</f>
        <v>48331</v>
      </c>
      <c r="Z112" s="65"/>
      <c r="AA112" s="76">
        <f>IF(U112="","",INDEX(Curves!$Y$6:$AD$125,MATCH(Analysis!$W112,Curves!$X$6:$X$125,0),MATCH(Analysis!$G$23,Curves!$Y$5:$AD$5,0))+$G$24)</f>
        <v>4.0403099999999997E-2</v>
      </c>
      <c r="AB112" s="74">
        <f>IF(U112="","",$V112*AA112*(IF($G$16='Data Validation'!$D$1,((Analysis!$X112-Analysis!$W112)/360),(30/360))))</f>
        <v>84173.124999999985</v>
      </c>
      <c r="AC112" s="74">
        <f t="shared" si="6"/>
        <v>8722120.5416666642</v>
      </c>
      <c r="AE112" s="76">
        <f>IF(U112="","",INDEX(Curves!$Y$6:$AD$125,MATCH(Analysis!$W112,Curves!$X$6:$X$125,0),MATCH(Analysis!$G$26,Curves!$Y$5:$AD$5,0))+$G$27)</f>
        <v>4.0367924999999999E-2</v>
      </c>
      <c r="AF112" s="74">
        <f>IF(Y112="","",$V112*AE112*(IF($G$16='Data Validation'!$D$1,((Analysis!$X112-Analysis!$W112)/360),(30/360))))</f>
        <v>84099.84375</v>
      </c>
      <c r="AG112" s="74">
        <f t="shared" si="7"/>
        <v>8721122.2918981481</v>
      </c>
      <c r="AI112" s="76">
        <f>IF(U112="","",INDEX(Curves!$Y$6:$AD$125,MATCH(Analysis!$W112,Curves!$X$6:$X$125,0),MATCH(Analysis!$G$29,Curves!$Y$5:$AD$5,0))+$G$30)</f>
        <v>4.1470800000000002E-2</v>
      </c>
      <c r="AJ112" s="74">
        <f>IF(AC112="","",$V112*AI112*(IF($G$16='Data Validation'!$D$1,((Analysis!$X112-Analysis!$W112)/360),(30/360))))</f>
        <v>86397.5</v>
      </c>
      <c r="AK112" s="74">
        <f t="shared" si="8"/>
        <v>8969152.6666666586</v>
      </c>
    </row>
    <row r="113" spans="21:37" ht="15.75" customHeight="1" x14ac:dyDescent="0.25">
      <c r="U113" s="62">
        <f t="shared" si="9"/>
        <v>103</v>
      </c>
      <c r="V113" s="74">
        <f>IF(U113="","",Amort!E106)</f>
        <v>25000000</v>
      </c>
      <c r="W113" s="75">
        <f>IF(U113="","",Amort!C106)</f>
        <v>48361</v>
      </c>
      <c r="X113" s="75">
        <f>IF(U113="","",Amort!D106)</f>
        <v>48392</v>
      </c>
      <c r="Y113" s="65">
        <f>IF(U113="","",Curves!B108)</f>
        <v>48361</v>
      </c>
      <c r="Z113" s="65"/>
      <c r="AA113" s="76">
        <f>IF(U113="","",INDEX(Curves!$Y$6:$AD$125,MATCH(Analysis!$W113,Curves!$X$6:$X$125,0),MATCH(Analysis!$G$23,Curves!$Y$5:$AD$5,0))+$G$24)</f>
        <v>4.0405300000000005E-2</v>
      </c>
      <c r="AB113" s="74">
        <f>IF(U113="","",$V113*AA113*(IF($G$16='Data Validation'!$D$1,((Analysis!$X113-Analysis!$W113)/360),(30/360))))</f>
        <v>86983.631944444453</v>
      </c>
      <c r="AC113" s="74">
        <f t="shared" si="6"/>
        <v>8809104.1736111082</v>
      </c>
      <c r="AE113" s="76">
        <f>IF(U113="","",INDEX(Curves!$Y$6:$AD$125,MATCH(Analysis!$W113,Curves!$X$6:$X$125,0),MATCH(Analysis!$G$26,Curves!$Y$5:$AD$5,0))+$G$27)</f>
        <v>4.037223999999999E-2</v>
      </c>
      <c r="AF113" s="74">
        <f>IF(Y113="","",$V113*AE113*(IF($G$16='Data Validation'!$D$1,((Analysis!$X113-Analysis!$W113)/360),(30/360))))</f>
        <v>86912.461111111086</v>
      </c>
      <c r="AG113" s="74">
        <f t="shared" si="7"/>
        <v>8808034.7530092597</v>
      </c>
      <c r="AI113" s="76">
        <f>IF(U113="","",INDEX(Curves!$Y$6:$AD$125,MATCH(Analysis!$W113,Curves!$X$6:$X$125,0),MATCH(Analysis!$G$29,Curves!$Y$5:$AD$5,0))+$G$30)</f>
        <v>4.1473199999999995E-2</v>
      </c>
      <c r="AJ113" s="74">
        <f>IF(AC113="","",$V113*AI113*(IF($G$16='Data Validation'!$D$1,((Analysis!$X113-Analysis!$W113)/360),(30/360))))</f>
        <v>89282.583333333328</v>
      </c>
      <c r="AK113" s="74">
        <f t="shared" si="8"/>
        <v>9058435.2499999925</v>
      </c>
    </row>
    <row r="114" spans="21:37" ht="15.75" customHeight="1" x14ac:dyDescent="0.25">
      <c r="U114" s="62">
        <f t="shared" si="9"/>
        <v>104</v>
      </c>
      <c r="V114" s="74">
        <f>IF(U114="","",Amort!E107)</f>
        <v>25000000</v>
      </c>
      <c r="W114" s="75">
        <f>IF(U114="","",Amort!C107)</f>
        <v>48392</v>
      </c>
      <c r="X114" s="75">
        <f>IF(U114="","",Amort!D107)</f>
        <v>48422</v>
      </c>
      <c r="Y114" s="65">
        <f>IF(U114="","",Curves!B109)</f>
        <v>48392</v>
      </c>
      <c r="Z114" s="65"/>
      <c r="AA114" s="76">
        <f>IF(U114="","",INDEX(Curves!$Y$6:$AD$125,MATCH(Analysis!$W114,Curves!$X$6:$X$125,0),MATCH(Analysis!$G$23,Curves!$Y$5:$AD$5,0))+$G$24)</f>
        <v>4.0403099999999997E-2</v>
      </c>
      <c r="AB114" s="74">
        <f>IF(U114="","",$V114*AA114*(IF($G$16='Data Validation'!$D$1,((Analysis!$X114-Analysis!$W114)/360),(30/360))))</f>
        <v>84173.124999999985</v>
      </c>
      <c r="AC114" s="74">
        <f t="shared" si="6"/>
        <v>8893277.2986111082</v>
      </c>
      <c r="AE114" s="76">
        <f>IF(U114="","",INDEX(Curves!$Y$6:$AD$125,MATCH(Analysis!$W114,Curves!$X$6:$X$125,0),MATCH(Analysis!$G$26,Curves!$Y$5:$AD$5,0))+$G$27)</f>
        <v>4.0367924999999999E-2</v>
      </c>
      <c r="AF114" s="74">
        <f>IF(Y114="","",$V114*AE114*(IF($G$16='Data Validation'!$D$1,((Analysis!$X114-Analysis!$W114)/360),(30/360))))</f>
        <v>84099.84375</v>
      </c>
      <c r="AG114" s="74">
        <f t="shared" si="7"/>
        <v>8892134.5967592597</v>
      </c>
      <c r="AI114" s="76">
        <f>IF(U114="","",INDEX(Curves!$Y$6:$AD$125,MATCH(Analysis!$W114,Curves!$X$6:$X$125,0),MATCH(Analysis!$G$29,Curves!$Y$5:$AD$5,0))+$G$30)</f>
        <v>4.1470800000000002E-2</v>
      </c>
      <c r="AJ114" s="74">
        <f>IF(AC114="","",$V114*AI114*(IF($G$16='Data Validation'!$D$1,((Analysis!$X114-Analysis!$W114)/360),(30/360))))</f>
        <v>86397.5</v>
      </c>
      <c r="AK114" s="74">
        <f t="shared" si="8"/>
        <v>9144832.7499999925</v>
      </c>
    </row>
    <row r="115" spans="21:37" ht="15.75" customHeight="1" x14ac:dyDescent="0.25">
      <c r="U115" s="62">
        <f t="shared" si="9"/>
        <v>105</v>
      </c>
      <c r="V115" s="74">
        <f>IF(U115="","",Amort!E108)</f>
        <v>25000000</v>
      </c>
      <c r="W115" s="75">
        <f>IF(U115="","",Amort!C108)</f>
        <v>48422</v>
      </c>
      <c r="X115" s="75">
        <f>IF(U115="","",Amort!D108)</f>
        <v>48453</v>
      </c>
      <c r="Y115" s="65">
        <f>IF(U115="","",Curves!B110)</f>
        <v>48422</v>
      </c>
      <c r="Z115" s="65"/>
      <c r="AA115" s="76">
        <f>IF(U115="","",INDEX(Curves!$Y$6:$AD$125,MATCH(Analysis!$W115,Curves!$X$6:$X$125,0),MATCH(Analysis!$G$23,Curves!$Y$5:$AD$5,0))+$G$24)</f>
        <v>4.0409800000000003E-2</v>
      </c>
      <c r="AB115" s="74">
        <f>IF(U115="","",$V115*AA115*(IF($G$16='Data Validation'!$D$1,((Analysis!$X115-Analysis!$W115)/360),(30/360))))</f>
        <v>86993.319444444453</v>
      </c>
      <c r="AC115" s="74">
        <f t="shared" si="6"/>
        <v>8980270.6180555522</v>
      </c>
      <c r="AE115" s="76">
        <f>IF(U115="","",INDEX(Curves!$Y$6:$AD$125,MATCH(Analysis!$W115,Curves!$X$6:$X$125,0),MATCH(Analysis!$G$26,Curves!$Y$5:$AD$5,0))+$G$27)</f>
        <v>4.0368599999999998E-2</v>
      </c>
      <c r="AF115" s="74">
        <f>IF(Y115="","",$V115*AE115*(IF($G$16='Data Validation'!$D$1,((Analysis!$X115-Analysis!$W115)/360),(30/360))))</f>
        <v>86904.624999999985</v>
      </c>
      <c r="AG115" s="74">
        <f t="shared" si="7"/>
        <v>8979039.2217592597</v>
      </c>
      <c r="AI115" s="76">
        <f>IF(U115="","",INDEX(Curves!$Y$6:$AD$125,MATCH(Analysis!$W115,Curves!$X$6:$X$125,0),MATCH(Analysis!$G$29,Curves!$Y$5:$AD$5,0))+$G$30)</f>
        <v>4.1480300000000005E-2</v>
      </c>
      <c r="AJ115" s="74">
        <f>IF(AC115="","",$V115*AI115*(IF($G$16='Data Validation'!$D$1,((Analysis!$X115-Analysis!$W115)/360),(30/360))))</f>
        <v>89297.868055555562</v>
      </c>
      <c r="AK115" s="74">
        <f t="shared" si="8"/>
        <v>9234130.6180555485</v>
      </c>
    </row>
    <row r="116" spans="21:37" ht="15.75" customHeight="1" x14ac:dyDescent="0.25">
      <c r="U116" s="62">
        <f t="shared" si="9"/>
        <v>106</v>
      </c>
      <c r="V116" s="74">
        <f>IF(U116="","",Amort!E109)</f>
        <v>25000000</v>
      </c>
      <c r="W116" s="75">
        <f>IF(U116="","",Amort!C109)</f>
        <v>48453</v>
      </c>
      <c r="X116" s="75">
        <f>IF(U116="","",Amort!D109)</f>
        <v>48484</v>
      </c>
      <c r="Y116" s="65">
        <f>IF(U116="","",Curves!B111)</f>
        <v>48453</v>
      </c>
      <c r="Z116" s="65"/>
      <c r="AA116" s="76">
        <f>IF(U116="","",INDEX(Curves!$Y$6:$AD$125,MATCH(Analysis!$W116,Curves!$X$6:$X$125,0),MATCH(Analysis!$G$23,Curves!$Y$5:$AD$5,0))+$G$24)</f>
        <v>4.0405300000000005E-2</v>
      </c>
      <c r="AB116" s="74">
        <f>IF(U116="","",$V116*AA116*(IF($G$16='Data Validation'!$D$1,((Analysis!$X116-Analysis!$W116)/360),(30/360))))</f>
        <v>86983.631944444453</v>
      </c>
      <c r="AC116" s="74">
        <f t="shared" si="6"/>
        <v>9067254.2499999963</v>
      </c>
      <c r="AE116" s="76">
        <f>IF(U116="","",INDEX(Curves!$Y$6:$AD$125,MATCH(Analysis!$W116,Curves!$X$6:$X$125,0),MATCH(Analysis!$G$26,Curves!$Y$5:$AD$5,0))+$G$27)</f>
        <v>4.0369500000000003E-2</v>
      </c>
      <c r="AF116" s="74">
        <f>IF(Y116="","",$V116*AE116*(IF($G$16='Data Validation'!$D$1,((Analysis!$X116-Analysis!$W116)/360),(30/360))))</f>
        <v>86906.562500000015</v>
      </c>
      <c r="AG116" s="74">
        <f t="shared" si="7"/>
        <v>9065945.7842592597</v>
      </c>
      <c r="AI116" s="76">
        <f>IF(U116="","",INDEX(Curves!$Y$6:$AD$125,MATCH(Analysis!$W116,Curves!$X$6:$X$125,0),MATCH(Analysis!$G$29,Curves!$Y$5:$AD$5,0))+$G$30)</f>
        <v>4.1470800000000002E-2</v>
      </c>
      <c r="AJ116" s="74">
        <f>IF(AC116="","",$V116*AI116*(IF($G$16='Data Validation'!$D$1,((Analysis!$X116-Analysis!$W116)/360),(30/360))))</f>
        <v>89277.416666666672</v>
      </c>
      <c r="AK116" s="74">
        <f t="shared" si="8"/>
        <v>9323408.0347222146</v>
      </c>
    </row>
    <row r="117" spans="21:37" ht="15.75" customHeight="1" x14ac:dyDescent="0.25">
      <c r="U117" s="62">
        <f t="shared" si="9"/>
        <v>107</v>
      </c>
      <c r="V117" s="74">
        <f>IF(U117="","",Amort!E110)</f>
        <v>25000000</v>
      </c>
      <c r="W117" s="75">
        <f>IF(U117="","",Amort!C110)</f>
        <v>48484</v>
      </c>
      <c r="X117" s="75">
        <f>IF(U117="","",Amort!D110)</f>
        <v>48514</v>
      </c>
      <c r="Y117" s="65">
        <f>IF(U117="","",Curves!B112)</f>
        <v>48484</v>
      </c>
      <c r="Z117" s="65"/>
      <c r="AA117" s="76">
        <f>IF(U117="","",INDEX(Curves!$Y$6:$AD$125,MATCH(Analysis!$W117,Curves!$X$6:$X$125,0),MATCH(Analysis!$G$23,Curves!$Y$5:$AD$5,0))+$G$24)</f>
        <v>4.0403099999999997E-2</v>
      </c>
      <c r="AB117" s="74">
        <f>IF(U117="","",$V117*AA117*(IF($G$16='Data Validation'!$D$1,((Analysis!$X117-Analysis!$W117)/360),(30/360))))</f>
        <v>84173.124999999985</v>
      </c>
      <c r="AC117" s="74">
        <f t="shared" si="6"/>
        <v>9151427.3749999963</v>
      </c>
      <c r="AE117" s="76">
        <f>IF(U117="","",INDEX(Curves!$Y$6:$AD$125,MATCH(Analysis!$W117,Curves!$X$6:$X$125,0),MATCH(Analysis!$G$26,Curves!$Y$5:$AD$5,0))+$G$27)</f>
        <v>4.0366799999999994E-2</v>
      </c>
      <c r="AF117" s="74">
        <f>IF(Y117="","",$V117*AE117*(IF($G$16='Data Validation'!$D$1,((Analysis!$X117-Analysis!$W117)/360),(30/360))))</f>
        <v>84097.499999999985</v>
      </c>
      <c r="AG117" s="74">
        <f t="shared" si="7"/>
        <v>9150043.2842592597</v>
      </c>
      <c r="AI117" s="76">
        <f>IF(U117="","",INDEX(Curves!$Y$6:$AD$125,MATCH(Analysis!$W117,Curves!$X$6:$X$125,0),MATCH(Analysis!$G$29,Curves!$Y$5:$AD$5,0))+$G$30)</f>
        <v>4.1470800000000002E-2</v>
      </c>
      <c r="AJ117" s="74">
        <f>IF(AC117="","",$V117*AI117*(IF($G$16='Data Validation'!$D$1,((Analysis!$X117-Analysis!$W117)/360),(30/360))))</f>
        <v>86397.5</v>
      </c>
      <c r="AK117" s="74">
        <f t="shared" si="8"/>
        <v>9409805.5347222146</v>
      </c>
    </row>
    <row r="118" spans="21:37" ht="15.75" customHeight="1" x14ac:dyDescent="0.25">
      <c r="U118" s="62">
        <f t="shared" si="9"/>
        <v>108</v>
      </c>
      <c r="V118" s="74">
        <f>IF(U118="","",Amort!E111)</f>
        <v>25000000</v>
      </c>
      <c r="W118" s="75">
        <f>IF(U118="","",Amort!C111)</f>
        <v>48514</v>
      </c>
      <c r="X118" s="75">
        <f>IF(U118="","",Amort!D111)</f>
        <v>48545</v>
      </c>
      <c r="Y118" s="65">
        <f>IF(U118="","",Curves!B113)</f>
        <v>48514</v>
      </c>
      <c r="Z118" s="65"/>
      <c r="AA118" s="76">
        <f>IF(U118="","",INDEX(Curves!$Y$6:$AD$125,MATCH(Analysis!$W118,Curves!$X$6:$X$125,0),MATCH(Analysis!$G$23,Curves!$Y$5:$AD$5,0))+$G$24)</f>
        <v>4.0407599999999995E-2</v>
      </c>
      <c r="AB118" s="74">
        <f>IF(U118="","",$V118*AA118*(IF($G$16='Data Validation'!$D$1,((Analysis!$X118-Analysis!$W118)/360),(30/360))))</f>
        <v>86988.583333333328</v>
      </c>
      <c r="AC118" s="74">
        <f t="shared" si="6"/>
        <v>9238415.9583333302</v>
      </c>
      <c r="AE118" s="76">
        <f>IF(U118="","",INDEX(Curves!$Y$6:$AD$125,MATCH(Analysis!$W118,Curves!$X$6:$X$125,0),MATCH(Analysis!$G$26,Curves!$Y$5:$AD$5,0))+$G$27)</f>
        <v>4.0369499999999996E-2</v>
      </c>
      <c r="AF118" s="74">
        <f>IF(Y118="","",$V118*AE118*(IF($G$16='Data Validation'!$D$1,((Analysis!$X118-Analysis!$W118)/360),(30/360))))</f>
        <v>86906.562499999985</v>
      </c>
      <c r="AG118" s="74">
        <f t="shared" si="7"/>
        <v>9236949.8467592597</v>
      </c>
      <c r="AI118" s="76">
        <f>IF(U118="","",INDEX(Curves!$Y$6:$AD$125,MATCH(Analysis!$W118,Curves!$X$6:$X$125,0),MATCH(Analysis!$G$29,Curves!$Y$5:$AD$5,0))+$G$30)</f>
        <v>4.1475600000000001E-2</v>
      </c>
      <c r="AJ118" s="74">
        <f>IF(AC118="","",$V118*AI118*(IF($G$16='Data Validation'!$D$1,((Analysis!$X118-Analysis!$W118)/360),(30/360))))</f>
        <v>89287.75</v>
      </c>
      <c r="AK118" s="74">
        <f t="shared" si="8"/>
        <v>9499093.2847222146</v>
      </c>
    </row>
    <row r="119" spans="21:37" ht="15.75" customHeight="1" x14ac:dyDescent="0.25">
      <c r="U119" s="62">
        <f t="shared" si="9"/>
        <v>109</v>
      </c>
      <c r="V119" s="74">
        <f>IF(U119="","",Amort!E112)</f>
        <v>25000000</v>
      </c>
      <c r="W119" s="75">
        <f>IF(U119="","",Amort!C112)</f>
        <v>48545</v>
      </c>
      <c r="X119" s="75">
        <f>IF(U119="","",Amort!D112)</f>
        <v>48575</v>
      </c>
      <c r="Y119" s="65">
        <f>IF(U119="","",Curves!B114)</f>
        <v>48545</v>
      </c>
      <c r="Z119" s="65"/>
      <c r="AA119" s="76">
        <f>IF(U119="","",INDEX(Curves!$Y$6:$AD$125,MATCH(Analysis!$W119,Curves!$X$6:$X$125,0),MATCH(Analysis!$G$23,Curves!$Y$5:$AD$5,0))+$G$24)</f>
        <v>4.0765399999999993E-2</v>
      </c>
      <c r="AB119" s="74">
        <f>IF(U119="","",$V119*AA119*(IF($G$16='Data Validation'!$D$1,((Analysis!$X119-Analysis!$W119)/360),(30/360))))</f>
        <v>84927.916666666657</v>
      </c>
      <c r="AC119" s="74">
        <f t="shared" si="6"/>
        <v>9323343.8749999963</v>
      </c>
      <c r="AE119" s="76">
        <f>IF(U119="","",INDEX(Curves!$Y$6:$AD$125,MATCH(Analysis!$W119,Curves!$X$6:$X$125,0),MATCH(Analysis!$G$26,Curves!$Y$5:$AD$5,0))+$G$27)</f>
        <v>4.0369050000000004E-2</v>
      </c>
      <c r="AF119" s="74">
        <f>IF(Y119="","",$V119*AE119*(IF($G$16='Data Validation'!$D$1,((Analysis!$X119-Analysis!$W119)/360),(30/360))))</f>
        <v>84102.1875</v>
      </c>
      <c r="AG119" s="74">
        <f t="shared" si="7"/>
        <v>9321052.0342592597</v>
      </c>
      <c r="AI119" s="76">
        <f>IF(U119="","",INDEX(Curves!$Y$6:$AD$125,MATCH(Analysis!$W119,Curves!$X$6:$X$125,0),MATCH(Analysis!$G$29,Curves!$Y$5:$AD$5,0))+$G$30)</f>
        <v>4.20769E-2</v>
      </c>
      <c r="AJ119" s="74">
        <f>IF(AC119="","",$V119*AI119*(IF($G$16='Data Validation'!$D$1,((Analysis!$X119-Analysis!$W119)/360),(30/360))))</f>
        <v>87660.208333333328</v>
      </c>
      <c r="AK119" s="74">
        <f t="shared" si="8"/>
        <v>9586753.4930555485</v>
      </c>
    </row>
    <row r="120" spans="21:37" ht="15.75" customHeight="1" x14ac:dyDescent="0.25">
      <c r="U120" s="62">
        <f t="shared" si="9"/>
        <v>110</v>
      </c>
      <c r="V120" s="74">
        <f>IF(U120="","",Amort!E113)</f>
        <v>25000000</v>
      </c>
      <c r="W120" s="75">
        <f>IF(U120="","",Amort!C113)</f>
        <v>48575</v>
      </c>
      <c r="X120" s="75">
        <f>IF(U120="","",Amort!D113)</f>
        <v>48606</v>
      </c>
      <c r="Y120" s="65">
        <f>IF(U120="","",Curves!B115)</f>
        <v>48575</v>
      </c>
      <c r="Z120" s="65"/>
      <c r="AA120" s="76">
        <f>IF(U120="","",INDEX(Curves!$Y$6:$AD$125,MATCH(Analysis!$W120,Curves!$X$6:$X$125,0),MATCH(Analysis!$G$23,Curves!$Y$5:$AD$5,0))+$G$24)</f>
        <v>4.0781999999999999E-2</v>
      </c>
      <c r="AB120" s="74">
        <f>IF(U120="","",$V120*AA120*(IF($G$16='Data Validation'!$D$1,((Analysis!$X120-Analysis!$W120)/360),(30/360))))</f>
        <v>87794.583333333328</v>
      </c>
      <c r="AC120" s="74">
        <f t="shared" si="6"/>
        <v>9411138.4583333302</v>
      </c>
      <c r="AE120" s="76">
        <f>IF(U120="","",INDEX(Curves!$Y$6:$AD$125,MATCH(Analysis!$W120,Curves!$X$6:$X$125,0),MATCH(Analysis!$G$26,Curves!$Y$5:$AD$5,0))+$G$27)</f>
        <v>4.068422E-2</v>
      </c>
      <c r="AF120" s="74">
        <f>IF(Y120="","",$V120*AE120*(IF($G$16='Data Validation'!$D$1,((Analysis!$X120-Analysis!$W120)/360),(30/360))))</f>
        <v>87584.084722222222</v>
      </c>
      <c r="AG120" s="74">
        <f t="shared" si="7"/>
        <v>9408636.1189814825</v>
      </c>
      <c r="AI120" s="76">
        <f>IF(U120="","",INDEX(Curves!$Y$6:$AD$125,MATCH(Analysis!$W120,Curves!$X$6:$X$125,0),MATCH(Analysis!$G$29,Curves!$Y$5:$AD$5,0))+$G$30)</f>
        <v>4.20769E-2</v>
      </c>
      <c r="AJ120" s="74">
        <f>IF(AC120="","",$V120*AI120*(IF($G$16='Data Validation'!$D$1,((Analysis!$X120-Analysis!$W120)/360),(30/360))))</f>
        <v>90582.215277777781</v>
      </c>
      <c r="AK120" s="74">
        <f t="shared" si="8"/>
        <v>9677335.7083333265</v>
      </c>
    </row>
    <row r="121" spans="21:37" ht="15.75" customHeight="1" x14ac:dyDescent="0.25">
      <c r="U121" s="62">
        <f t="shared" si="9"/>
        <v>111</v>
      </c>
      <c r="V121" s="74">
        <f>IF(U121="","",Amort!E114)</f>
        <v>25000000</v>
      </c>
      <c r="W121" s="75">
        <f>IF(U121="","",Amort!C114)</f>
        <v>48606</v>
      </c>
      <c r="X121" s="75">
        <f>IF(U121="","",Amort!D114)</f>
        <v>48637</v>
      </c>
      <c r="Y121" s="65">
        <f>IF(U121="","",Curves!B116)</f>
        <v>48606</v>
      </c>
      <c r="Z121" s="65"/>
      <c r="AA121" s="76">
        <f>IF(U121="","",INDEX(Curves!$Y$6:$AD$125,MATCH(Analysis!$W121,Curves!$X$6:$X$125,0),MATCH(Analysis!$G$23,Curves!$Y$5:$AD$5,0))+$G$24)</f>
        <v>4.0777400000000005E-2</v>
      </c>
      <c r="AB121" s="74">
        <f>IF(U121="","",$V121*AA121*(IF($G$16='Data Validation'!$D$1,((Analysis!$X121-Analysis!$W121)/360),(30/360))))</f>
        <v>87784.680555555562</v>
      </c>
      <c r="AC121" s="74">
        <f t="shared" si="6"/>
        <v>9498923.1388888862</v>
      </c>
      <c r="AE121" s="76">
        <f>IF(U121="","",INDEX(Curves!$Y$6:$AD$125,MATCH(Analysis!$W121,Curves!$X$6:$X$125,0),MATCH(Analysis!$G$26,Curves!$Y$5:$AD$5,0))+$G$27)</f>
        <v>4.0686060000000003E-2</v>
      </c>
      <c r="AF121" s="74">
        <f>IF(Y121="","",$V121*AE121*(IF($G$16='Data Validation'!$D$1,((Analysis!$X121-Analysis!$W121)/360),(30/360))))</f>
        <v>87588.045833333337</v>
      </c>
      <c r="AG121" s="74">
        <f t="shared" si="7"/>
        <v>9496224.1648148149</v>
      </c>
      <c r="AI121" s="76">
        <f>IF(U121="","",INDEX(Curves!$Y$6:$AD$125,MATCH(Analysis!$W121,Curves!$X$6:$X$125,0),MATCH(Analysis!$G$29,Curves!$Y$5:$AD$5,0))+$G$30)</f>
        <v>4.20769E-2</v>
      </c>
      <c r="AJ121" s="74">
        <f>IF(AC121="","",$V121*AI121*(IF($G$16='Data Validation'!$D$1,((Analysis!$X121-Analysis!$W121)/360),(30/360))))</f>
        <v>90582.215277777781</v>
      </c>
      <c r="AK121" s="74">
        <f t="shared" si="8"/>
        <v>9767917.9236111045</v>
      </c>
    </row>
    <row r="122" spans="21:37" ht="15.75" customHeight="1" x14ac:dyDescent="0.25">
      <c r="U122" s="62">
        <f t="shared" si="9"/>
        <v>112</v>
      </c>
      <c r="V122" s="74">
        <f>IF(U122="","",Amort!E115)</f>
        <v>25000000</v>
      </c>
      <c r="W122" s="75">
        <f>IF(U122="","",Amort!C115)</f>
        <v>48637</v>
      </c>
      <c r="X122" s="75">
        <f>IF(U122="","",Amort!D115)</f>
        <v>48665</v>
      </c>
      <c r="Y122" s="65">
        <f>IF(U122="","",Curves!B117)</f>
        <v>48637</v>
      </c>
      <c r="Z122" s="65"/>
      <c r="AA122" s="76">
        <f>IF(U122="","",INDEX(Curves!$Y$6:$AD$125,MATCH(Analysis!$W122,Curves!$X$6:$X$125,0),MATCH(Analysis!$G$23,Curves!$Y$5:$AD$5,0))+$G$24)</f>
        <v>4.0781999999999999E-2</v>
      </c>
      <c r="AB122" s="74">
        <f>IF(U122="","",$V122*AA122*(IF($G$16='Data Validation'!$D$1,((Analysis!$X122-Analysis!$W122)/360),(30/360))))</f>
        <v>79298.333333333328</v>
      </c>
      <c r="AC122" s="74">
        <f t="shared" si="6"/>
        <v>9578221.4722222202</v>
      </c>
      <c r="AE122" s="76">
        <f>IF(U122="","",INDEX(Curves!$Y$6:$AD$125,MATCH(Analysis!$W122,Curves!$X$6:$X$125,0),MATCH(Analysis!$G$26,Curves!$Y$5:$AD$5,0))+$G$27)</f>
        <v>4.0685600000000002E-2</v>
      </c>
      <c r="AF122" s="74">
        <f>IF(Y122="","",$V122*AE122*(IF($G$16='Data Validation'!$D$1,((Analysis!$X122-Analysis!$W122)/360),(30/360))))</f>
        <v>79110.888888888891</v>
      </c>
      <c r="AG122" s="74">
        <f t="shared" si="7"/>
        <v>9575335.053703703</v>
      </c>
      <c r="AI122" s="76">
        <f>IF(U122="","",INDEX(Curves!$Y$6:$AD$125,MATCH(Analysis!$W122,Curves!$X$6:$X$125,0),MATCH(Analysis!$G$29,Curves!$Y$5:$AD$5,0))+$G$30)</f>
        <v>4.2081799999999996E-2</v>
      </c>
      <c r="AJ122" s="74">
        <f>IF(AC122="","",$V122*AI122*(IF($G$16='Data Validation'!$D$1,((Analysis!$X122-Analysis!$W122)/360),(30/360))))</f>
        <v>81825.722222222219</v>
      </c>
      <c r="AK122" s="74">
        <f t="shared" si="8"/>
        <v>9849743.6458333265</v>
      </c>
    </row>
    <row r="123" spans="21:37" ht="15.75" customHeight="1" x14ac:dyDescent="0.25">
      <c r="U123" s="62">
        <f t="shared" si="9"/>
        <v>113</v>
      </c>
      <c r="V123" s="74">
        <f>IF(U123="","",Amort!E116)</f>
        <v>25000000</v>
      </c>
      <c r="W123" s="75">
        <f>IF(U123="","",Amort!C116)</f>
        <v>48665</v>
      </c>
      <c r="X123" s="75">
        <f>IF(U123="","",Amort!D116)</f>
        <v>48696</v>
      </c>
      <c r="Y123" s="65">
        <f>IF(U123="","",Curves!B118)</f>
        <v>48665</v>
      </c>
      <c r="Z123" s="65"/>
      <c r="AA123" s="76">
        <f>IF(U123="","",INDEX(Curves!$Y$6:$AD$125,MATCH(Analysis!$W123,Curves!$X$6:$X$125,0),MATCH(Analysis!$G$23,Curves!$Y$5:$AD$5,0))+$G$24)</f>
        <v>4.0775100000000002E-2</v>
      </c>
      <c r="AB123" s="74">
        <f>IF(U123="","",$V123*AA123*(IF($G$16='Data Validation'!$D$1,((Analysis!$X123-Analysis!$W123)/360),(30/360))))</f>
        <v>87779.729166666672</v>
      </c>
      <c r="AC123" s="74">
        <f t="shared" si="6"/>
        <v>9666001.2013888862</v>
      </c>
      <c r="AE123" s="76">
        <f>IF(U123="","",INDEX(Curves!$Y$6:$AD$125,MATCH(Analysis!$W123,Curves!$X$6:$X$125,0),MATCH(Analysis!$G$26,Curves!$Y$5:$AD$5,0))+$G$27)</f>
        <v>4.0684220000000007E-2</v>
      </c>
      <c r="AF123" s="74">
        <f>IF(Y123="","",$V123*AE123*(IF($G$16='Data Validation'!$D$1,((Analysis!$X123-Analysis!$W123)/360),(30/360))))</f>
        <v>87584.084722222236</v>
      </c>
      <c r="AG123" s="74">
        <f t="shared" si="7"/>
        <v>9662919.1384259257</v>
      </c>
      <c r="AI123" s="76">
        <f>IF(U123="","",INDEX(Curves!$Y$6:$AD$125,MATCH(Analysis!$W123,Curves!$X$6:$X$125,0),MATCH(Analysis!$G$29,Curves!$Y$5:$AD$5,0))+$G$30)</f>
        <v>4.2074399999999998E-2</v>
      </c>
      <c r="AJ123" s="74">
        <f>IF(AC123="","",$V123*AI123*(IF($G$16='Data Validation'!$D$1,((Analysis!$X123-Analysis!$W123)/360),(30/360))))</f>
        <v>90576.833333333328</v>
      </c>
      <c r="AK123" s="74">
        <f t="shared" si="8"/>
        <v>9940320.4791666605</v>
      </c>
    </row>
    <row r="124" spans="21:37" ht="15.75" customHeight="1" x14ac:dyDescent="0.25">
      <c r="U124" s="62">
        <f t="shared" si="9"/>
        <v>114</v>
      </c>
      <c r="V124" s="74">
        <f>IF(U124="","",Amort!E117)</f>
        <v>25000000</v>
      </c>
      <c r="W124" s="75">
        <f>IF(U124="","",Amort!C117)</f>
        <v>48696</v>
      </c>
      <c r="X124" s="75">
        <f>IF(U124="","",Amort!D117)</f>
        <v>48726</v>
      </c>
      <c r="Y124" s="65">
        <f>IF(U124="","",Curves!B119)</f>
        <v>48696</v>
      </c>
      <c r="Z124" s="65"/>
      <c r="AA124" s="76">
        <f>IF(U124="","",INDEX(Curves!$Y$6:$AD$125,MATCH(Analysis!$W124,Curves!$X$6:$X$125,0),MATCH(Analysis!$G$23,Curves!$Y$5:$AD$5,0))+$G$24)</f>
        <v>4.0781999999999999E-2</v>
      </c>
      <c r="AB124" s="74">
        <f>IF(U124="","",$V124*AA124*(IF($G$16='Data Validation'!$D$1,((Analysis!$X124-Analysis!$W124)/360),(30/360))))</f>
        <v>84962.5</v>
      </c>
      <c r="AC124" s="74">
        <f t="shared" si="6"/>
        <v>9750963.7013888862</v>
      </c>
      <c r="AE124" s="76">
        <f>IF(U124="","",INDEX(Curves!$Y$6:$AD$125,MATCH(Analysis!$W124,Curves!$X$6:$X$125,0),MATCH(Analysis!$G$26,Curves!$Y$5:$AD$5,0))+$G$27)</f>
        <v>4.0685600000000002E-2</v>
      </c>
      <c r="AF124" s="74">
        <f>IF(Y124="","",$V124*AE124*(IF($G$16='Data Validation'!$D$1,((Analysis!$X124-Analysis!$W124)/360),(30/360))))</f>
        <v>84761.666666666657</v>
      </c>
      <c r="AG124" s="74">
        <f t="shared" si="7"/>
        <v>9747680.8050925918</v>
      </c>
      <c r="AI124" s="76">
        <f>IF(U124="","",INDEX(Curves!$Y$6:$AD$125,MATCH(Analysis!$W124,Curves!$X$6:$X$125,0),MATCH(Analysis!$G$29,Curves!$Y$5:$AD$5,0))+$G$30)</f>
        <v>4.2081799999999996E-2</v>
      </c>
      <c r="AJ124" s="74">
        <f>IF(AC124="","",$V124*AI124*(IF($G$16='Data Validation'!$D$1,((Analysis!$X124-Analysis!$W124)/360),(30/360))))</f>
        <v>87670.416666666657</v>
      </c>
      <c r="AK124" s="74">
        <f t="shared" si="8"/>
        <v>10027990.895833327</v>
      </c>
    </row>
    <row r="125" spans="21:37" ht="15.75" customHeight="1" x14ac:dyDescent="0.25">
      <c r="U125" s="62">
        <f t="shared" si="9"/>
        <v>115</v>
      </c>
      <c r="V125" s="74">
        <f>IF(U125="","",Amort!E118)</f>
        <v>25000000</v>
      </c>
      <c r="W125" s="75">
        <f>IF(U125="","",Amort!C118)</f>
        <v>48726</v>
      </c>
      <c r="X125" s="75">
        <f>IF(U125="","",Amort!D118)</f>
        <v>48757</v>
      </c>
      <c r="Y125" s="65">
        <f>IF(U125="","",Curves!B120)</f>
        <v>48726</v>
      </c>
      <c r="Z125" s="65"/>
      <c r="AA125" s="76">
        <f>IF(U125="","",INDEX(Curves!$Y$6:$AD$125,MATCH(Analysis!$W125,Curves!$X$6:$X$125,0),MATCH(Analysis!$G$23,Curves!$Y$5:$AD$5,0))+$G$24)</f>
        <v>4.0775100000000002E-2</v>
      </c>
      <c r="AB125" s="74">
        <f>IF(U125="","",$V125*AA125*(IF($G$16='Data Validation'!$D$1,((Analysis!$X125-Analysis!$W125)/360),(30/360))))</f>
        <v>87779.729166666672</v>
      </c>
      <c r="AC125" s="74">
        <f t="shared" si="6"/>
        <v>9838743.4305555522</v>
      </c>
      <c r="AE125" s="76">
        <f>IF(U125="","",INDEX(Curves!$Y$6:$AD$125,MATCH(Analysis!$W125,Curves!$X$6:$X$125,0),MATCH(Analysis!$G$26,Curves!$Y$5:$AD$5,0))+$G$27)</f>
        <v>4.0688820000000001E-2</v>
      </c>
      <c r="AF125" s="74">
        <f>IF(Y125="","",$V125*AE125*(IF($G$16='Data Validation'!$D$1,((Analysis!$X125-Analysis!$W125)/360),(30/360))))</f>
        <v>87593.987500000003</v>
      </c>
      <c r="AG125" s="74">
        <f t="shared" si="7"/>
        <v>9835274.7925925925</v>
      </c>
      <c r="AI125" s="76">
        <f>IF(U125="","",INDEX(Curves!$Y$6:$AD$125,MATCH(Analysis!$W125,Curves!$X$6:$X$125,0),MATCH(Analysis!$G$29,Curves!$Y$5:$AD$5,0))+$G$30)</f>
        <v>4.2074399999999998E-2</v>
      </c>
      <c r="AJ125" s="74">
        <f>IF(AC125="","",$V125*AI125*(IF($G$16='Data Validation'!$D$1,((Analysis!$X125-Analysis!$W125)/360),(30/360))))</f>
        <v>90576.833333333328</v>
      </c>
      <c r="AK125" s="74">
        <f t="shared" si="8"/>
        <v>10118567.72916666</v>
      </c>
    </row>
    <row r="126" spans="21:37" ht="15.75" customHeight="1" x14ac:dyDescent="0.25">
      <c r="U126" s="62">
        <f t="shared" si="9"/>
        <v>116</v>
      </c>
      <c r="V126" s="74">
        <f>IF(U126="","",Amort!E119)</f>
        <v>25000000</v>
      </c>
      <c r="W126" s="75">
        <f>IF(U126="","",Amort!C119)</f>
        <v>48757</v>
      </c>
      <c r="X126" s="75">
        <f>IF(U126="","",Amort!D119)</f>
        <v>48787</v>
      </c>
      <c r="Y126" s="65">
        <f>IF(U126="","",Curves!B121)</f>
        <v>48757</v>
      </c>
      <c r="Z126" s="65"/>
      <c r="AA126" s="76">
        <f>IF(U126="","",INDEX(Curves!$Y$6:$AD$125,MATCH(Analysis!$W126,Curves!$X$6:$X$125,0),MATCH(Analysis!$G$23,Curves!$Y$5:$AD$5,0))+$G$24)</f>
        <v>4.0775100000000002E-2</v>
      </c>
      <c r="AB126" s="74">
        <f>IF(U126="","",$V126*AA126*(IF($G$16='Data Validation'!$D$1,((Analysis!$X126-Analysis!$W126)/360),(30/360))))</f>
        <v>84948.125</v>
      </c>
      <c r="AC126" s="74">
        <f t="shared" si="6"/>
        <v>9923691.5555555522</v>
      </c>
      <c r="AE126" s="76">
        <f>IF(U126="","",INDEX(Curves!$Y$6:$AD$125,MATCH(Analysis!$W126,Curves!$X$6:$X$125,0),MATCH(Analysis!$G$26,Curves!$Y$5:$AD$5,0))+$G$27)</f>
        <v>4.0683299999999999E-2</v>
      </c>
      <c r="AF126" s="74">
        <f>IF(Y126="","",$V126*AE126*(IF($G$16='Data Validation'!$D$1,((Analysis!$X126-Analysis!$W126)/360),(30/360))))</f>
        <v>84756.875</v>
      </c>
      <c r="AG126" s="74">
        <f t="shared" si="7"/>
        <v>9920031.6675925925</v>
      </c>
      <c r="AI126" s="76">
        <f>IF(U126="","",INDEX(Curves!$Y$6:$AD$125,MATCH(Analysis!$W126,Curves!$X$6:$X$125,0),MATCH(Analysis!$G$29,Curves!$Y$5:$AD$5,0))+$G$30)</f>
        <v>4.2074399999999998E-2</v>
      </c>
      <c r="AJ126" s="74">
        <f>IF(AC126="","",$V126*AI126*(IF($G$16='Data Validation'!$D$1,((Analysis!$X126-Analysis!$W126)/360),(30/360))))</f>
        <v>87655</v>
      </c>
      <c r="AK126" s="74">
        <f t="shared" si="8"/>
        <v>10206222.72916666</v>
      </c>
    </row>
    <row r="127" spans="21:37" ht="15.75" customHeight="1" x14ac:dyDescent="0.25">
      <c r="U127" s="62">
        <f t="shared" si="9"/>
        <v>117</v>
      </c>
      <c r="V127" s="74">
        <f>IF(U127="","",Amort!E120)</f>
        <v>25000000</v>
      </c>
      <c r="W127" s="75">
        <f>IF(U127="","",Amort!C120)</f>
        <v>48787</v>
      </c>
      <c r="X127" s="75">
        <f>IF(U127="","",Amort!D120)</f>
        <v>48818</v>
      </c>
      <c r="Y127" s="65">
        <f>IF(U127="","",Curves!B122)</f>
        <v>48787</v>
      </c>
      <c r="Z127" s="65"/>
      <c r="AA127" s="76">
        <f>IF(U127="","",INDEX(Curves!$Y$6:$AD$125,MATCH(Analysis!$W127,Curves!$X$6:$X$125,0),MATCH(Analysis!$G$23,Curves!$Y$5:$AD$5,0))+$G$24)</f>
        <v>4.0779699999999995E-2</v>
      </c>
      <c r="AB127" s="74">
        <f>IF(U127="","",$V127*AA127*(IF($G$16='Data Validation'!$D$1,((Analysis!$X127-Analysis!$W127)/360),(30/360))))</f>
        <v>87789.631944444438</v>
      </c>
      <c r="AC127" s="74">
        <f t="shared" si="6"/>
        <v>10011481.187499996</v>
      </c>
      <c r="AE127" s="76">
        <f>IF(U127="","",INDEX(Curves!$Y$6:$AD$125,MATCH(Analysis!$W127,Curves!$X$6:$X$125,0),MATCH(Analysis!$G$26,Curves!$Y$5:$AD$5,0))+$G$27)</f>
        <v>4.0686060000000003E-2</v>
      </c>
      <c r="AF127" s="74">
        <f>IF(Y127="","",$V127*AE127*(IF($G$16='Data Validation'!$D$1,((Analysis!$X127-Analysis!$W127)/360),(30/360))))</f>
        <v>87588.045833333337</v>
      </c>
      <c r="AG127" s="74">
        <f t="shared" si="7"/>
        <v>10007619.713425925</v>
      </c>
      <c r="AI127" s="76">
        <f>IF(U127="","",INDEX(Curves!$Y$6:$AD$125,MATCH(Analysis!$W127,Curves!$X$6:$X$125,0),MATCH(Analysis!$G$29,Curves!$Y$5:$AD$5,0))+$G$30)</f>
        <v>4.2081799999999996E-2</v>
      </c>
      <c r="AJ127" s="74">
        <f>IF(AC127="","",$V127*AI127*(IF($G$16='Data Validation'!$D$1,((Analysis!$X127-Analysis!$W127)/360),(30/360))))</f>
        <v>90592.763888888891</v>
      </c>
      <c r="AK127" s="74">
        <f t="shared" si="8"/>
        <v>10296815.493055549</v>
      </c>
    </row>
    <row r="128" spans="21:37" ht="15.75" customHeight="1" x14ac:dyDescent="0.25">
      <c r="U128" s="62">
        <f t="shared" si="9"/>
        <v>118</v>
      </c>
      <c r="V128" s="74">
        <f>IF(U128="","",Amort!E121)</f>
        <v>25000000</v>
      </c>
      <c r="W128" s="75">
        <f>IF(U128="","",Amort!C121)</f>
        <v>48818</v>
      </c>
      <c r="X128" s="75">
        <f>IF(U128="","",Amort!D121)</f>
        <v>48849</v>
      </c>
      <c r="Y128" s="65">
        <f>IF(U128="","",Curves!B123)</f>
        <v>48818</v>
      </c>
      <c r="Z128" s="65"/>
      <c r="AA128" s="76">
        <f>IF(U128="","",INDEX(Curves!$Y$6:$AD$125,MATCH(Analysis!$W128,Curves!$X$6:$X$125,0),MATCH(Analysis!$G$23,Curves!$Y$5:$AD$5,0))+$G$24)</f>
        <v>4.0777400000000005E-2</v>
      </c>
      <c r="AB128" s="74">
        <f>IF(U128="","",$V128*AA128*(IF($G$16='Data Validation'!$D$1,((Analysis!$X128-Analysis!$W128)/360),(30/360))))</f>
        <v>87784.680555555562</v>
      </c>
      <c r="AC128" s="74">
        <f t="shared" si="6"/>
        <v>10099265.868055552</v>
      </c>
      <c r="AE128" s="76">
        <f>IF(U128="","",INDEX(Curves!$Y$6:$AD$125,MATCH(Analysis!$W128,Curves!$X$6:$X$125,0),MATCH(Analysis!$G$26,Curves!$Y$5:$AD$5,0))+$G$27)</f>
        <v>4.0685140000000002E-2</v>
      </c>
      <c r="AF128" s="74">
        <f>IF(Y128="","",$V128*AE128*(IF($G$16='Data Validation'!$D$1,((Analysis!$X128-Analysis!$W128)/360),(30/360))))</f>
        <v>87586.065277777772</v>
      </c>
      <c r="AG128" s="74">
        <f t="shared" si="7"/>
        <v>10095205.778703703</v>
      </c>
      <c r="AI128" s="76">
        <f>IF(U128="","",INDEX(Curves!$Y$6:$AD$125,MATCH(Analysis!$W128,Curves!$X$6:$X$125,0),MATCH(Analysis!$G$29,Curves!$Y$5:$AD$5,0))+$G$30)</f>
        <v>4.2074399999999998E-2</v>
      </c>
      <c r="AJ128" s="74">
        <f>IF(AC128="","",$V128*AI128*(IF($G$16='Data Validation'!$D$1,((Analysis!$X128-Analysis!$W128)/360),(30/360))))</f>
        <v>90576.833333333328</v>
      </c>
      <c r="AK128" s="74">
        <f t="shared" si="8"/>
        <v>10387392.326388882</v>
      </c>
    </row>
    <row r="129" spans="21:37" ht="15.75" customHeight="1" x14ac:dyDescent="0.25">
      <c r="U129" s="62">
        <f t="shared" si="9"/>
        <v>119</v>
      </c>
      <c r="V129" s="74">
        <f>IF(U129="","",Amort!E122)</f>
        <v>25000000</v>
      </c>
      <c r="W129" s="75">
        <f>IF(U129="","",Amort!C122)</f>
        <v>48849</v>
      </c>
      <c r="X129" s="75">
        <f>IF(U129="","",Amort!D122)</f>
        <v>48879</v>
      </c>
      <c r="Y129" s="65">
        <f>IF(U129="","",Curves!B124)</f>
        <v>48849</v>
      </c>
      <c r="Z129" s="65"/>
      <c r="AA129" s="76">
        <f>IF(U129="","",INDEX(Curves!$Y$6:$AD$125,MATCH(Analysis!$W129,Curves!$X$6:$X$125,0),MATCH(Analysis!$G$23,Curves!$Y$5:$AD$5,0))+$G$24)</f>
        <v>4.0775100000000002E-2</v>
      </c>
      <c r="AB129" s="74">
        <f>IF(U129="","",$V129*AA129*(IF($G$16='Data Validation'!$D$1,((Analysis!$X129-Analysis!$W129)/360),(30/360))))</f>
        <v>84948.125</v>
      </c>
      <c r="AC129" s="74">
        <f t="shared" si="6"/>
        <v>10184213.993055552</v>
      </c>
      <c r="AE129" s="76">
        <f>IF(U129="","",INDEX(Curves!$Y$6:$AD$125,MATCH(Analysis!$W129,Curves!$X$6:$X$125,0),MATCH(Analysis!$G$26,Curves!$Y$5:$AD$5,0))+$G$27)</f>
        <v>4.0684449999999997E-2</v>
      </c>
      <c r="AF129" s="74">
        <f>IF(Y129="","",$V129*AE129*(IF($G$16='Data Validation'!$D$1,((Analysis!$X129-Analysis!$W129)/360),(30/360))))</f>
        <v>84759.270833333314</v>
      </c>
      <c r="AG129" s="74">
        <f t="shared" si="7"/>
        <v>10179965.049537037</v>
      </c>
      <c r="AI129" s="76">
        <f>IF(U129="","",INDEX(Curves!$Y$6:$AD$125,MATCH(Analysis!$W129,Curves!$X$6:$X$125,0),MATCH(Analysis!$G$29,Curves!$Y$5:$AD$5,0))+$G$30)</f>
        <v>4.2074399999999998E-2</v>
      </c>
      <c r="AJ129" s="74">
        <f>IF(AC129="","",$V129*AI129*(IF($G$16='Data Validation'!$D$1,((Analysis!$X129-Analysis!$W129)/360),(30/360))))</f>
        <v>87655</v>
      </c>
      <c r="AK129" s="74">
        <f t="shared" si="8"/>
        <v>10475047.326388882</v>
      </c>
    </row>
    <row r="130" spans="21:37" ht="15.75" customHeight="1" x14ac:dyDescent="0.25">
      <c r="U130" s="62">
        <f t="shared" si="9"/>
        <v>120</v>
      </c>
      <c r="V130" s="74">
        <f>IF(U130="","",Amort!E123)</f>
        <v>25000000</v>
      </c>
      <c r="W130" s="75">
        <f>IF(U130="","",Amort!C123)</f>
        <v>48879</v>
      </c>
      <c r="X130" s="75">
        <f>IF(U130="","",Amort!D123)</f>
        <v>48910</v>
      </c>
      <c r="Y130" s="65">
        <f>IF(U130="","",Curves!B125)</f>
        <v>48879</v>
      </c>
      <c r="Z130" s="65"/>
      <c r="AA130" s="76">
        <f>IF(U130="","",INDEX(Curves!$Y$6:$AD$125,MATCH(Analysis!$W130,Curves!$X$6:$X$125,0),MATCH(Analysis!$G$23,Curves!$Y$5:$AD$5,0))+$G$24)</f>
        <v>4.0777400000000005E-2</v>
      </c>
      <c r="AB130" s="74">
        <f>IF(U130="","",$V130*AA130*(IF($G$16='Data Validation'!$D$1,((Analysis!$X130-Analysis!$W130)/360),(30/360))))</f>
        <v>87784.680555555562</v>
      </c>
      <c r="AC130" s="74">
        <f t="shared" si="6"/>
        <v>10271998.673611108</v>
      </c>
      <c r="AE130" s="76">
        <f>IF(U130="","",INDEX(Curves!$Y$6:$AD$125,MATCH(Analysis!$W130,Curves!$X$6:$X$125,0),MATCH(Analysis!$G$26,Curves!$Y$5:$AD$5,0))+$G$27)</f>
        <v>4.0686060000000003E-2</v>
      </c>
      <c r="AF130" s="74">
        <f>IF(Y130="","",$V130*AE130*(IF($G$16='Data Validation'!$D$1,((Analysis!$X130-Analysis!$W130)/360),(30/360))))</f>
        <v>87588.045833333337</v>
      </c>
      <c r="AG130" s="74">
        <f t="shared" si="7"/>
        <v>10267553.095370369</v>
      </c>
      <c r="AI130" s="76">
        <f>IF(U130="","",INDEX(Curves!$Y$6:$AD$125,MATCH(Analysis!$W130,Curves!$X$6:$X$125,0),MATCH(Analysis!$G$29,Curves!$Y$5:$AD$5,0))+$G$30)</f>
        <v>4.20769E-2</v>
      </c>
      <c r="AJ130" s="74">
        <f>IF(AC130="","",$V130*AI130*(IF($G$16='Data Validation'!$D$1,((Analysis!$X130-Analysis!$W130)/360),(30/360))))</f>
        <v>90582.215277777781</v>
      </c>
      <c r="AK130" s="74">
        <f t="shared" si="8"/>
        <v>10565629.54166666</v>
      </c>
    </row>
    <row r="131" spans="21:37" ht="15.75" customHeight="1" x14ac:dyDescent="0.25"/>
    <row r="132" spans="21:37" ht="15.75" hidden="1" customHeight="1" x14ac:dyDescent="0.25"/>
    <row r="133" spans="21:37" ht="15.75" hidden="1" customHeight="1" x14ac:dyDescent="0.25"/>
    <row r="134" spans="21:37" ht="15.75" hidden="1" customHeight="1" x14ac:dyDescent="0.25"/>
    <row r="135" spans="21:37" ht="15.75" hidden="1" customHeight="1" x14ac:dyDescent="0.25"/>
    <row r="136" spans="21:37" ht="15.75" hidden="1" customHeight="1" x14ac:dyDescent="0.25"/>
    <row r="137" spans="21:37" ht="15.75" hidden="1" customHeight="1" x14ac:dyDescent="0.25"/>
    <row r="138" spans="21:37" ht="15.75" hidden="1" customHeight="1" x14ac:dyDescent="0.25"/>
    <row r="139" spans="21:37" ht="15.75" hidden="1" customHeight="1" x14ac:dyDescent="0.25"/>
    <row r="140" spans="21:37" ht="15.75" hidden="1" customHeight="1" x14ac:dyDescent="0.25"/>
    <row r="141" spans="21:37" ht="15.75" hidden="1" customHeight="1" x14ac:dyDescent="0.25"/>
    <row r="142" spans="21:37" ht="15.75" hidden="1" customHeight="1" x14ac:dyDescent="0.25"/>
    <row r="143" spans="21:37" ht="15.75" hidden="1" customHeight="1" x14ac:dyDescent="0.25"/>
    <row r="144" spans="21:37" ht="15.75" hidden="1" customHeight="1" x14ac:dyDescent="0.25"/>
    <row r="145" ht="15.75" hidden="1" customHeight="1" x14ac:dyDescent="0.25"/>
    <row r="146" ht="15.75" hidden="1" customHeight="1" x14ac:dyDescent="0.25"/>
    <row r="147" ht="15.75" hidden="1" customHeight="1" x14ac:dyDescent="0.25"/>
    <row r="148" ht="15.75" hidden="1" customHeight="1" x14ac:dyDescent="0.25"/>
    <row r="149" ht="15.75" hidden="1" customHeight="1" x14ac:dyDescent="0.25"/>
    <row r="150" ht="15.75" hidden="1" customHeight="1" x14ac:dyDescent="0.25"/>
    <row r="151" ht="15.75" hidden="1" customHeight="1" x14ac:dyDescent="0.25"/>
    <row r="152" ht="15.75" hidden="1" customHeight="1" x14ac:dyDescent="0.25"/>
    <row r="153" ht="15.75" hidden="1" customHeight="1" x14ac:dyDescent="0.25"/>
    <row r="154" ht="15.75" hidden="1" customHeight="1" x14ac:dyDescent="0.25"/>
    <row r="155" ht="15.75" hidden="1" customHeight="1" x14ac:dyDescent="0.25"/>
    <row r="156" ht="15.75" hidden="1" customHeight="1" x14ac:dyDescent="0.25"/>
    <row r="157" ht="15.75" hidden="1" customHeight="1" x14ac:dyDescent="0.25"/>
    <row r="158" ht="15.75" hidden="1" customHeight="1" x14ac:dyDescent="0.25"/>
    <row r="159" ht="15.75" hidden="1" customHeight="1" x14ac:dyDescent="0.25"/>
    <row r="160" ht="15.75" hidden="1" customHeight="1" x14ac:dyDescent="0.25"/>
    <row r="161" ht="15.75" hidden="1" customHeight="1" x14ac:dyDescent="0.25"/>
    <row r="162" ht="15.75" hidden="1" customHeight="1" x14ac:dyDescent="0.25"/>
    <row r="163" ht="15.75" hidden="1" customHeight="1" x14ac:dyDescent="0.25"/>
    <row r="164" ht="15.75" hidden="1" customHeight="1" x14ac:dyDescent="0.25"/>
    <row r="165" ht="15.75" hidden="1" customHeight="1" x14ac:dyDescent="0.25"/>
    <row r="166" ht="15.75" hidden="1" customHeight="1" x14ac:dyDescent="0.25"/>
    <row r="167" ht="15.75" hidden="1" customHeight="1" x14ac:dyDescent="0.25"/>
    <row r="168" ht="15.75" hidden="1" customHeight="1" x14ac:dyDescent="0.25"/>
    <row r="169" ht="15.75" hidden="1" customHeight="1" x14ac:dyDescent="0.25"/>
    <row r="170" ht="15.75" hidden="1" customHeight="1" x14ac:dyDescent="0.25"/>
    <row r="171" ht="15.75" hidden="1" customHeight="1" x14ac:dyDescent="0.25"/>
    <row r="172" ht="15.75" hidden="1" customHeight="1" x14ac:dyDescent="0.25"/>
    <row r="173" ht="15.75" hidden="1" customHeight="1" x14ac:dyDescent="0.25"/>
    <row r="174" ht="15.75" hidden="1" customHeight="1" x14ac:dyDescent="0.25"/>
    <row r="175" ht="15.75" hidden="1" customHeight="1" x14ac:dyDescent="0.25"/>
    <row r="176" ht="15.75" hidden="1" customHeight="1" x14ac:dyDescent="0.25"/>
    <row r="177" ht="15.75" hidden="1" customHeight="1" x14ac:dyDescent="0.25"/>
    <row r="178" ht="15.75" hidden="1" customHeight="1" x14ac:dyDescent="0.25"/>
    <row r="179" ht="15.75" hidden="1" customHeight="1" x14ac:dyDescent="0.25"/>
    <row r="180" ht="15.75" hidden="1" customHeight="1" x14ac:dyDescent="0.25"/>
    <row r="181" ht="15.75" hidden="1" customHeight="1" x14ac:dyDescent="0.25"/>
    <row r="182" ht="15.75" hidden="1" customHeight="1" x14ac:dyDescent="0.25"/>
    <row r="183" ht="15.75" hidden="1" customHeight="1" x14ac:dyDescent="0.25"/>
    <row r="184" ht="15.75" hidden="1" customHeight="1" x14ac:dyDescent="0.25"/>
    <row r="185" ht="15.75" hidden="1" customHeight="1" x14ac:dyDescent="0.25"/>
    <row r="186" ht="15.75" hidden="1" customHeight="1" x14ac:dyDescent="0.25"/>
    <row r="187" ht="15.75" hidden="1" customHeight="1" x14ac:dyDescent="0.25"/>
    <row r="188" ht="15.75" hidden="1" customHeight="1" x14ac:dyDescent="0.25"/>
    <row r="189" ht="15.75" hidden="1" customHeight="1" x14ac:dyDescent="0.25"/>
    <row r="190" ht="15.75" hidden="1" customHeight="1" x14ac:dyDescent="0.25"/>
    <row r="191" ht="15.75" hidden="1" customHeight="1" x14ac:dyDescent="0.25"/>
    <row r="192" ht="15.75" hidden="1" customHeight="1" x14ac:dyDescent="0.25"/>
    <row r="193" ht="15.75" hidden="1" customHeight="1" x14ac:dyDescent="0.25"/>
    <row r="194" ht="15.75" hidden="1" customHeight="1" x14ac:dyDescent="0.25"/>
    <row r="195" ht="15.75" hidden="1" customHeight="1" x14ac:dyDescent="0.25"/>
    <row r="196" ht="15.75" hidden="1" customHeight="1" x14ac:dyDescent="0.25"/>
    <row r="197" ht="15.75" hidden="1" customHeight="1" x14ac:dyDescent="0.25"/>
    <row r="198" ht="15.75" hidden="1" customHeight="1" x14ac:dyDescent="0.25"/>
    <row r="199" ht="15.75" hidden="1" customHeight="1" x14ac:dyDescent="0.25"/>
    <row r="200" ht="15.75" hidden="1" customHeight="1" x14ac:dyDescent="0.25"/>
    <row r="201" ht="15.75" hidden="1" customHeight="1" x14ac:dyDescent="0.25"/>
    <row r="202" ht="15.75" hidden="1" customHeight="1" x14ac:dyDescent="0.25"/>
    <row r="203" ht="15.75" hidden="1" customHeight="1" x14ac:dyDescent="0.25"/>
    <row r="204" ht="15.75" hidden="1" customHeight="1" x14ac:dyDescent="0.25"/>
    <row r="205" ht="15.75" hidden="1" customHeight="1" x14ac:dyDescent="0.25"/>
    <row r="206" ht="15.75" hidden="1" customHeight="1" x14ac:dyDescent="0.25"/>
    <row r="207" ht="15.75" hidden="1" customHeight="1" x14ac:dyDescent="0.25"/>
    <row r="208" ht="15.75" hidden="1" customHeight="1" x14ac:dyDescent="0.25"/>
    <row r="209" ht="15.75" hidden="1" customHeight="1" x14ac:dyDescent="0.25"/>
    <row r="210" ht="15.75" hidden="1" customHeight="1" x14ac:dyDescent="0.25"/>
    <row r="211" ht="15.75" hidden="1" customHeight="1" x14ac:dyDescent="0.25"/>
    <row r="212" ht="15.75" hidden="1" customHeight="1" x14ac:dyDescent="0.25"/>
    <row r="213" ht="15.75" hidden="1" customHeight="1" x14ac:dyDescent="0.25"/>
    <row r="214" ht="15.75" hidden="1" customHeight="1" x14ac:dyDescent="0.25"/>
    <row r="215" ht="15.75" hidden="1" customHeight="1" x14ac:dyDescent="0.25"/>
    <row r="216" ht="15.75" hidden="1" customHeight="1" x14ac:dyDescent="0.25"/>
    <row r="217" ht="15.75" hidden="1" customHeight="1" x14ac:dyDescent="0.25"/>
    <row r="218" ht="15.75" hidden="1" customHeight="1" x14ac:dyDescent="0.25"/>
    <row r="219" ht="15.75" hidden="1" customHeight="1" x14ac:dyDescent="0.25"/>
    <row r="220" ht="15.75" hidden="1" customHeight="1" x14ac:dyDescent="0.25"/>
    <row r="221" ht="15.75" hidden="1" customHeight="1" x14ac:dyDescent="0.25"/>
    <row r="222" x14ac:dyDescent="0.25"/>
  </sheetData>
  <sheetProtection algorithmName="SHA-512" hashValue="sGLwkVc2BJxoQP3hAplFkqX7NEUPUP+swmWmbI7LnJwZWfJRfA5dUFeRscLH1p4znIk+a5SnKHAeS6Uogbo9bw==" saltValue="Do98Aa1nReD9XTF9n3s28g==" spinCount="100000" sheet="1" objects="1" scenarios="1"/>
  <mergeCells count="32">
    <mergeCell ref="AA9:AA10"/>
    <mergeCell ref="AF9:AF10"/>
    <mergeCell ref="AJ9:AJ10"/>
    <mergeCell ref="C37:G42"/>
    <mergeCell ref="C10:G11"/>
    <mergeCell ref="AB9:AB10"/>
    <mergeCell ref="J19:R19"/>
    <mergeCell ref="J39:R39"/>
    <mergeCell ref="AK9:AK10"/>
    <mergeCell ref="AI9:AI10"/>
    <mergeCell ref="AG9:AG10"/>
    <mergeCell ref="AE9:AE10"/>
    <mergeCell ref="AC9:AC10"/>
    <mergeCell ref="T3:V3"/>
    <mergeCell ref="Y9:Y10"/>
    <mergeCell ref="W9:W10"/>
    <mergeCell ref="U9:U10"/>
    <mergeCell ref="V9:V10"/>
    <mergeCell ref="X9:X10"/>
    <mergeCell ref="J4:R5"/>
    <mergeCell ref="P9:R10"/>
    <mergeCell ref="M9:N10"/>
    <mergeCell ref="J9:K10"/>
    <mergeCell ref="P15:R16"/>
    <mergeCell ref="P13:R14"/>
    <mergeCell ref="M15:N16"/>
    <mergeCell ref="M13:N14"/>
    <mergeCell ref="J15:K16"/>
    <mergeCell ref="J13:K14"/>
    <mergeCell ref="J11:K12"/>
    <mergeCell ref="M11:N12"/>
    <mergeCell ref="P11:R12"/>
  </mergeCells>
  <phoneticPr fontId="26" type="noConversion"/>
  <conditionalFormatting sqref="J11:R16">
    <cfRule type="expression" dxfId="1" priority="1">
      <formula>$P11=MIN($P$11:$R$16)</formula>
    </cfRule>
    <cfRule type="expression" dxfId="0" priority="2">
      <formula>$P11=MAX($P$11:$R$16)</formula>
    </cfRule>
  </conditionalFormatting>
  <dataValidations count="2">
    <dataValidation type="decimal" errorStyle="information" operator="greaterThanOrEqual" allowBlank="1" showInputMessage="1" showErrorMessage="1" errorTitle="Please Input a Different Amount" error="Loan amount cannot be negative." sqref="G14" xr:uid="{471B3827-BE7A-4E4B-8DCC-74F2C61E3AB6}">
      <formula1>0</formula1>
    </dataValidation>
    <dataValidation type="whole" errorStyle="information" allowBlank="1" showInputMessage="1" showErrorMessage="1" errorTitle="Please Input a Different Term" error="Loan term is greater than the calculatable range." sqref="G15" xr:uid="{F957CBCD-F90D-4683-8A30-C1961C4834C2}">
      <formula1>0</formula1>
      <formula2>420</formula2>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7" id="{5C16F9BA-5224-4660-A460-1B8C50D001A9}">
            <xm:f>$G$18='Data Validation'!$F$1</xm:f>
            <x14:dxf>
              <font>
                <color theme="0"/>
              </font>
              <fill>
                <patternFill>
                  <bgColor theme="0"/>
                </patternFill>
              </fill>
            </x14:dxf>
          </x14:cfRule>
          <xm:sqref>G19:G21</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2A2EE445-9927-4AD3-9720-0B7463C549C9}">
          <x14:formula1>
            <xm:f>'Data Validation'!$F$1:$F$2</xm:f>
          </x14:formula1>
          <xm:sqref>G18</xm:sqref>
        </x14:dataValidation>
        <x14:dataValidation type="list" allowBlank="1" showInputMessage="1" showErrorMessage="1" xr:uid="{8BBB1D84-6930-4FCB-B81B-61F100F9830C}">
          <x14:formula1>
            <xm:f>'Data Validation'!$H$1:$H$8</xm:f>
          </x14:formula1>
          <xm:sqref>G33</xm:sqref>
        </x14:dataValidation>
        <x14:dataValidation type="list" allowBlank="1" showInputMessage="1" showErrorMessage="1" xr:uid="{30DCFC54-98CC-410F-8093-C14CC55D5B80}">
          <x14:formula1>
            <xm:f>'Data Validation'!$D$1:$D$2</xm:f>
          </x14:formula1>
          <xm:sqref>G16</xm:sqref>
        </x14:dataValidation>
        <x14:dataValidation type="list" allowBlank="1" showInputMessage="1" showErrorMessage="1" xr:uid="{38AA8CE7-3874-4C23-A437-39FCCAA2D9DB}">
          <x14:formula1>
            <xm:f>'Data Validation'!$B$1:$B$4</xm:f>
          </x14:formula1>
          <xm:sqref>G23 G29 G26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O13509"/>
  <sheetViews>
    <sheetView showGridLines="0" zoomScaleNormal="100" zoomScaleSheetLayoutView="112" workbookViewId="0">
      <selection activeCell="C2" sqref="C2"/>
    </sheetView>
  </sheetViews>
  <sheetFormatPr defaultColWidth="14" defaultRowHeight="15" outlineLevelCol="1" x14ac:dyDescent="0.25"/>
  <cols>
    <col min="1" max="9" width="14" style="1" customWidth="1" outlineLevel="1"/>
    <col min="10" max="10" width="14" style="15" customWidth="1" outlineLevel="1"/>
    <col min="11" max="12" width="14" style="14" customWidth="1" outlineLevel="1"/>
    <col min="13" max="13" width="14" style="1" customWidth="1" outlineLevel="1"/>
    <col min="14" max="14" width="14" style="9" customWidth="1" outlineLevel="1"/>
    <col min="15" max="16" width="14" style="14" customWidth="1" outlineLevel="1"/>
    <col min="17" max="31" width="14" style="4" customWidth="1" outlineLevel="1"/>
    <col min="32" max="32" width="14" style="32" customWidth="1" outlineLevel="1"/>
    <col min="33" max="34" width="14" style="33" customWidth="1" outlineLevel="1"/>
    <col min="35" max="35" width="14" style="34" customWidth="1" outlineLevel="1"/>
    <col min="36" max="37" width="14" style="32" customWidth="1" outlineLevel="1"/>
    <col min="38" max="38" width="14" style="1" customWidth="1" outlineLevel="1"/>
    <col min="39" max="39" width="14" style="14"/>
    <col min="40" max="16384" width="14" style="1"/>
  </cols>
  <sheetData>
    <row r="1" spans="2:41" x14ac:dyDescent="0.25">
      <c r="E1" s="52" t="s">
        <v>53</v>
      </c>
      <c r="F1" s="53" t="s">
        <v>54</v>
      </c>
    </row>
    <row r="2" spans="2:41" x14ac:dyDescent="0.25">
      <c r="B2" s="14" t="s">
        <v>10</v>
      </c>
      <c r="C2" s="28">
        <v>45257</v>
      </c>
      <c r="M2" s="14"/>
      <c r="N2" s="19" t="s">
        <v>14</v>
      </c>
      <c r="R2" s="41"/>
    </row>
    <row r="3" spans="2:41" x14ac:dyDescent="0.25">
      <c r="E3" s="1" t="s">
        <v>27</v>
      </c>
      <c r="F3" s="1" t="s">
        <v>36</v>
      </c>
      <c r="G3" s="1" t="s">
        <v>29</v>
      </c>
      <c r="K3" s="1" t="s">
        <v>28</v>
      </c>
      <c r="O3" s="1"/>
      <c r="P3" s="1"/>
      <c r="AM3" s="1"/>
    </row>
    <row r="4" spans="2:41" x14ac:dyDescent="0.25">
      <c r="J4" s="136"/>
      <c r="K4" s="136"/>
      <c r="L4" s="38"/>
    </row>
    <row r="5" spans="2:41" s="13" customFormat="1" x14ac:dyDescent="0.25">
      <c r="B5" s="25" t="s">
        <v>0</v>
      </c>
      <c r="C5" s="25" t="s">
        <v>15</v>
      </c>
      <c r="E5" s="26" t="s">
        <v>24</v>
      </c>
      <c r="F5" s="26" t="s">
        <v>35</v>
      </c>
      <c r="G5" s="26" t="s">
        <v>25</v>
      </c>
      <c r="H5" s="26" t="s">
        <v>34</v>
      </c>
      <c r="I5" s="22"/>
      <c r="J5" s="27" t="s">
        <v>16</v>
      </c>
      <c r="K5" s="26" t="s">
        <v>33</v>
      </c>
      <c r="L5" s="7" t="s">
        <v>32</v>
      </c>
      <c r="M5" s="22"/>
      <c r="N5" s="18"/>
      <c r="O5" s="10" t="s">
        <v>0</v>
      </c>
      <c r="P5" s="10" t="s">
        <v>1</v>
      </c>
      <c r="Q5" s="7" t="str">
        <f>E5</f>
        <v>Term SOFR</v>
      </c>
      <c r="R5" s="7" t="s">
        <v>26</v>
      </c>
      <c r="S5" s="7" t="s">
        <v>35</v>
      </c>
      <c r="T5" s="7" t="str">
        <f>G5</f>
        <v>1m BSBY</v>
      </c>
      <c r="U5" s="7" t="str">
        <f>H5</f>
        <v>Term Ameribor</v>
      </c>
      <c r="V5" s="7" t="s">
        <v>37</v>
      </c>
      <c r="W5" s="22"/>
      <c r="X5" s="10" t="s">
        <v>0</v>
      </c>
      <c r="Y5" s="7" t="str">
        <f t="shared" ref="Y5:AD5" si="0">Q5</f>
        <v>Term SOFR</v>
      </c>
      <c r="Z5" s="7" t="str">
        <f t="shared" si="0"/>
        <v>Average SOFR</v>
      </c>
      <c r="AA5" s="7" t="str">
        <f t="shared" si="0"/>
        <v>ISDA SOFR</v>
      </c>
      <c r="AB5" s="7" t="str">
        <f t="shared" si="0"/>
        <v>1m BSBY</v>
      </c>
      <c r="AC5" s="7" t="str">
        <f t="shared" si="0"/>
        <v>Term Ameribor</v>
      </c>
      <c r="AD5" s="7" t="str">
        <f t="shared" si="0"/>
        <v>Average Ameribor</v>
      </c>
      <c r="AE5" s="22"/>
      <c r="AF5" s="7" t="s">
        <v>16</v>
      </c>
      <c r="AG5" s="31" t="s">
        <v>18</v>
      </c>
      <c r="AH5" s="31" t="s">
        <v>31</v>
      </c>
      <c r="AI5" s="12" t="s">
        <v>16</v>
      </c>
      <c r="AJ5" s="7" t="s">
        <v>17</v>
      </c>
      <c r="AK5" s="7" t="s">
        <v>30</v>
      </c>
      <c r="AL5" s="11" t="s">
        <v>7</v>
      </c>
    </row>
    <row r="6" spans="2:41" x14ac:dyDescent="0.25">
      <c r="B6" s="16">
        <f>C2</f>
        <v>45257</v>
      </c>
      <c r="C6" s="109">
        <v>26.7</v>
      </c>
      <c r="D6" s="6"/>
      <c r="E6" s="105">
        <v>5.3464099999999997</v>
      </c>
      <c r="F6" s="105">
        <v>5.4622799999999998</v>
      </c>
      <c r="G6" s="29">
        <v>5.3918799999999996</v>
      </c>
      <c r="H6" s="21"/>
      <c r="I6" s="108"/>
      <c r="J6" s="110">
        <v>45254</v>
      </c>
      <c r="K6" s="106">
        <v>5.31</v>
      </c>
      <c r="L6" s="29"/>
      <c r="M6" s="23"/>
      <c r="O6" s="16">
        <f t="shared" ref="O6:O37" si="1">B6</f>
        <v>45257</v>
      </c>
      <c r="P6" s="51">
        <f t="shared" ref="P6:P37" si="2">C6/100</f>
        <v>0.26700000000000002</v>
      </c>
      <c r="Q6" s="8">
        <f t="shared" ref="Q6:Q37" si="3">E6/100</f>
        <v>5.3464099999999994E-2</v>
      </c>
      <c r="R6" s="8">
        <f>AJ6</f>
        <v>5.3116125E-2</v>
      </c>
      <c r="S6" s="8">
        <f t="shared" ref="S6:S37" si="4">F6/100</f>
        <v>5.4622799999999999E-2</v>
      </c>
      <c r="T6" s="24">
        <f t="shared" ref="T6:T37" si="5">G6/100</f>
        <v>5.3918799999999996E-2</v>
      </c>
      <c r="U6" s="24">
        <f t="shared" ref="U6:U37" si="6">H6/100</f>
        <v>0</v>
      </c>
      <c r="V6" s="24">
        <f t="shared" ref="V6:V37" si="7">L6/100</f>
        <v>0</v>
      </c>
      <c r="W6" s="24"/>
      <c r="X6" s="16">
        <f t="shared" ref="X6:X37" si="8">B6</f>
        <v>45257</v>
      </c>
      <c r="Y6" s="40">
        <f>+IF(Analysis!$G$33='Data Validation'!$H$3,Curves!Q6,IF(Analysis!$G$33='Data Validation'!$H$1,Q6*(1-(SQRT(YEARFRAC($O$6,$O6,2))*(2*$P6))),IF(Analysis!$G$33='Data Validation'!$H$2,Curves!Q6*(1-(SQRT(YEARFRAC($O$6,$O6,2))*(1*$P6))),IF(Analysis!$G$33='Data Validation'!$H$4,Curves!Q6*(1+(SQRT(YEARFRAC($O$6,$O6,2))*(1*$P6))),IF(Analysis!$G$33='Data Validation'!$H$5,Curves!Q6*(1+(SQRT(YEARFRAC($O$6,$O6,2))*(2*$P6))),IF(Analysis!$G$33='Data Validation'!$H$6,Curves!Q6+(Curves!$AL6-Curves!Q6),IF(Analysis!$G$33='Data Validation'!$H$7,Curves!Q6+0.25%,IF(Analysis!$G$33='Data Validation'!$H$8,Curves!Q6+0.5%,"You Broke It"))))))))</f>
        <v>5.3464099999999994E-2</v>
      </c>
      <c r="Z6" s="40">
        <f>+IF(Analysis!$G$33='Data Validation'!$H$3,Curves!R6,IF(Analysis!$G$33='Data Validation'!$H$1,R6*(1-(SQRT(YEARFRAC($O$6,$O6,2))*(2*$P6))),IF(Analysis!$G$33='Data Validation'!$H$2,Curves!R6*(1-(SQRT(YEARFRAC($O$6,$O6,2))*(1*$P6))),IF(Analysis!$G$33='Data Validation'!$H$4,Curves!R6*(1+(SQRT(YEARFRAC($O$6,$O6,2))*(1*$P6))),IF(Analysis!$G$33='Data Validation'!$H$5,Curves!R6*(1+(SQRT(YEARFRAC($O$6,$O6,2))*(2*$P6))),IF(Analysis!$G$33='Data Validation'!$H$6,Curves!R6+(Curves!$AL6-Curves!R6),IF(Analysis!$G$33='Data Validation'!$H$7,Curves!R6+0.25%,IF(Analysis!$G$33='Data Validation'!$H$8,Curves!R6+0.5%,"You Broke It"))))))))</f>
        <v>5.3116125E-2</v>
      </c>
      <c r="AA6" s="40">
        <f>+IF(Analysis!$G$33='Data Validation'!$H$3,Curves!S6,IF(Analysis!$G$33='Data Validation'!$H$1,S6*(1-(SQRT(YEARFRAC($O$6,$O6,2))*(2*$P6))),IF(Analysis!$G$33='Data Validation'!$H$2,Curves!S6*(1-(SQRT(YEARFRAC($O$6,$O6,2))*(1*$P6))),IF(Analysis!$G$33='Data Validation'!$H$4,Curves!S6*(1+(SQRT(YEARFRAC($O$6,$O6,2))*(1*$P6))),IF(Analysis!$G$33='Data Validation'!$H$5,Curves!S6*(1+(SQRT(YEARFRAC($O$6,$O6,2))*(2*$P6))),IF(Analysis!$G$33='Data Validation'!$H$6,Curves!S6+(Curves!$AL6-Curves!S6),IF(Analysis!$G$33='Data Validation'!$H$7,Curves!S6+0.25%,IF(Analysis!$G$33='Data Validation'!$H$8,Curves!S6+0.5%,"You Broke It"))))))))</f>
        <v>5.4622799999999999E-2</v>
      </c>
      <c r="AB6" s="40">
        <f>+IF(Analysis!$G$33='Data Validation'!$H$3,Curves!T6,IF(Analysis!$G$33='Data Validation'!$H$1,T6*(1-(SQRT(YEARFRAC($O$6,$O6,2))*(2*$P6))),IF(Analysis!$G$33='Data Validation'!$H$2,Curves!T6*(1-(SQRT(YEARFRAC($O$6,$O6,2))*(1*$P6))),IF(Analysis!$G$33='Data Validation'!$H$4,Curves!T6*(1+(SQRT(YEARFRAC($O$6,$O6,2))*(1*$P6))),IF(Analysis!$G$33='Data Validation'!$H$5,Curves!T6*(1+(SQRT(YEARFRAC($O$6,$O6,2))*(2*$P6))),IF(Analysis!$G$33='Data Validation'!$H$6,Curves!T6+(Curves!$AL6-Curves!T6),IF(Analysis!$G$33='Data Validation'!$H$7,Curves!T6+0.25%,IF(Analysis!$G$33='Data Validation'!$H$8,Curves!T6+0.5%,"You Broke It"))))))))</f>
        <v>5.3918799999999996E-2</v>
      </c>
      <c r="AC6" s="40">
        <f>+IF(Analysis!$G$33='Data Validation'!$H$3,Curves!U6,IF(Analysis!$G$33='Data Validation'!$H$1,U6*(1-(SQRT(YEARFRAC($O$6,$O6,2))*(2*$P6))),IF(Analysis!$G$33='Data Validation'!$H$2,Curves!U6*(1-(SQRT(YEARFRAC($O$6,$O6,2))*(1*$P6))),IF(Analysis!$G$33='Data Validation'!$H$4,Curves!U6*(1+(SQRT(YEARFRAC($O$6,$O6,2))*(1*$P6))),IF(Analysis!$G$33='Data Validation'!$H$5,Curves!U6*(1+(SQRT(YEARFRAC($O$6,$O6,2))*(2*$P6))),IF(Analysis!$G$33='Data Validation'!$H$6,Curves!U6+(Curves!$AL6-Curves!U6),IF(Analysis!$G$33='Data Validation'!$H$7,Curves!U6+0.25%,IF(Analysis!$G$33='Data Validation'!$H$8,Curves!U6+0.5%,"You Broke It"))))))))</f>
        <v>0</v>
      </c>
      <c r="AD6" s="40">
        <f>+IF(Analysis!$G$33='Data Validation'!$H$3,Curves!V6,IF(Analysis!$G$33='Data Validation'!$H$1,V6*(1-(SQRT(YEARFRAC($O$6,$O6,2))*(2*$P6))),IF(Analysis!$G$33='Data Validation'!$H$2,Curves!V6*(1-(SQRT(YEARFRAC($O$6,$O6,2))*(1*$P6))),IF(Analysis!$G$33='Data Validation'!$H$4,Curves!V6*(1+(SQRT(YEARFRAC($O$6,$O6,2))*(1*$P6))),IF(Analysis!$G$33='Data Validation'!$H$5,Curves!V6*(1+(SQRT(YEARFRAC($O$6,$O6,2))*(2*$P6))),IF(Analysis!$G$33='Data Validation'!$H$6,Curves!V6+(Curves!$AL6-Curves!V6),IF(Analysis!$G$33='Data Validation'!$H$7,Curves!V6+0.25%,IF(Analysis!$G$33='Data Validation'!$H$8,Curves!V6+0.5%,"You Broke It"))))))))</f>
        <v>0</v>
      </c>
      <c r="AE6" s="24"/>
      <c r="AF6" s="35">
        <f>C2</f>
        <v>45257</v>
      </c>
      <c r="AG6" s="36">
        <f>K6/100</f>
        <v>5.3099999999999994E-2</v>
      </c>
      <c r="AH6" s="36"/>
      <c r="AI6" s="35">
        <f>AF6</f>
        <v>45257</v>
      </c>
      <c r="AJ6" s="36">
        <f>AVERAGEIFS($AG$6:$AG$4000,$AF$6:$AF$4000,"&gt;="&amp;AI6,$AF$6:$AF$4000,"&lt;="&amp;EOMONTH(AI6,0))</f>
        <v>5.3116125E-2</v>
      </c>
      <c r="AK6" s="39" cm="1">
        <f t="array" ref="AK6">AVERAGE(IF((AF6:AF4000&gt;=AI6)*(AF6:AF4000&lt;=AI6),AG6:AG3691))</f>
        <v>5.3099999999999994E-2</v>
      </c>
      <c r="AL6" s="107">
        <v>5.33E-2</v>
      </c>
      <c r="AO6" s="87"/>
    </row>
    <row r="7" spans="2:41" x14ac:dyDescent="0.25">
      <c r="B7" s="16">
        <f>EDATE(B6,1)</f>
        <v>45287</v>
      </c>
      <c r="C7" s="20">
        <v>26.69</v>
      </c>
      <c r="D7" s="2"/>
      <c r="E7" s="105">
        <v>5.3688200000000004</v>
      </c>
      <c r="F7" s="105">
        <v>5.4811699999999997</v>
      </c>
      <c r="G7" s="29">
        <v>5.3758800000000004</v>
      </c>
      <c r="H7" s="21"/>
      <c r="I7" s="23"/>
      <c r="J7" s="110">
        <v>45257</v>
      </c>
      <c r="K7" s="106">
        <v>5.3121499999999999</v>
      </c>
      <c r="L7" s="29"/>
      <c r="M7" s="23"/>
      <c r="O7" s="16">
        <f t="shared" si="1"/>
        <v>45287</v>
      </c>
      <c r="P7" s="51">
        <f t="shared" si="2"/>
        <v>0.26690000000000003</v>
      </c>
      <c r="Q7" s="8">
        <f t="shared" si="3"/>
        <v>5.3688200000000005E-2</v>
      </c>
      <c r="R7" s="8">
        <f t="shared" ref="R7:R70" si="9">AJ7</f>
        <v>5.3576900000000004E-2</v>
      </c>
      <c r="S7" s="8">
        <f t="shared" si="4"/>
        <v>5.4811699999999998E-2</v>
      </c>
      <c r="T7" s="24">
        <f t="shared" si="5"/>
        <v>5.3758800000000002E-2</v>
      </c>
      <c r="U7" s="24">
        <f t="shared" si="6"/>
        <v>0</v>
      </c>
      <c r="V7" s="24">
        <f t="shared" si="7"/>
        <v>0</v>
      </c>
      <c r="W7" s="24"/>
      <c r="X7" s="16">
        <f t="shared" si="8"/>
        <v>45287</v>
      </c>
      <c r="Y7" s="40">
        <f>+IF(Analysis!$G$33='Data Validation'!$H$3,Curves!Q7,IF(Analysis!$G$33='Data Validation'!$H$1,Q7*(1-(SQRT(YEARFRAC($O$6,$O7,2))*(2*$P7))),IF(Analysis!$G$33='Data Validation'!$H$2,Curves!Q7*(1-(SQRT(YEARFRAC($O$6,$O7,2))*(1*$P7))),IF(Analysis!$G$33='Data Validation'!$H$4,Curves!Q7*(1+(SQRT(YEARFRAC($O$6,$O7,2))*(1*$P7))),IF(Analysis!$G$33='Data Validation'!$H$5,Curves!Q7*(1+(SQRT(YEARFRAC($O$6,$O7,2))*(2*$P7))),IF(Analysis!$G$33='Data Validation'!$H$6,Curves!Q7+(Curves!$AL7-Curves!Q7),IF(Analysis!$G$33='Data Validation'!$H$7,Curves!Q7+0.25%,IF(Analysis!$G$33='Data Validation'!$H$8,Curves!Q7+0.5%,"You Broke It"))))))))</f>
        <v>5.3688200000000005E-2</v>
      </c>
      <c r="Z7" s="40">
        <f>+IF(Analysis!$G$33='Data Validation'!$H$3,Curves!R7,IF(Analysis!$G$33='Data Validation'!$H$1,R7*(1-(SQRT(YEARFRAC($O$6,$O7,2))*(2*$P7))),IF(Analysis!$G$33='Data Validation'!$H$2,Curves!R7*(1-(SQRT(YEARFRAC($O$6,$O7,2))*(1*$P7))),IF(Analysis!$G$33='Data Validation'!$H$4,Curves!R7*(1+(SQRT(YEARFRAC($O$6,$O7,2))*(1*$P7))),IF(Analysis!$G$33='Data Validation'!$H$5,Curves!R7*(1+(SQRT(YEARFRAC($O$6,$O7,2))*(2*$P7))),IF(Analysis!$G$33='Data Validation'!$H$6,Curves!R7+(Curves!$AL7-Curves!R7),IF(Analysis!$G$33='Data Validation'!$H$7,Curves!R7+0.25%,IF(Analysis!$G$33='Data Validation'!$H$8,Curves!R7+0.5%,"You Broke It"))))))))</f>
        <v>5.3576900000000004E-2</v>
      </c>
      <c r="AA7" s="40">
        <f>+IF(Analysis!$G$33='Data Validation'!$H$3,Curves!S7,IF(Analysis!$G$33='Data Validation'!$H$1,S7*(1-(SQRT(YEARFRAC($O$6,$O7,2))*(2*$P7))),IF(Analysis!$G$33='Data Validation'!$H$2,Curves!S7*(1-(SQRT(YEARFRAC($O$6,$O7,2))*(1*$P7))),IF(Analysis!$G$33='Data Validation'!$H$4,Curves!S7*(1+(SQRT(YEARFRAC($O$6,$O7,2))*(1*$P7))),IF(Analysis!$G$33='Data Validation'!$H$5,Curves!S7*(1+(SQRT(YEARFRAC($O$6,$O7,2))*(2*$P7))),IF(Analysis!$G$33='Data Validation'!$H$6,Curves!S7+(Curves!$AL7-Curves!S7),IF(Analysis!$G$33='Data Validation'!$H$7,Curves!S7+0.25%,IF(Analysis!$G$33='Data Validation'!$H$8,Curves!S7+0.5%,"You Broke It"))))))))</f>
        <v>5.4811699999999998E-2</v>
      </c>
      <c r="AB7" s="40">
        <f>+IF(Analysis!$G$33='Data Validation'!$H$3,Curves!T7,IF(Analysis!$G$33='Data Validation'!$H$1,T7*(1-(SQRT(YEARFRAC($O$6,$O7,2))*(2*$P7))),IF(Analysis!$G$33='Data Validation'!$H$2,Curves!T7*(1-(SQRT(YEARFRAC($O$6,$O7,2))*(1*$P7))),IF(Analysis!$G$33='Data Validation'!$H$4,Curves!T7*(1+(SQRT(YEARFRAC($O$6,$O7,2))*(1*$P7))),IF(Analysis!$G$33='Data Validation'!$H$5,Curves!T7*(1+(SQRT(YEARFRAC($O$6,$O7,2))*(2*$P7))),IF(Analysis!$G$33='Data Validation'!$H$6,Curves!T7+(Curves!$AL7-Curves!T7),IF(Analysis!$G$33='Data Validation'!$H$7,Curves!T7+0.25%,IF(Analysis!$G$33='Data Validation'!$H$8,Curves!T7+0.5%,"You Broke It"))))))))</f>
        <v>5.3758800000000002E-2</v>
      </c>
      <c r="AC7" s="40">
        <f>+IF(Analysis!$G$33='Data Validation'!$H$3,Curves!U7,IF(Analysis!$G$33='Data Validation'!$H$1,U7*(1-(SQRT(YEARFRAC($O$6,$O7,2))*(2*$P7))),IF(Analysis!$G$33='Data Validation'!$H$2,Curves!U7*(1-(SQRT(YEARFRAC($O$6,$O7,2))*(1*$P7))),IF(Analysis!$G$33='Data Validation'!$H$4,Curves!U7*(1+(SQRT(YEARFRAC($O$6,$O7,2))*(1*$P7))),IF(Analysis!$G$33='Data Validation'!$H$5,Curves!U7*(1+(SQRT(YEARFRAC($O$6,$O7,2))*(2*$P7))),IF(Analysis!$G$33='Data Validation'!$H$6,Curves!U7+(Curves!$AL7-Curves!U7),IF(Analysis!$G$33='Data Validation'!$H$7,Curves!U7+0.25%,IF(Analysis!$G$33='Data Validation'!$H$8,Curves!U7+0.5%,"You Broke It"))))))))</f>
        <v>0</v>
      </c>
      <c r="AD7" s="40">
        <f>+IF(Analysis!$G$33='Data Validation'!$H$3,Curves!V7,IF(Analysis!$G$33='Data Validation'!$H$1,V7*(1-(SQRT(YEARFRAC($O$6,$O7,2))*(2*$P7))),IF(Analysis!$G$33='Data Validation'!$H$2,Curves!V7*(1-(SQRT(YEARFRAC($O$6,$O7,2))*(1*$P7))),IF(Analysis!$G$33='Data Validation'!$H$4,Curves!V7*(1+(SQRT(YEARFRAC($O$6,$O7,2))*(1*$P7))),IF(Analysis!$G$33='Data Validation'!$H$5,Curves!V7*(1+(SQRT(YEARFRAC($O$6,$O7,2))*(2*$P7))),IF(Analysis!$G$33='Data Validation'!$H$6,Curves!V7+(Curves!$AL7-Curves!V7),IF(Analysis!$G$33='Data Validation'!$H$7,Curves!V7+0.25%,IF(Analysis!$G$33='Data Validation'!$H$8,Curves!V7+0.5%,"You Broke It"))))))))</f>
        <v>0</v>
      </c>
      <c r="AE7" s="24"/>
      <c r="AF7" s="35">
        <f>AF6+1</f>
        <v>45258</v>
      </c>
      <c r="AG7" s="36">
        <f t="shared" ref="AG7:AG70" si="10">_xlfn.IFNA(VLOOKUP(AF7,J:K,2,FALSE)/100,AG6)</f>
        <v>5.3121500000000002E-2</v>
      </c>
      <c r="AH7" s="36"/>
      <c r="AI7" s="35">
        <f>EDATE(AI6,1)</f>
        <v>45287</v>
      </c>
      <c r="AJ7" s="36">
        <f t="shared" ref="AJ7:AJ70" si="11">AVERAGEIFS($AG$6:$AG$4000,$AF$6:$AF$4000,"&gt;="&amp;AI7,$AF$6:$AF$4000,"&lt;="&amp;EOMONTH(AI7,0))</f>
        <v>5.3576900000000004E-2</v>
      </c>
      <c r="AK7" s="39" cm="1">
        <f t="array" ref="AK7">AVERAGE(IF((AF7:AF4001&gt;=AI7)*(AF7:AF4001&lt;=AI7),AG7:AG3692))</f>
        <v>5.3589700000000004E-2</v>
      </c>
      <c r="AL7" s="107">
        <f>($AK$9-$AK$6)*1/3+AL6</f>
        <v>5.3532666666666673E-2</v>
      </c>
    </row>
    <row r="8" spans="2:41" x14ac:dyDescent="0.25">
      <c r="B8" s="16">
        <f t="shared" ref="B8:B71" si="12">EDATE(B7,1)</f>
        <v>45318</v>
      </c>
      <c r="C8" s="20">
        <v>26.64</v>
      </c>
      <c r="D8" s="2"/>
      <c r="E8" s="105">
        <v>5.3915499999999996</v>
      </c>
      <c r="F8" s="105">
        <v>5.48062</v>
      </c>
      <c r="G8" s="29">
        <v>5.38056</v>
      </c>
      <c r="H8" s="21"/>
      <c r="I8" s="23"/>
      <c r="J8" s="110">
        <v>45258</v>
      </c>
      <c r="K8" s="106">
        <v>5.3121499999999999</v>
      </c>
      <c r="L8" s="29"/>
      <c r="M8" s="23"/>
      <c r="O8" s="16">
        <f t="shared" si="1"/>
        <v>45318</v>
      </c>
      <c r="P8" s="51">
        <f t="shared" si="2"/>
        <v>0.26640000000000003</v>
      </c>
      <c r="Q8" s="8">
        <f t="shared" si="3"/>
        <v>5.3915499999999998E-2</v>
      </c>
      <c r="R8" s="8">
        <f t="shared" si="9"/>
        <v>5.3707880000000006E-2</v>
      </c>
      <c r="S8" s="8">
        <f t="shared" si="4"/>
        <v>5.4806199999999999E-2</v>
      </c>
      <c r="T8" s="24">
        <f t="shared" si="5"/>
        <v>5.3805600000000002E-2</v>
      </c>
      <c r="U8" s="24">
        <f t="shared" si="6"/>
        <v>0</v>
      </c>
      <c r="V8" s="24">
        <f t="shared" si="7"/>
        <v>0</v>
      </c>
      <c r="W8" s="24"/>
      <c r="X8" s="16">
        <f t="shared" si="8"/>
        <v>45318</v>
      </c>
      <c r="Y8" s="40">
        <f>+IF(Analysis!$G$33='Data Validation'!$H$3,Curves!Q8,IF(Analysis!$G$33='Data Validation'!$H$1,Q8*(1-(SQRT(YEARFRAC($O$6,$O8,2))*(2*$P8))),IF(Analysis!$G$33='Data Validation'!$H$2,Curves!Q8*(1-(SQRT(YEARFRAC($O$6,$O8,2))*(1*$P8))),IF(Analysis!$G$33='Data Validation'!$H$4,Curves!Q8*(1+(SQRT(YEARFRAC($O$6,$O8,2))*(1*$P8))),IF(Analysis!$G$33='Data Validation'!$H$5,Curves!Q8*(1+(SQRT(YEARFRAC($O$6,$O8,2))*(2*$P8))),IF(Analysis!$G$33='Data Validation'!$H$6,Curves!Q8+(Curves!$AL8-Curves!Q8),IF(Analysis!$G$33='Data Validation'!$H$7,Curves!Q8+0.25%,IF(Analysis!$G$33='Data Validation'!$H$8,Curves!Q8+0.5%,"You Broke It"))))))))</f>
        <v>5.3915499999999998E-2</v>
      </c>
      <c r="Z8" s="40">
        <f>+IF(Analysis!$G$33='Data Validation'!$H$3,Curves!R8,IF(Analysis!$G$33='Data Validation'!$H$1,R8*(1-(SQRT(YEARFRAC($O$6,$O8,2))*(2*$P8))),IF(Analysis!$G$33='Data Validation'!$H$2,Curves!R8*(1-(SQRT(YEARFRAC($O$6,$O8,2))*(1*$P8))),IF(Analysis!$G$33='Data Validation'!$H$4,Curves!R8*(1+(SQRT(YEARFRAC($O$6,$O8,2))*(1*$P8))),IF(Analysis!$G$33='Data Validation'!$H$5,Curves!R8*(1+(SQRT(YEARFRAC($O$6,$O8,2))*(2*$P8))),IF(Analysis!$G$33='Data Validation'!$H$6,Curves!R8+(Curves!$AL8-Curves!R8),IF(Analysis!$G$33='Data Validation'!$H$7,Curves!R8+0.25%,IF(Analysis!$G$33='Data Validation'!$H$8,Curves!R8+0.5%,"You Broke It"))))))))</f>
        <v>5.3707880000000006E-2</v>
      </c>
      <c r="AA8" s="40">
        <f>+IF(Analysis!$G$33='Data Validation'!$H$3,Curves!S8,IF(Analysis!$G$33='Data Validation'!$H$1,S8*(1-(SQRT(YEARFRAC($O$6,$O8,2))*(2*$P8))),IF(Analysis!$G$33='Data Validation'!$H$2,Curves!S8*(1-(SQRT(YEARFRAC($O$6,$O8,2))*(1*$P8))),IF(Analysis!$G$33='Data Validation'!$H$4,Curves!S8*(1+(SQRT(YEARFRAC($O$6,$O8,2))*(1*$P8))),IF(Analysis!$G$33='Data Validation'!$H$5,Curves!S8*(1+(SQRT(YEARFRAC($O$6,$O8,2))*(2*$P8))),IF(Analysis!$G$33='Data Validation'!$H$6,Curves!S8+(Curves!$AL8-Curves!S8),IF(Analysis!$G$33='Data Validation'!$H$7,Curves!S8+0.25%,IF(Analysis!$G$33='Data Validation'!$H$8,Curves!S8+0.5%,"You Broke It"))))))))</f>
        <v>5.4806199999999999E-2</v>
      </c>
      <c r="AB8" s="40">
        <f>+IF(Analysis!$G$33='Data Validation'!$H$3,Curves!T8,IF(Analysis!$G$33='Data Validation'!$H$1,T8*(1-(SQRT(YEARFRAC($O$6,$O8,2))*(2*$P8))),IF(Analysis!$G$33='Data Validation'!$H$2,Curves!T8*(1-(SQRT(YEARFRAC($O$6,$O8,2))*(1*$P8))),IF(Analysis!$G$33='Data Validation'!$H$4,Curves!T8*(1+(SQRT(YEARFRAC($O$6,$O8,2))*(1*$P8))),IF(Analysis!$G$33='Data Validation'!$H$5,Curves!T8*(1+(SQRT(YEARFRAC($O$6,$O8,2))*(2*$P8))),IF(Analysis!$G$33='Data Validation'!$H$6,Curves!T8+(Curves!$AL8-Curves!T8),IF(Analysis!$G$33='Data Validation'!$H$7,Curves!T8+0.25%,IF(Analysis!$G$33='Data Validation'!$H$8,Curves!T8+0.5%,"You Broke It"))))))))</f>
        <v>5.3805600000000002E-2</v>
      </c>
      <c r="AC8" s="40">
        <f>+IF(Analysis!$G$33='Data Validation'!$H$3,Curves!U8,IF(Analysis!$G$33='Data Validation'!$H$1,U8*(1-(SQRT(YEARFRAC($O$6,$O8,2))*(2*$P8))),IF(Analysis!$G$33='Data Validation'!$H$2,Curves!U8*(1-(SQRT(YEARFRAC($O$6,$O8,2))*(1*$P8))),IF(Analysis!$G$33='Data Validation'!$H$4,Curves!U8*(1+(SQRT(YEARFRAC($O$6,$O8,2))*(1*$P8))),IF(Analysis!$G$33='Data Validation'!$H$5,Curves!U8*(1+(SQRT(YEARFRAC($O$6,$O8,2))*(2*$P8))),IF(Analysis!$G$33='Data Validation'!$H$6,Curves!U8+(Curves!$AL8-Curves!U8),IF(Analysis!$G$33='Data Validation'!$H$7,Curves!U8+0.25%,IF(Analysis!$G$33='Data Validation'!$H$8,Curves!U8+0.5%,"You Broke It"))))))))</f>
        <v>0</v>
      </c>
      <c r="AD8" s="40">
        <f>+IF(Analysis!$G$33='Data Validation'!$H$3,Curves!V8,IF(Analysis!$G$33='Data Validation'!$H$1,V8*(1-(SQRT(YEARFRAC($O$6,$O8,2))*(2*$P8))),IF(Analysis!$G$33='Data Validation'!$H$2,Curves!V8*(1-(SQRT(YEARFRAC($O$6,$O8,2))*(1*$P8))),IF(Analysis!$G$33='Data Validation'!$H$4,Curves!V8*(1+(SQRT(YEARFRAC($O$6,$O8,2))*(1*$P8))),IF(Analysis!$G$33='Data Validation'!$H$5,Curves!V8*(1+(SQRT(YEARFRAC($O$6,$O8,2))*(2*$P8))),IF(Analysis!$G$33='Data Validation'!$H$6,Curves!V8+(Curves!$AL8-Curves!V8),IF(Analysis!$G$33='Data Validation'!$H$7,Curves!V8+0.25%,IF(Analysis!$G$33='Data Validation'!$H$8,Curves!V8+0.5%,"You Broke It"))))))))</f>
        <v>0</v>
      </c>
      <c r="AE8" s="24"/>
      <c r="AF8" s="35">
        <f t="shared" ref="AF8:AF71" si="13">AF7+1</f>
        <v>45259</v>
      </c>
      <c r="AG8" s="36">
        <f t="shared" si="10"/>
        <v>5.3121500000000002E-2</v>
      </c>
      <c r="AH8" s="36"/>
      <c r="AI8" s="35">
        <f t="shared" ref="AI8:AI71" si="14">EDATE(AI7,1)</f>
        <v>45318</v>
      </c>
      <c r="AJ8" s="36">
        <f t="shared" si="11"/>
        <v>5.3707880000000006E-2</v>
      </c>
      <c r="AK8" s="39" cm="1">
        <f t="array" ref="AK8">AVERAGE(IF((AF8:AF4002&gt;=AI8)*(AF8:AF4002&lt;=AI8),AG8:AG3693))</f>
        <v>5.3572700000000001E-2</v>
      </c>
      <c r="AL8" s="107">
        <f>($AK$9-$AK$6)*1/3+AL7</f>
        <v>5.3765333333333346E-2</v>
      </c>
    </row>
    <row r="9" spans="2:41" x14ac:dyDescent="0.25">
      <c r="B9" s="16">
        <f t="shared" si="12"/>
        <v>45349</v>
      </c>
      <c r="C9" s="20">
        <v>26.58</v>
      </c>
      <c r="D9" s="2"/>
      <c r="E9" s="105">
        <v>5.3795099999999998</v>
      </c>
      <c r="F9" s="105">
        <v>5.4761199999999999</v>
      </c>
      <c r="G9" s="29">
        <v>5.5390899999999998</v>
      </c>
      <c r="H9" s="21"/>
      <c r="I9" s="23"/>
      <c r="J9" s="110">
        <v>45259</v>
      </c>
      <c r="K9" s="106">
        <v>5.3121499999999999</v>
      </c>
      <c r="L9" s="29"/>
      <c r="M9" s="23"/>
      <c r="O9" s="16">
        <f t="shared" si="1"/>
        <v>45349</v>
      </c>
      <c r="P9" s="51">
        <f t="shared" si="2"/>
        <v>0.26579999999999998</v>
      </c>
      <c r="Q9" s="8">
        <f t="shared" si="3"/>
        <v>5.3795099999999998E-2</v>
      </c>
      <c r="R9" s="8">
        <f t="shared" si="9"/>
        <v>5.3703333333333325E-2</v>
      </c>
      <c r="S9" s="8">
        <f t="shared" si="4"/>
        <v>5.4761199999999996E-2</v>
      </c>
      <c r="T9" s="24">
        <f t="shared" si="5"/>
        <v>5.53909E-2</v>
      </c>
      <c r="U9" s="24">
        <f t="shared" si="6"/>
        <v>0</v>
      </c>
      <c r="V9" s="24">
        <f t="shared" si="7"/>
        <v>0</v>
      </c>
      <c r="W9" s="24"/>
      <c r="X9" s="16">
        <f t="shared" si="8"/>
        <v>45349</v>
      </c>
      <c r="Y9" s="40">
        <f>+IF(Analysis!$G$33='Data Validation'!$H$3,Curves!Q9,IF(Analysis!$G$33='Data Validation'!$H$1,Q9*(1-(SQRT(YEARFRAC($O$6,$O9,2))*(2*$P9))),IF(Analysis!$G$33='Data Validation'!$H$2,Curves!Q9*(1-(SQRT(YEARFRAC($O$6,$O9,2))*(1*$P9))),IF(Analysis!$G$33='Data Validation'!$H$4,Curves!Q9*(1+(SQRT(YEARFRAC($O$6,$O9,2))*(1*$P9))),IF(Analysis!$G$33='Data Validation'!$H$5,Curves!Q9*(1+(SQRT(YEARFRAC($O$6,$O9,2))*(2*$P9))),IF(Analysis!$G$33='Data Validation'!$H$6,Curves!Q9+(Curves!$AL9-Curves!Q9),IF(Analysis!$G$33='Data Validation'!$H$7,Curves!Q9+0.25%,IF(Analysis!$G$33='Data Validation'!$H$8,Curves!Q9+0.5%,"You Broke It"))))))))</f>
        <v>5.3795099999999998E-2</v>
      </c>
      <c r="Z9" s="40">
        <f>+IF(Analysis!$G$33='Data Validation'!$H$3,Curves!R9,IF(Analysis!$G$33='Data Validation'!$H$1,R9*(1-(SQRT(YEARFRAC($O$6,$O9,2))*(2*$P9))),IF(Analysis!$G$33='Data Validation'!$H$2,Curves!R9*(1-(SQRT(YEARFRAC($O$6,$O9,2))*(1*$P9))),IF(Analysis!$G$33='Data Validation'!$H$4,Curves!R9*(1+(SQRT(YEARFRAC($O$6,$O9,2))*(1*$P9))),IF(Analysis!$G$33='Data Validation'!$H$5,Curves!R9*(1+(SQRT(YEARFRAC($O$6,$O9,2))*(2*$P9))),IF(Analysis!$G$33='Data Validation'!$H$6,Curves!R9+(Curves!$AL9-Curves!R9),IF(Analysis!$G$33='Data Validation'!$H$7,Curves!R9+0.25%,IF(Analysis!$G$33='Data Validation'!$H$8,Curves!R9+0.5%,"You Broke It"))))))))</f>
        <v>5.3703333333333325E-2</v>
      </c>
      <c r="AA9" s="40">
        <f>+IF(Analysis!$G$33='Data Validation'!$H$3,Curves!S9,IF(Analysis!$G$33='Data Validation'!$H$1,S9*(1-(SQRT(YEARFRAC($O$6,$O9,2))*(2*$P9))),IF(Analysis!$G$33='Data Validation'!$H$2,Curves!S9*(1-(SQRT(YEARFRAC($O$6,$O9,2))*(1*$P9))),IF(Analysis!$G$33='Data Validation'!$H$4,Curves!S9*(1+(SQRT(YEARFRAC($O$6,$O9,2))*(1*$P9))),IF(Analysis!$G$33='Data Validation'!$H$5,Curves!S9*(1+(SQRT(YEARFRAC($O$6,$O9,2))*(2*$P9))),IF(Analysis!$G$33='Data Validation'!$H$6,Curves!S9+(Curves!$AL9-Curves!S9),IF(Analysis!$G$33='Data Validation'!$H$7,Curves!S9+0.25%,IF(Analysis!$G$33='Data Validation'!$H$8,Curves!S9+0.5%,"You Broke It"))))))))</f>
        <v>5.4761199999999996E-2</v>
      </c>
      <c r="AB9" s="40">
        <f>+IF(Analysis!$G$33='Data Validation'!$H$3,Curves!T9,IF(Analysis!$G$33='Data Validation'!$H$1,T9*(1-(SQRT(YEARFRAC($O$6,$O9,2))*(2*$P9))),IF(Analysis!$G$33='Data Validation'!$H$2,Curves!T9*(1-(SQRT(YEARFRAC($O$6,$O9,2))*(1*$P9))),IF(Analysis!$G$33='Data Validation'!$H$4,Curves!T9*(1+(SQRT(YEARFRAC($O$6,$O9,2))*(1*$P9))),IF(Analysis!$G$33='Data Validation'!$H$5,Curves!T9*(1+(SQRT(YEARFRAC($O$6,$O9,2))*(2*$P9))),IF(Analysis!$G$33='Data Validation'!$H$6,Curves!T9+(Curves!$AL9-Curves!T9),IF(Analysis!$G$33='Data Validation'!$H$7,Curves!T9+0.25%,IF(Analysis!$G$33='Data Validation'!$H$8,Curves!T9+0.5%,"You Broke It"))))))))</f>
        <v>5.53909E-2</v>
      </c>
      <c r="AC9" s="40">
        <f>+IF(Analysis!$G$33='Data Validation'!$H$3,Curves!U9,IF(Analysis!$G$33='Data Validation'!$H$1,U9*(1-(SQRT(YEARFRAC($O$6,$O9,2))*(2*$P9))),IF(Analysis!$G$33='Data Validation'!$H$2,Curves!U9*(1-(SQRT(YEARFRAC($O$6,$O9,2))*(1*$P9))),IF(Analysis!$G$33='Data Validation'!$H$4,Curves!U9*(1+(SQRT(YEARFRAC($O$6,$O9,2))*(1*$P9))),IF(Analysis!$G$33='Data Validation'!$H$5,Curves!U9*(1+(SQRT(YEARFRAC($O$6,$O9,2))*(2*$P9))),IF(Analysis!$G$33='Data Validation'!$H$6,Curves!U9+(Curves!$AL9-Curves!U9),IF(Analysis!$G$33='Data Validation'!$H$7,Curves!U9+0.25%,IF(Analysis!$G$33='Data Validation'!$H$8,Curves!U9+0.5%,"You Broke It"))))))))</f>
        <v>0</v>
      </c>
      <c r="AD9" s="40">
        <f>+IF(Analysis!$G$33='Data Validation'!$H$3,Curves!V9,IF(Analysis!$G$33='Data Validation'!$H$1,V9*(1-(SQRT(YEARFRAC($O$6,$O9,2))*(2*$P9))),IF(Analysis!$G$33='Data Validation'!$H$2,Curves!V9*(1-(SQRT(YEARFRAC($O$6,$O9,2))*(1*$P9))),IF(Analysis!$G$33='Data Validation'!$H$4,Curves!V9*(1+(SQRT(YEARFRAC($O$6,$O9,2))*(1*$P9))),IF(Analysis!$G$33='Data Validation'!$H$5,Curves!V9*(1+(SQRT(YEARFRAC($O$6,$O9,2))*(2*$P9))),IF(Analysis!$G$33='Data Validation'!$H$6,Curves!V9+(Curves!$AL9-Curves!V9),IF(Analysis!$G$33='Data Validation'!$H$7,Curves!V9+0.25%,IF(Analysis!$G$33='Data Validation'!$H$8,Curves!V9+0.5%,"You Broke It"))))))))</f>
        <v>0</v>
      </c>
      <c r="AE9" s="24"/>
      <c r="AF9" s="35">
        <f t="shared" si="13"/>
        <v>45260</v>
      </c>
      <c r="AG9" s="36">
        <f t="shared" si="10"/>
        <v>5.3121500000000002E-2</v>
      </c>
      <c r="AH9" s="36"/>
      <c r="AI9" s="35">
        <f t="shared" si="14"/>
        <v>45349</v>
      </c>
      <c r="AJ9" s="36">
        <f t="shared" si="11"/>
        <v>5.3703333333333325E-2</v>
      </c>
      <c r="AK9" s="39" cm="1">
        <f t="array" ref="AK9">AVERAGE(IF((AF9:AF4003&gt;=AI9)*(AF9:AF4003&lt;=AI9),AG9:AG3694))</f>
        <v>5.3798000000000006E-2</v>
      </c>
      <c r="AL9" s="107">
        <v>5.6250000000000001E-2</v>
      </c>
    </row>
    <row r="10" spans="2:41" x14ac:dyDescent="0.25">
      <c r="B10" s="16">
        <f t="shared" si="12"/>
        <v>45378</v>
      </c>
      <c r="C10" s="20">
        <v>26.92</v>
      </c>
      <c r="D10" s="2"/>
      <c r="E10" s="105">
        <v>5.33507</v>
      </c>
      <c r="F10" s="105">
        <v>5.47736</v>
      </c>
      <c r="G10" s="29">
        <v>5.5403700000000002</v>
      </c>
      <c r="H10" s="21"/>
      <c r="I10" s="23"/>
      <c r="J10" s="110">
        <v>45260</v>
      </c>
      <c r="K10" s="106">
        <v>5.3121499999999999</v>
      </c>
      <c r="L10" s="29"/>
      <c r="M10" s="23"/>
      <c r="O10" s="16">
        <f t="shared" si="1"/>
        <v>45378</v>
      </c>
      <c r="P10" s="51">
        <f t="shared" si="2"/>
        <v>0.26919999999999999</v>
      </c>
      <c r="Q10" s="8">
        <f t="shared" si="3"/>
        <v>5.3350700000000001E-2</v>
      </c>
      <c r="R10" s="8">
        <f t="shared" si="9"/>
        <v>5.3361599999999995E-2</v>
      </c>
      <c r="S10" s="8">
        <f t="shared" si="4"/>
        <v>5.4773599999999999E-2</v>
      </c>
      <c r="T10" s="24">
        <f t="shared" si="5"/>
        <v>5.54037E-2</v>
      </c>
      <c r="U10" s="24">
        <f t="shared" si="6"/>
        <v>0</v>
      </c>
      <c r="V10" s="24">
        <f t="shared" si="7"/>
        <v>0</v>
      </c>
      <c r="W10" s="24"/>
      <c r="X10" s="16">
        <f t="shared" si="8"/>
        <v>45378</v>
      </c>
      <c r="Y10" s="40">
        <f>+IF(Analysis!$G$33='Data Validation'!$H$3,Curves!Q10,IF(Analysis!$G$33='Data Validation'!$H$1,Q10*(1-(SQRT(YEARFRAC($O$6,$O10,2))*(2*$P10))),IF(Analysis!$G$33='Data Validation'!$H$2,Curves!Q10*(1-(SQRT(YEARFRAC($O$6,$O10,2))*(1*$P10))),IF(Analysis!$G$33='Data Validation'!$H$4,Curves!Q10*(1+(SQRT(YEARFRAC($O$6,$O10,2))*(1*$P10))),IF(Analysis!$G$33='Data Validation'!$H$5,Curves!Q10*(1+(SQRT(YEARFRAC($O$6,$O10,2))*(2*$P10))),IF(Analysis!$G$33='Data Validation'!$H$6,Curves!Q10+(Curves!$AL10-Curves!Q10),IF(Analysis!$G$33='Data Validation'!$H$7,Curves!Q10+0.25%,IF(Analysis!$G$33='Data Validation'!$H$8,Curves!Q10+0.5%,"You Broke It"))))))))</f>
        <v>5.3350700000000001E-2</v>
      </c>
      <c r="Z10" s="40">
        <f>+IF(Analysis!$G$33='Data Validation'!$H$3,Curves!R10,IF(Analysis!$G$33='Data Validation'!$H$1,R10*(1-(SQRT(YEARFRAC($O$6,$O10,2))*(2*$P10))),IF(Analysis!$G$33='Data Validation'!$H$2,Curves!R10*(1-(SQRT(YEARFRAC($O$6,$O10,2))*(1*$P10))),IF(Analysis!$G$33='Data Validation'!$H$4,Curves!R10*(1+(SQRT(YEARFRAC($O$6,$O10,2))*(1*$P10))),IF(Analysis!$G$33='Data Validation'!$H$5,Curves!R10*(1+(SQRT(YEARFRAC($O$6,$O10,2))*(2*$P10))),IF(Analysis!$G$33='Data Validation'!$H$6,Curves!R10+(Curves!$AL10-Curves!R10),IF(Analysis!$G$33='Data Validation'!$H$7,Curves!R10+0.25%,IF(Analysis!$G$33='Data Validation'!$H$8,Curves!R10+0.5%,"You Broke It"))))))))</f>
        <v>5.3361599999999995E-2</v>
      </c>
      <c r="AA10" s="40">
        <f>+IF(Analysis!$G$33='Data Validation'!$H$3,Curves!S10,IF(Analysis!$G$33='Data Validation'!$H$1,S10*(1-(SQRT(YEARFRAC($O$6,$O10,2))*(2*$P10))),IF(Analysis!$G$33='Data Validation'!$H$2,Curves!S10*(1-(SQRT(YEARFRAC($O$6,$O10,2))*(1*$P10))),IF(Analysis!$G$33='Data Validation'!$H$4,Curves!S10*(1+(SQRT(YEARFRAC($O$6,$O10,2))*(1*$P10))),IF(Analysis!$G$33='Data Validation'!$H$5,Curves!S10*(1+(SQRT(YEARFRAC($O$6,$O10,2))*(2*$P10))),IF(Analysis!$G$33='Data Validation'!$H$6,Curves!S10+(Curves!$AL10-Curves!S10),IF(Analysis!$G$33='Data Validation'!$H$7,Curves!S10+0.25%,IF(Analysis!$G$33='Data Validation'!$H$8,Curves!S10+0.5%,"You Broke It"))))))))</f>
        <v>5.4773599999999999E-2</v>
      </c>
      <c r="AB10" s="40">
        <f>+IF(Analysis!$G$33='Data Validation'!$H$3,Curves!T10,IF(Analysis!$G$33='Data Validation'!$H$1,T10*(1-(SQRT(YEARFRAC($O$6,$O10,2))*(2*$P10))),IF(Analysis!$G$33='Data Validation'!$H$2,Curves!T10*(1-(SQRT(YEARFRAC($O$6,$O10,2))*(1*$P10))),IF(Analysis!$G$33='Data Validation'!$H$4,Curves!T10*(1+(SQRT(YEARFRAC($O$6,$O10,2))*(1*$P10))),IF(Analysis!$G$33='Data Validation'!$H$5,Curves!T10*(1+(SQRT(YEARFRAC($O$6,$O10,2))*(2*$P10))),IF(Analysis!$G$33='Data Validation'!$H$6,Curves!T10+(Curves!$AL10-Curves!T10),IF(Analysis!$G$33='Data Validation'!$H$7,Curves!T10+0.25%,IF(Analysis!$G$33='Data Validation'!$H$8,Curves!T10+0.5%,"You Broke It"))))))))</f>
        <v>5.54037E-2</v>
      </c>
      <c r="AC10" s="40">
        <f>+IF(Analysis!$G$33='Data Validation'!$H$3,Curves!U10,IF(Analysis!$G$33='Data Validation'!$H$1,U10*(1-(SQRT(YEARFRAC($O$6,$O10,2))*(2*$P10))),IF(Analysis!$G$33='Data Validation'!$H$2,Curves!U10*(1-(SQRT(YEARFRAC($O$6,$O10,2))*(1*$P10))),IF(Analysis!$G$33='Data Validation'!$H$4,Curves!U10*(1+(SQRT(YEARFRAC($O$6,$O10,2))*(1*$P10))),IF(Analysis!$G$33='Data Validation'!$H$5,Curves!U10*(1+(SQRT(YEARFRAC($O$6,$O10,2))*(2*$P10))),IF(Analysis!$G$33='Data Validation'!$H$6,Curves!U10+(Curves!$AL10-Curves!U10),IF(Analysis!$G$33='Data Validation'!$H$7,Curves!U10+0.25%,IF(Analysis!$G$33='Data Validation'!$H$8,Curves!U10+0.5%,"You Broke It"))))))))</f>
        <v>0</v>
      </c>
      <c r="AD10" s="40">
        <f>+IF(Analysis!$G$33='Data Validation'!$H$3,Curves!V10,IF(Analysis!$G$33='Data Validation'!$H$1,V10*(1-(SQRT(YEARFRAC($O$6,$O10,2))*(2*$P10))),IF(Analysis!$G$33='Data Validation'!$H$2,Curves!V10*(1-(SQRT(YEARFRAC($O$6,$O10,2))*(1*$P10))),IF(Analysis!$G$33='Data Validation'!$H$4,Curves!V10*(1+(SQRT(YEARFRAC($O$6,$O10,2))*(1*$P10))),IF(Analysis!$G$33='Data Validation'!$H$5,Curves!V10*(1+(SQRT(YEARFRAC($O$6,$O10,2))*(2*$P10))),IF(Analysis!$G$33='Data Validation'!$H$6,Curves!V10+(Curves!$AL10-Curves!V10),IF(Analysis!$G$33='Data Validation'!$H$7,Curves!V10+0.25%,IF(Analysis!$G$33='Data Validation'!$H$8,Curves!V10+0.5%,"You Broke It"))))))))</f>
        <v>0</v>
      </c>
      <c r="AE10" s="24"/>
      <c r="AF10" s="35">
        <f t="shared" si="13"/>
        <v>45261</v>
      </c>
      <c r="AG10" s="36">
        <f t="shared" si="10"/>
        <v>5.3129299999999997E-2</v>
      </c>
      <c r="AH10" s="36"/>
      <c r="AI10" s="35">
        <f t="shared" si="14"/>
        <v>45378</v>
      </c>
      <c r="AJ10" s="36">
        <f t="shared" si="11"/>
        <v>5.3361599999999995E-2</v>
      </c>
      <c r="AK10" s="39" cm="1">
        <f t="array" ref="AK10">AVERAGE(IF((AF10:AF4004&gt;=AI10)*(AF10:AF4004&lt;=AI10),AG10:AG3695))</f>
        <v>5.3655999999999995E-2</v>
      </c>
      <c r="AL10" s="107">
        <f>($AK$21-$AK$9)*1/12+AL9</f>
        <v>5.5415850000000003E-2</v>
      </c>
    </row>
    <row r="11" spans="2:41" x14ac:dyDescent="0.25">
      <c r="B11" s="16">
        <f t="shared" si="12"/>
        <v>45409</v>
      </c>
      <c r="C11" s="20">
        <v>27.29</v>
      </c>
      <c r="D11" s="2"/>
      <c r="E11" s="105">
        <v>5.2409600000000003</v>
      </c>
      <c r="F11" s="105">
        <v>5.4518599999999999</v>
      </c>
      <c r="G11" s="29">
        <v>5.5198200000000002</v>
      </c>
      <c r="H11" s="21"/>
      <c r="I11" s="23"/>
      <c r="J11" s="110">
        <v>45261</v>
      </c>
      <c r="K11" s="106">
        <v>5.3129299999999997</v>
      </c>
      <c r="L11" s="29"/>
      <c r="M11" s="23"/>
      <c r="O11" s="16">
        <f t="shared" si="1"/>
        <v>45409</v>
      </c>
      <c r="P11" s="51">
        <f t="shared" si="2"/>
        <v>0.27289999999999998</v>
      </c>
      <c r="Q11" s="8">
        <f t="shared" si="3"/>
        <v>5.2409600000000001E-2</v>
      </c>
      <c r="R11" s="8">
        <f t="shared" si="9"/>
        <v>5.2806699999999998E-2</v>
      </c>
      <c r="S11" s="8">
        <f t="shared" si="4"/>
        <v>5.45186E-2</v>
      </c>
      <c r="T11" s="24">
        <f t="shared" si="5"/>
        <v>5.5198200000000003E-2</v>
      </c>
      <c r="U11" s="24">
        <f t="shared" si="6"/>
        <v>0</v>
      </c>
      <c r="V11" s="24">
        <f t="shared" si="7"/>
        <v>0</v>
      </c>
      <c r="W11" s="24"/>
      <c r="X11" s="16">
        <f t="shared" si="8"/>
        <v>45409</v>
      </c>
      <c r="Y11" s="40">
        <f>+IF(Analysis!$G$33='Data Validation'!$H$3,Curves!Q11,IF(Analysis!$G$33='Data Validation'!$H$1,Q11*(1-(SQRT(YEARFRAC($O$6,$O11,2))*(2*$P11))),IF(Analysis!$G$33='Data Validation'!$H$2,Curves!Q11*(1-(SQRT(YEARFRAC($O$6,$O11,2))*(1*$P11))),IF(Analysis!$G$33='Data Validation'!$H$4,Curves!Q11*(1+(SQRT(YEARFRAC($O$6,$O11,2))*(1*$P11))),IF(Analysis!$G$33='Data Validation'!$H$5,Curves!Q11*(1+(SQRT(YEARFRAC($O$6,$O11,2))*(2*$P11))),IF(Analysis!$G$33='Data Validation'!$H$6,Curves!Q11+(Curves!$AL11-Curves!Q11),IF(Analysis!$G$33='Data Validation'!$H$7,Curves!Q11+0.25%,IF(Analysis!$G$33='Data Validation'!$H$8,Curves!Q11+0.5%,"You Broke It"))))))))</f>
        <v>5.2409600000000001E-2</v>
      </c>
      <c r="Z11" s="40">
        <f>+IF(Analysis!$G$33='Data Validation'!$H$3,Curves!R11,IF(Analysis!$G$33='Data Validation'!$H$1,R11*(1-(SQRT(YEARFRAC($O$6,$O11,2))*(2*$P11))),IF(Analysis!$G$33='Data Validation'!$H$2,Curves!R11*(1-(SQRT(YEARFRAC($O$6,$O11,2))*(1*$P11))),IF(Analysis!$G$33='Data Validation'!$H$4,Curves!R11*(1+(SQRT(YEARFRAC($O$6,$O11,2))*(1*$P11))),IF(Analysis!$G$33='Data Validation'!$H$5,Curves!R11*(1+(SQRT(YEARFRAC($O$6,$O11,2))*(2*$P11))),IF(Analysis!$G$33='Data Validation'!$H$6,Curves!R11+(Curves!$AL11-Curves!R11),IF(Analysis!$G$33='Data Validation'!$H$7,Curves!R11+0.25%,IF(Analysis!$G$33='Data Validation'!$H$8,Curves!R11+0.5%,"You Broke It"))))))))</f>
        <v>5.2806699999999998E-2</v>
      </c>
      <c r="AA11" s="40">
        <f>+IF(Analysis!$G$33='Data Validation'!$H$3,Curves!S11,IF(Analysis!$G$33='Data Validation'!$H$1,S11*(1-(SQRT(YEARFRAC($O$6,$O11,2))*(2*$P11))),IF(Analysis!$G$33='Data Validation'!$H$2,Curves!S11*(1-(SQRT(YEARFRAC($O$6,$O11,2))*(1*$P11))),IF(Analysis!$G$33='Data Validation'!$H$4,Curves!S11*(1+(SQRT(YEARFRAC($O$6,$O11,2))*(1*$P11))),IF(Analysis!$G$33='Data Validation'!$H$5,Curves!S11*(1+(SQRT(YEARFRAC($O$6,$O11,2))*(2*$P11))),IF(Analysis!$G$33='Data Validation'!$H$6,Curves!S11+(Curves!$AL11-Curves!S11),IF(Analysis!$G$33='Data Validation'!$H$7,Curves!S11+0.25%,IF(Analysis!$G$33='Data Validation'!$H$8,Curves!S11+0.5%,"You Broke It"))))))))</f>
        <v>5.45186E-2</v>
      </c>
      <c r="AB11" s="40">
        <f>+IF(Analysis!$G$33='Data Validation'!$H$3,Curves!T11,IF(Analysis!$G$33='Data Validation'!$H$1,T11*(1-(SQRT(YEARFRAC($O$6,$O11,2))*(2*$P11))),IF(Analysis!$G$33='Data Validation'!$H$2,Curves!T11*(1-(SQRT(YEARFRAC($O$6,$O11,2))*(1*$P11))),IF(Analysis!$G$33='Data Validation'!$H$4,Curves!T11*(1+(SQRT(YEARFRAC($O$6,$O11,2))*(1*$P11))),IF(Analysis!$G$33='Data Validation'!$H$5,Curves!T11*(1+(SQRT(YEARFRAC($O$6,$O11,2))*(2*$P11))),IF(Analysis!$G$33='Data Validation'!$H$6,Curves!T11+(Curves!$AL11-Curves!T11),IF(Analysis!$G$33='Data Validation'!$H$7,Curves!T11+0.25%,IF(Analysis!$G$33='Data Validation'!$H$8,Curves!T11+0.5%,"You Broke It"))))))))</f>
        <v>5.5198200000000003E-2</v>
      </c>
      <c r="AC11" s="40">
        <f>+IF(Analysis!$G$33='Data Validation'!$H$3,Curves!U11,IF(Analysis!$G$33='Data Validation'!$H$1,U11*(1-(SQRT(YEARFRAC($O$6,$O11,2))*(2*$P11))),IF(Analysis!$G$33='Data Validation'!$H$2,Curves!U11*(1-(SQRT(YEARFRAC($O$6,$O11,2))*(1*$P11))),IF(Analysis!$G$33='Data Validation'!$H$4,Curves!U11*(1+(SQRT(YEARFRAC($O$6,$O11,2))*(1*$P11))),IF(Analysis!$G$33='Data Validation'!$H$5,Curves!U11*(1+(SQRT(YEARFRAC($O$6,$O11,2))*(2*$P11))),IF(Analysis!$G$33='Data Validation'!$H$6,Curves!U11+(Curves!$AL11-Curves!U11),IF(Analysis!$G$33='Data Validation'!$H$7,Curves!U11+0.25%,IF(Analysis!$G$33='Data Validation'!$H$8,Curves!U11+0.5%,"You Broke It"))))))))</f>
        <v>0</v>
      </c>
      <c r="AD11" s="40">
        <f>+IF(Analysis!$G$33='Data Validation'!$H$3,Curves!V11,IF(Analysis!$G$33='Data Validation'!$H$1,V11*(1-(SQRT(YEARFRAC($O$6,$O11,2))*(2*$P11))),IF(Analysis!$G$33='Data Validation'!$H$2,Curves!V11*(1-(SQRT(YEARFRAC($O$6,$O11,2))*(1*$P11))),IF(Analysis!$G$33='Data Validation'!$H$4,Curves!V11*(1+(SQRT(YEARFRAC($O$6,$O11,2))*(1*$P11))),IF(Analysis!$G$33='Data Validation'!$H$5,Curves!V11*(1+(SQRT(YEARFRAC($O$6,$O11,2))*(2*$P11))),IF(Analysis!$G$33='Data Validation'!$H$6,Curves!V11+(Curves!$AL11-Curves!V11),IF(Analysis!$G$33='Data Validation'!$H$7,Curves!V11+0.25%,IF(Analysis!$G$33='Data Validation'!$H$8,Curves!V11+0.5%,"You Broke It"))))))))</f>
        <v>0</v>
      </c>
      <c r="AE11" s="24"/>
      <c r="AF11" s="35">
        <f t="shared" si="13"/>
        <v>45262</v>
      </c>
      <c r="AG11" s="36">
        <f t="shared" si="10"/>
        <v>5.3129299999999997E-2</v>
      </c>
      <c r="AH11" s="36"/>
      <c r="AI11" s="35">
        <f t="shared" si="14"/>
        <v>45409</v>
      </c>
      <c r="AJ11" s="36">
        <f t="shared" si="11"/>
        <v>5.2806699999999998E-2</v>
      </c>
      <c r="AK11" s="39" cm="1">
        <f t="array" ref="AK11">AVERAGE(IF((AF11:AF4005&gt;=AI11)*(AF11:AF4005&lt;=AI11),AG11:AG3696))</f>
        <v>5.3284100000000001E-2</v>
      </c>
      <c r="AL11" s="107">
        <f t="shared" ref="AL11:AL20" si="15">($AK$21-$AK$9)*1/12+AL10</f>
        <v>5.4581700000000004E-2</v>
      </c>
    </row>
    <row r="12" spans="2:41" x14ac:dyDescent="0.25">
      <c r="B12" s="16">
        <f t="shared" si="12"/>
        <v>45439</v>
      </c>
      <c r="C12" s="20">
        <v>27.16</v>
      </c>
      <c r="D12" s="2"/>
      <c r="E12" s="105">
        <v>5.1851500000000001</v>
      </c>
      <c r="F12" s="105">
        <v>5.2170100000000001</v>
      </c>
      <c r="G12" s="29">
        <v>5.3311599999999997</v>
      </c>
      <c r="H12" s="21"/>
      <c r="I12" s="23"/>
      <c r="J12" s="110">
        <v>45264</v>
      </c>
      <c r="K12" s="106">
        <v>5.3121499999999999</v>
      </c>
      <c r="L12" s="29"/>
      <c r="M12" s="23"/>
      <c r="O12" s="16">
        <f t="shared" si="1"/>
        <v>45439</v>
      </c>
      <c r="P12" s="51">
        <f t="shared" si="2"/>
        <v>0.27160000000000001</v>
      </c>
      <c r="Q12" s="8">
        <f t="shared" si="3"/>
        <v>5.1851500000000002E-2</v>
      </c>
      <c r="R12" s="8">
        <f t="shared" si="9"/>
        <v>5.1877700000000006E-2</v>
      </c>
      <c r="S12" s="8">
        <f t="shared" si="4"/>
        <v>5.2170100000000004E-2</v>
      </c>
      <c r="T12" s="24">
        <f t="shared" si="5"/>
        <v>5.3311599999999994E-2</v>
      </c>
      <c r="U12" s="24">
        <f t="shared" si="6"/>
        <v>0</v>
      </c>
      <c r="V12" s="24">
        <f t="shared" si="7"/>
        <v>0</v>
      </c>
      <c r="W12" s="24"/>
      <c r="X12" s="16">
        <f t="shared" si="8"/>
        <v>45439</v>
      </c>
      <c r="Y12" s="40">
        <f>+IF(Analysis!$G$33='Data Validation'!$H$3,Curves!Q12,IF(Analysis!$G$33='Data Validation'!$H$1,Q12*(1-(SQRT(YEARFRAC($O$6,$O12,2))*(2*$P12))),IF(Analysis!$G$33='Data Validation'!$H$2,Curves!Q12*(1-(SQRT(YEARFRAC($O$6,$O12,2))*(1*$P12))),IF(Analysis!$G$33='Data Validation'!$H$4,Curves!Q12*(1+(SQRT(YEARFRAC($O$6,$O12,2))*(1*$P12))),IF(Analysis!$G$33='Data Validation'!$H$5,Curves!Q12*(1+(SQRT(YEARFRAC($O$6,$O12,2))*(2*$P12))),IF(Analysis!$G$33='Data Validation'!$H$6,Curves!Q12+(Curves!$AL12-Curves!Q12),IF(Analysis!$G$33='Data Validation'!$H$7,Curves!Q12+0.25%,IF(Analysis!$G$33='Data Validation'!$H$8,Curves!Q12+0.5%,"You Broke It"))))))))</f>
        <v>5.1851500000000002E-2</v>
      </c>
      <c r="Z12" s="40">
        <f>+IF(Analysis!$G$33='Data Validation'!$H$3,Curves!R12,IF(Analysis!$G$33='Data Validation'!$H$1,R12*(1-(SQRT(YEARFRAC($O$6,$O12,2))*(2*$P12))),IF(Analysis!$G$33='Data Validation'!$H$2,Curves!R12*(1-(SQRT(YEARFRAC($O$6,$O12,2))*(1*$P12))),IF(Analysis!$G$33='Data Validation'!$H$4,Curves!R12*(1+(SQRT(YEARFRAC($O$6,$O12,2))*(1*$P12))),IF(Analysis!$G$33='Data Validation'!$H$5,Curves!R12*(1+(SQRT(YEARFRAC($O$6,$O12,2))*(2*$P12))),IF(Analysis!$G$33='Data Validation'!$H$6,Curves!R12+(Curves!$AL12-Curves!R12),IF(Analysis!$G$33='Data Validation'!$H$7,Curves!R12+0.25%,IF(Analysis!$G$33='Data Validation'!$H$8,Curves!R12+0.5%,"You Broke It"))))))))</f>
        <v>5.1877700000000006E-2</v>
      </c>
      <c r="AA12" s="40">
        <f>+IF(Analysis!$G$33='Data Validation'!$H$3,Curves!S12,IF(Analysis!$G$33='Data Validation'!$H$1,S12*(1-(SQRT(YEARFRAC($O$6,$O12,2))*(2*$P12))),IF(Analysis!$G$33='Data Validation'!$H$2,Curves!S12*(1-(SQRT(YEARFRAC($O$6,$O12,2))*(1*$P12))),IF(Analysis!$G$33='Data Validation'!$H$4,Curves!S12*(1+(SQRT(YEARFRAC($O$6,$O12,2))*(1*$P12))),IF(Analysis!$G$33='Data Validation'!$H$5,Curves!S12*(1+(SQRT(YEARFRAC($O$6,$O12,2))*(2*$P12))),IF(Analysis!$G$33='Data Validation'!$H$6,Curves!S12+(Curves!$AL12-Curves!S12),IF(Analysis!$G$33='Data Validation'!$H$7,Curves!S12+0.25%,IF(Analysis!$G$33='Data Validation'!$H$8,Curves!S12+0.5%,"You Broke It"))))))))</f>
        <v>5.2170100000000004E-2</v>
      </c>
      <c r="AB12" s="40">
        <f>+IF(Analysis!$G$33='Data Validation'!$H$3,Curves!T12,IF(Analysis!$G$33='Data Validation'!$H$1,T12*(1-(SQRT(YEARFRAC($O$6,$O12,2))*(2*$P12))),IF(Analysis!$G$33='Data Validation'!$H$2,Curves!T12*(1-(SQRT(YEARFRAC($O$6,$O12,2))*(1*$P12))),IF(Analysis!$G$33='Data Validation'!$H$4,Curves!T12*(1+(SQRT(YEARFRAC($O$6,$O12,2))*(1*$P12))),IF(Analysis!$G$33='Data Validation'!$H$5,Curves!T12*(1+(SQRT(YEARFRAC($O$6,$O12,2))*(2*$P12))),IF(Analysis!$G$33='Data Validation'!$H$6,Curves!T12+(Curves!$AL12-Curves!T12),IF(Analysis!$G$33='Data Validation'!$H$7,Curves!T12+0.25%,IF(Analysis!$G$33='Data Validation'!$H$8,Curves!T12+0.5%,"You Broke It"))))))))</f>
        <v>5.3311599999999994E-2</v>
      </c>
      <c r="AC12" s="40">
        <f>+IF(Analysis!$G$33='Data Validation'!$H$3,Curves!U12,IF(Analysis!$G$33='Data Validation'!$H$1,U12*(1-(SQRT(YEARFRAC($O$6,$O12,2))*(2*$P12))),IF(Analysis!$G$33='Data Validation'!$H$2,Curves!U12*(1-(SQRT(YEARFRAC($O$6,$O12,2))*(1*$P12))),IF(Analysis!$G$33='Data Validation'!$H$4,Curves!U12*(1+(SQRT(YEARFRAC($O$6,$O12,2))*(1*$P12))),IF(Analysis!$G$33='Data Validation'!$H$5,Curves!U12*(1+(SQRT(YEARFRAC($O$6,$O12,2))*(2*$P12))),IF(Analysis!$G$33='Data Validation'!$H$6,Curves!U12+(Curves!$AL12-Curves!U12),IF(Analysis!$G$33='Data Validation'!$H$7,Curves!U12+0.25%,IF(Analysis!$G$33='Data Validation'!$H$8,Curves!U12+0.5%,"You Broke It"))))))))</f>
        <v>0</v>
      </c>
      <c r="AD12" s="40">
        <f>+IF(Analysis!$G$33='Data Validation'!$H$3,Curves!V12,IF(Analysis!$G$33='Data Validation'!$H$1,V12*(1-(SQRT(YEARFRAC($O$6,$O12,2))*(2*$P12))),IF(Analysis!$G$33='Data Validation'!$H$2,Curves!V12*(1-(SQRT(YEARFRAC($O$6,$O12,2))*(1*$P12))),IF(Analysis!$G$33='Data Validation'!$H$4,Curves!V12*(1+(SQRT(YEARFRAC($O$6,$O12,2))*(1*$P12))),IF(Analysis!$G$33='Data Validation'!$H$5,Curves!V12*(1+(SQRT(YEARFRAC($O$6,$O12,2))*(2*$P12))),IF(Analysis!$G$33='Data Validation'!$H$6,Curves!V12+(Curves!$AL12-Curves!V12),IF(Analysis!$G$33='Data Validation'!$H$7,Curves!V12+0.25%,IF(Analysis!$G$33='Data Validation'!$H$8,Curves!V12+0.5%,"You Broke It"))))))))</f>
        <v>0</v>
      </c>
      <c r="AE12" s="24"/>
      <c r="AF12" s="35">
        <f t="shared" si="13"/>
        <v>45263</v>
      </c>
      <c r="AG12" s="36">
        <f t="shared" si="10"/>
        <v>5.3129299999999997E-2</v>
      </c>
      <c r="AH12" s="36"/>
      <c r="AI12" s="35">
        <f t="shared" si="14"/>
        <v>45439</v>
      </c>
      <c r="AJ12" s="36">
        <f t="shared" si="11"/>
        <v>5.1877700000000006E-2</v>
      </c>
      <c r="AK12" s="39" cm="1">
        <f t="array" ref="AK12">AVERAGE(IF((AF12:AF4006&gt;=AI12)*(AF12:AF4006&lt;=AI12),AG12:AG3697))</f>
        <v>5.2340699999999997E-2</v>
      </c>
      <c r="AL12" s="107">
        <f t="shared" si="15"/>
        <v>5.3747550000000005E-2</v>
      </c>
    </row>
    <row r="13" spans="2:41" x14ac:dyDescent="0.25">
      <c r="B13" s="16">
        <f t="shared" si="12"/>
        <v>45470</v>
      </c>
      <c r="C13" s="20">
        <v>27.62</v>
      </c>
      <c r="D13" s="2"/>
      <c r="E13" s="105">
        <v>5.1273499999999999</v>
      </c>
      <c r="F13" s="105">
        <v>5.2177699999999998</v>
      </c>
      <c r="G13" s="29">
        <v>5.33195</v>
      </c>
      <c r="H13" s="21"/>
      <c r="I13" s="23"/>
      <c r="J13" s="110">
        <v>45265</v>
      </c>
      <c r="K13" s="106">
        <v>5.3095100000000004</v>
      </c>
      <c r="L13" s="29"/>
      <c r="M13" s="23"/>
      <c r="O13" s="16">
        <f t="shared" si="1"/>
        <v>45470</v>
      </c>
      <c r="P13" s="51">
        <f t="shared" si="2"/>
        <v>0.2762</v>
      </c>
      <c r="Q13" s="8">
        <f t="shared" si="3"/>
        <v>5.12735E-2</v>
      </c>
      <c r="R13" s="8">
        <f t="shared" si="9"/>
        <v>5.131115E-2</v>
      </c>
      <c r="S13" s="8">
        <f t="shared" si="4"/>
        <v>5.21777E-2</v>
      </c>
      <c r="T13" s="24">
        <f t="shared" si="5"/>
        <v>5.3319499999999999E-2</v>
      </c>
      <c r="U13" s="24">
        <f t="shared" si="6"/>
        <v>0</v>
      </c>
      <c r="V13" s="24">
        <f t="shared" si="7"/>
        <v>0</v>
      </c>
      <c r="W13" s="24"/>
      <c r="X13" s="16">
        <f t="shared" si="8"/>
        <v>45470</v>
      </c>
      <c r="Y13" s="40">
        <f>+IF(Analysis!$G$33='Data Validation'!$H$3,Curves!Q13,IF(Analysis!$G$33='Data Validation'!$H$1,Q13*(1-(SQRT(YEARFRAC($O$6,$O13,2))*(2*$P13))),IF(Analysis!$G$33='Data Validation'!$H$2,Curves!Q13*(1-(SQRT(YEARFRAC($O$6,$O13,2))*(1*$P13))),IF(Analysis!$G$33='Data Validation'!$H$4,Curves!Q13*(1+(SQRT(YEARFRAC($O$6,$O13,2))*(1*$P13))),IF(Analysis!$G$33='Data Validation'!$H$5,Curves!Q13*(1+(SQRT(YEARFRAC($O$6,$O13,2))*(2*$P13))),IF(Analysis!$G$33='Data Validation'!$H$6,Curves!Q13+(Curves!$AL13-Curves!Q13),IF(Analysis!$G$33='Data Validation'!$H$7,Curves!Q13+0.25%,IF(Analysis!$G$33='Data Validation'!$H$8,Curves!Q13+0.5%,"You Broke It"))))))))</f>
        <v>5.12735E-2</v>
      </c>
      <c r="Z13" s="40">
        <f>+IF(Analysis!$G$33='Data Validation'!$H$3,Curves!R13,IF(Analysis!$G$33='Data Validation'!$H$1,R13*(1-(SQRT(YEARFRAC($O$6,$O13,2))*(2*$P13))),IF(Analysis!$G$33='Data Validation'!$H$2,Curves!R13*(1-(SQRT(YEARFRAC($O$6,$O13,2))*(1*$P13))),IF(Analysis!$G$33='Data Validation'!$H$4,Curves!R13*(1+(SQRT(YEARFRAC($O$6,$O13,2))*(1*$P13))),IF(Analysis!$G$33='Data Validation'!$H$5,Curves!R13*(1+(SQRT(YEARFRAC($O$6,$O13,2))*(2*$P13))),IF(Analysis!$G$33='Data Validation'!$H$6,Curves!R13+(Curves!$AL13-Curves!R13),IF(Analysis!$G$33='Data Validation'!$H$7,Curves!R13+0.25%,IF(Analysis!$G$33='Data Validation'!$H$8,Curves!R13+0.5%,"You Broke It"))))))))</f>
        <v>5.131115E-2</v>
      </c>
      <c r="AA13" s="40">
        <f>+IF(Analysis!$G$33='Data Validation'!$H$3,Curves!S13,IF(Analysis!$G$33='Data Validation'!$H$1,S13*(1-(SQRT(YEARFRAC($O$6,$O13,2))*(2*$P13))),IF(Analysis!$G$33='Data Validation'!$H$2,Curves!S13*(1-(SQRT(YEARFRAC($O$6,$O13,2))*(1*$P13))),IF(Analysis!$G$33='Data Validation'!$H$4,Curves!S13*(1+(SQRT(YEARFRAC($O$6,$O13,2))*(1*$P13))),IF(Analysis!$G$33='Data Validation'!$H$5,Curves!S13*(1+(SQRT(YEARFRAC($O$6,$O13,2))*(2*$P13))),IF(Analysis!$G$33='Data Validation'!$H$6,Curves!S13+(Curves!$AL13-Curves!S13),IF(Analysis!$G$33='Data Validation'!$H$7,Curves!S13+0.25%,IF(Analysis!$G$33='Data Validation'!$H$8,Curves!S13+0.5%,"You Broke It"))))))))</f>
        <v>5.21777E-2</v>
      </c>
      <c r="AB13" s="40">
        <f>+IF(Analysis!$G$33='Data Validation'!$H$3,Curves!T13,IF(Analysis!$G$33='Data Validation'!$H$1,T13*(1-(SQRT(YEARFRAC($O$6,$O13,2))*(2*$P13))),IF(Analysis!$G$33='Data Validation'!$H$2,Curves!T13*(1-(SQRT(YEARFRAC($O$6,$O13,2))*(1*$P13))),IF(Analysis!$G$33='Data Validation'!$H$4,Curves!T13*(1+(SQRT(YEARFRAC($O$6,$O13,2))*(1*$P13))),IF(Analysis!$G$33='Data Validation'!$H$5,Curves!T13*(1+(SQRT(YEARFRAC($O$6,$O13,2))*(2*$P13))),IF(Analysis!$G$33='Data Validation'!$H$6,Curves!T13+(Curves!$AL13-Curves!T13),IF(Analysis!$G$33='Data Validation'!$H$7,Curves!T13+0.25%,IF(Analysis!$G$33='Data Validation'!$H$8,Curves!T13+0.5%,"You Broke It"))))))))</f>
        <v>5.3319499999999999E-2</v>
      </c>
      <c r="AC13" s="40">
        <f>+IF(Analysis!$G$33='Data Validation'!$H$3,Curves!U13,IF(Analysis!$G$33='Data Validation'!$H$1,U13*(1-(SQRT(YEARFRAC($O$6,$O13,2))*(2*$P13))),IF(Analysis!$G$33='Data Validation'!$H$2,Curves!U13*(1-(SQRT(YEARFRAC($O$6,$O13,2))*(1*$P13))),IF(Analysis!$G$33='Data Validation'!$H$4,Curves!U13*(1+(SQRT(YEARFRAC($O$6,$O13,2))*(1*$P13))),IF(Analysis!$G$33='Data Validation'!$H$5,Curves!U13*(1+(SQRT(YEARFRAC($O$6,$O13,2))*(2*$P13))),IF(Analysis!$G$33='Data Validation'!$H$6,Curves!U13+(Curves!$AL13-Curves!U13),IF(Analysis!$G$33='Data Validation'!$H$7,Curves!U13+0.25%,IF(Analysis!$G$33='Data Validation'!$H$8,Curves!U13+0.5%,"You Broke It"))))))))</f>
        <v>0</v>
      </c>
      <c r="AD13" s="40">
        <f>+IF(Analysis!$G$33='Data Validation'!$H$3,Curves!V13,IF(Analysis!$G$33='Data Validation'!$H$1,V13*(1-(SQRT(YEARFRAC($O$6,$O13,2))*(2*$P13))),IF(Analysis!$G$33='Data Validation'!$H$2,Curves!V13*(1-(SQRT(YEARFRAC($O$6,$O13,2))*(1*$P13))),IF(Analysis!$G$33='Data Validation'!$H$4,Curves!V13*(1+(SQRT(YEARFRAC($O$6,$O13,2))*(1*$P13))),IF(Analysis!$G$33='Data Validation'!$H$5,Curves!V13*(1+(SQRT(YEARFRAC($O$6,$O13,2))*(2*$P13))),IF(Analysis!$G$33='Data Validation'!$H$6,Curves!V13+(Curves!$AL13-Curves!V13),IF(Analysis!$G$33='Data Validation'!$H$7,Curves!V13+0.25%,IF(Analysis!$G$33='Data Validation'!$H$8,Curves!V13+0.5%,"You Broke It"))))))))</f>
        <v>0</v>
      </c>
      <c r="AE13" s="24"/>
      <c r="AF13" s="35">
        <f t="shared" si="13"/>
        <v>45264</v>
      </c>
      <c r="AG13" s="36">
        <f t="shared" si="10"/>
        <v>5.3121500000000002E-2</v>
      </c>
      <c r="AH13" s="36"/>
      <c r="AI13" s="35">
        <f t="shared" si="14"/>
        <v>45470</v>
      </c>
      <c r="AJ13" s="36">
        <f t="shared" si="11"/>
        <v>5.131115E-2</v>
      </c>
      <c r="AK13" s="39" cm="1">
        <f t="array" ref="AK13">AVERAGE(IF((AF13:AF4007&gt;=AI13)*(AF13:AF4007&lt;=AI13),AG13:AG3698))</f>
        <v>5.1760099999999996E-2</v>
      </c>
      <c r="AL13" s="107">
        <f t="shared" si="15"/>
        <v>5.2913400000000006E-2</v>
      </c>
    </row>
    <row r="14" spans="2:41" x14ac:dyDescent="0.25">
      <c r="B14" s="16">
        <f t="shared" si="12"/>
        <v>45500</v>
      </c>
      <c r="C14" s="20">
        <v>28.1</v>
      </c>
      <c r="D14" s="2"/>
      <c r="E14" s="105">
        <v>5.0049900000000003</v>
      </c>
      <c r="F14" s="105">
        <v>5.1962900000000003</v>
      </c>
      <c r="G14" s="29">
        <v>5.31412</v>
      </c>
      <c r="H14" s="21"/>
      <c r="I14" s="23"/>
      <c r="J14" s="110">
        <v>45266</v>
      </c>
      <c r="K14" s="106">
        <v>5.3095100000000004</v>
      </c>
      <c r="L14" s="29"/>
      <c r="M14" s="23"/>
      <c r="O14" s="16">
        <f t="shared" si="1"/>
        <v>45500</v>
      </c>
      <c r="P14" s="51">
        <f t="shared" si="2"/>
        <v>0.28100000000000003</v>
      </c>
      <c r="Q14" s="8">
        <f t="shared" si="3"/>
        <v>5.0049900000000001E-2</v>
      </c>
      <c r="R14" s="8">
        <f t="shared" si="9"/>
        <v>5.045434E-2</v>
      </c>
      <c r="S14" s="8">
        <f t="shared" si="4"/>
        <v>5.1962900000000006E-2</v>
      </c>
      <c r="T14" s="24">
        <f t="shared" si="5"/>
        <v>5.31412E-2</v>
      </c>
      <c r="U14" s="24">
        <f t="shared" si="6"/>
        <v>0</v>
      </c>
      <c r="V14" s="24">
        <f t="shared" si="7"/>
        <v>0</v>
      </c>
      <c r="W14" s="24"/>
      <c r="X14" s="16">
        <f t="shared" si="8"/>
        <v>45500</v>
      </c>
      <c r="Y14" s="40">
        <f>+IF(Analysis!$G$33='Data Validation'!$H$3,Curves!Q14,IF(Analysis!$G$33='Data Validation'!$H$1,Q14*(1-(SQRT(YEARFRAC($O$6,$O14,2))*(2*$P14))),IF(Analysis!$G$33='Data Validation'!$H$2,Curves!Q14*(1-(SQRT(YEARFRAC($O$6,$O14,2))*(1*$P14))),IF(Analysis!$G$33='Data Validation'!$H$4,Curves!Q14*(1+(SQRT(YEARFRAC($O$6,$O14,2))*(1*$P14))),IF(Analysis!$G$33='Data Validation'!$H$5,Curves!Q14*(1+(SQRT(YEARFRAC($O$6,$O14,2))*(2*$P14))),IF(Analysis!$G$33='Data Validation'!$H$6,Curves!Q14+(Curves!$AL14-Curves!Q14),IF(Analysis!$G$33='Data Validation'!$H$7,Curves!Q14+0.25%,IF(Analysis!$G$33='Data Validation'!$H$8,Curves!Q14+0.5%,"You Broke It"))))))))</f>
        <v>5.0049900000000001E-2</v>
      </c>
      <c r="Z14" s="40">
        <f>+IF(Analysis!$G$33='Data Validation'!$H$3,Curves!R14,IF(Analysis!$G$33='Data Validation'!$H$1,R14*(1-(SQRT(YEARFRAC($O$6,$O14,2))*(2*$P14))),IF(Analysis!$G$33='Data Validation'!$H$2,Curves!R14*(1-(SQRT(YEARFRAC($O$6,$O14,2))*(1*$P14))),IF(Analysis!$G$33='Data Validation'!$H$4,Curves!R14*(1+(SQRT(YEARFRAC($O$6,$O14,2))*(1*$P14))),IF(Analysis!$G$33='Data Validation'!$H$5,Curves!R14*(1+(SQRT(YEARFRAC($O$6,$O14,2))*(2*$P14))),IF(Analysis!$G$33='Data Validation'!$H$6,Curves!R14+(Curves!$AL14-Curves!R14),IF(Analysis!$G$33='Data Validation'!$H$7,Curves!R14+0.25%,IF(Analysis!$G$33='Data Validation'!$H$8,Curves!R14+0.5%,"You Broke It"))))))))</f>
        <v>5.045434E-2</v>
      </c>
      <c r="AA14" s="40">
        <f>+IF(Analysis!$G$33='Data Validation'!$H$3,Curves!S14,IF(Analysis!$G$33='Data Validation'!$H$1,S14*(1-(SQRT(YEARFRAC($O$6,$O14,2))*(2*$P14))),IF(Analysis!$G$33='Data Validation'!$H$2,Curves!S14*(1-(SQRT(YEARFRAC($O$6,$O14,2))*(1*$P14))),IF(Analysis!$G$33='Data Validation'!$H$4,Curves!S14*(1+(SQRT(YEARFRAC($O$6,$O14,2))*(1*$P14))),IF(Analysis!$G$33='Data Validation'!$H$5,Curves!S14*(1+(SQRT(YEARFRAC($O$6,$O14,2))*(2*$P14))),IF(Analysis!$G$33='Data Validation'!$H$6,Curves!S14+(Curves!$AL14-Curves!S14),IF(Analysis!$G$33='Data Validation'!$H$7,Curves!S14+0.25%,IF(Analysis!$G$33='Data Validation'!$H$8,Curves!S14+0.5%,"You Broke It"))))))))</f>
        <v>5.1962900000000006E-2</v>
      </c>
      <c r="AB14" s="40">
        <f>+IF(Analysis!$G$33='Data Validation'!$H$3,Curves!T14,IF(Analysis!$G$33='Data Validation'!$H$1,T14*(1-(SQRT(YEARFRAC($O$6,$O14,2))*(2*$P14))),IF(Analysis!$G$33='Data Validation'!$H$2,Curves!T14*(1-(SQRT(YEARFRAC($O$6,$O14,2))*(1*$P14))),IF(Analysis!$G$33='Data Validation'!$H$4,Curves!T14*(1+(SQRT(YEARFRAC($O$6,$O14,2))*(1*$P14))),IF(Analysis!$G$33='Data Validation'!$H$5,Curves!T14*(1+(SQRT(YEARFRAC($O$6,$O14,2))*(2*$P14))),IF(Analysis!$G$33='Data Validation'!$H$6,Curves!T14+(Curves!$AL14-Curves!T14),IF(Analysis!$G$33='Data Validation'!$H$7,Curves!T14+0.25%,IF(Analysis!$G$33='Data Validation'!$H$8,Curves!T14+0.5%,"You Broke It"))))))))</f>
        <v>5.31412E-2</v>
      </c>
      <c r="AC14" s="40">
        <f>+IF(Analysis!$G$33='Data Validation'!$H$3,Curves!U14,IF(Analysis!$G$33='Data Validation'!$H$1,U14*(1-(SQRT(YEARFRAC($O$6,$O14,2))*(2*$P14))),IF(Analysis!$G$33='Data Validation'!$H$2,Curves!U14*(1-(SQRT(YEARFRAC($O$6,$O14,2))*(1*$P14))),IF(Analysis!$G$33='Data Validation'!$H$4,Curves!U14*(1+(SQRT(YEARFRAC($O$6,$O14,2))*(1*$P14))),IF(Analysis!$G$33='Data Validation'!$H$5,Curves!U14*(1+(SQRT(YEARFRAC($O$6,$O14,2))*(2*$P14))),IF(Analysis!$G$33='Data Validation'!$H$6,Curves!U14+(Curves!$AL14-Curves!U14),IF(Analysis!$G$33='Data Validation'!$H$7,Curves!U14+0.25%,IF(Analysis!$G$33='Data Validation'!$H$8,Curves!U14+0.5%,"You Broke It"))))))))</f>
        <v>0</v>
      </c>
      <c r="AD14" s="40">
        <f>+IF(Analysis!$G$33='Data Validation'!$H$3,Curves!V14,IF(Analysis!$G$33='Data Validation'!$H$1,V14*(1-(SQRT(YEARFRAC($O$6,$O14,2))*(2*$P14))),IF(Analysis!$G$33='Data Validation'!$H$2,Curves!V14*(1-(SQRT(YEARFRAC($O$6,$O14,2))*(1*$P14))),IF(Analysis!$G$33='Data Validation'!$H$4,Curves!V14*(1+(SQRT(YEARFRAC($O$6,$O14,2))*(1*$P14))),IF(Analysis!$G$33='Data Validation'!$H$5,Curves!V14*(1+(SQRT(YEARFRAC($O$6,$O14,2))*(2*$P14))),IF(Analysis!$G$33='Data Validation'!$H$6,Curves!V14+(Curves!$AL14-Curves!V14),IF(Analysis!$G$33='Data Validation'!$H$7,Curves!V14+0.25%,IF(Analysis!$G$33='Data Validation'!$H$8,Curves!V14+0.5%,"You Broke It"))))))))</f>
        <v>0</v>
      </c>
      <c r="AE14" s="24"/>
      <c r="AF14" s="35">
        <f t="shared" si="13"/>
        <v>45265</v>
      </c>
      <c r="AG14" s="36">
        <f t="shared" si="10"/>
        <v>5.3095100000000006E-2</v>
      </c>
      <c r="AH14" s="36"/>
      <c r="AI14" s="35">
        <f t="shared" si="14"/>
        <v>45500</v>
      </c>
      <c r="AJ14" s="36">
        <f t="shared" si="11"/>
        <v>5.045434E-2</v>
      </c>
      <c r="AK14" s="39" cm="1">
        <f t="array" ref="AK14">AVERAGE(IF((AF14:AF4008&gt;=AI14)*(AF14:AF4008&lt;=AI14),AG14:AG3699))</f>
        <v>5.1161499999999999E-2</v>
      </c>
      <c r="AL14" s="107">
        <f t="shared" si="15"/>
        <v>5.2079250000000007E-2</v>
      </c>
    </row>
    <row r="15" spans="2:41" x14ac:dyDescent="0.25">
      <c r="B15" s="16">
        <f t="shared" si="12"/>
        <v>45531</v>
      </c>
      <c r="C15" s="20">
        <v>27.95</v>
      </c>
      <c r="D15" s="2"/>
      <c r="E15" s="105">
        <v>4.9516600000000004</v>
      </c>
      <c r="F15" s="105">
        <v>4.8851699999999996</v>
      </c>
      <c r="G15" s="29">
        <v>5.0562399999999998</v>
      </c>
      <c r="H15" s="21"/>
      <c r="I15" s="23"/>
      <c r="J15" s="110">
        <v>45267</v>
      </c>
      <c r="K15" s="106">
        <v>5.3095100000000004</v>
      </c>
      <c r="L15" s="29"/>
      <c r="M15" s="23"/>
      <c r="O15" s="16">
        <f t="shared" si="1"/>
        <v>45531</v>
      </c>
      <c r="P15" s="51">
        <f t="shared" si="2"/>
        <v>0.27949999999999997</v>
      </c>
      <c r="Q15" s="8">
        <f t="shared" si="3"/>
        <v>4.9516600000000001E-2</v>
      </c>
      <c r="R15" s="8">
        <f t="shared" si="9"/>
        <v>4.9527059999999998E-2</v>
      </c>
      <c r="S15" s="8">
        <f t="shared" si="4"/>
        <v>4.8851699999999998E-2</v>
      </c>
      <c r="T15" s="24">
        <f t="shared" si="5"/>
        <v>5.05624E-2</v>
      </c>
      <c r="U15" s="24">
        <f t="shared" si="6"/>
        <v>0</v>
      </c>
      <c r="V15" s="24">
        <f t="shared" si="7"/>
        <v>0</v>
      </c>
      <c r="W15" s="24"/>
      <c r="X15" s="16">
        <f t="shared" si="8"/>
        <v>45531</v>
      </c>
      <c r="Y15" s="40">
        <f>+IF(Analysis!$G$33='Data Validation'!$H$3,Curves!Q15,IF(Analysis!$G$33='Data Validation'!$H$1,Q15*(1-(SQRT(YEARFRAC($O$6,$O15,2))*(2*$P15))),IF(Analysis!$G$33='Data Validation'!$H$2,Curves!Q15*(1-(SQRT(YEARFRAC($O$6,$O15,2))*(1*$P15))),IF(Analysis!$G$33='Data Validation'!$H$4,Curves!Q15*(1+(SQRT(YEARFRAC($O$6,$O15,2))*(1*$P15))),IF(Analysis!$G$33='Data Validation'!$H$5,Curves!Q15*(1+(SQRT(YEARFRAC($O$6,$O15,2))*(2*$P15))),IF(Analysis!$G$33='Data Validation'!$H$6,Curves!Q15+(Curves!$AL15-Curves!Q15),IF(Analysis!$G$33='Data Validation'!$H$7,Curves!Q15+0.25%,IF(Analysis!$G$33='Data Validation'!$H$8,Curves!Q15+0.5%,"You Broke It"))))))))</f>
        <v>4.9516600000000001E-2</v>
      </c>
      <c r="Z15" s="40">
        <f>+IF(Analysis!$G$33='Data Validation'!$H$3,Curves!R15,IF(Analysis!$G$33='Data Validation'!$H$1,R15*(1-(SQRT(YEARFRAC($O$6,$O15,2))*(2*$P15))),IF(Analysis!$G$33='Data Validation'!$H$2,Curves!R15*(1-(SQRT(YEARFRAC($O$6,$O15,2))*(1*$P15))),IF(Analysis!$G$33='Data Validation'!$H$4,Curves!R15*(1+(SQRT(YEARFRAC($O$6,$O15,2))*(1*$P15))),IF(Analysis!$G$33='Data Validation'!$H$5,Curves!R15*(1+(SQRT(YEARFRAC($O$6,$O15,2))*(2*$P15))),IF(Analysis!$G$33='Data Validation'!$H$6,Curves!R15+(Curves!$AL15-Curves!R15),IF(Analysis!$G$33='Data Validation'!$H$7,Curves!R15+0.25%,IF(Analysis!$G$33='Data Validation'!$H$8,Curves!R15+0.5%,"You Broke It"))))))))</f>
        <v>4.9527059999999998E-2</v>
      </c>
      <c r="AA15" s="40">
        <f>+IF(Analysis!$G$33='Data Validation'!$H$3,Curves!S15,IF(Analysis!$G$33='Data Validation'!$H$1,S15*(1-(SQRT(YEARFRAC($O$6,$O15,2))*(2*$P15))),IF(Analysis!$G$33='Data Validation'!$H$2,Curves!S15*(1-(SQRT(YEARFRAC($O$6,$O15,2))*(1*$P15))),IF(Analysis!$G$33='Data Validation'!$H$4,Curves!S15*(1+(SQRT(YEARFRAC($O$6,$O15,2))*(1*$P15))),IF(Analysis!$G$33='Data Validation'!$H$5,Curves!S15*(1+(SQRT(YEARFRAC($O$6,$O15,2))*(2*$P15))),IF(Analysis!$G$33='Data Validation'!$H$6,Curves!S15+(Curves!$AL15-Curves!S15),IF(Analysis!$G$33='Data Validation'!$H$7,Curves!S15+0.25%,IF(Analysis!$G$33='Data Validation'!$H$8,Curves!S15+0.5%,"You Broke It"))))))))</f>
        <v>4.8851699999999998E-2</v>
      </c>
      <c r="AB15" s="40">
        <f>+IF(Analysis!$G$33='Data Validation'!$H$3,Curves!T15,IF(Analysis!$G$33='Data Validation'!$H$1,T15*(1-(SQRT(YEARFRAC($O$6,$O15,2))*(2*$P15))),IF(Analysis!$G$33='Data Validation'!$H$2,Curves!T15*(1-(SQRT(YEARFRAC($O$6,$O15,2))*(1*$P15))),IF(Analysis!$G$33='Data Validation'!$H$4,Curves!T15*(1+(SQRT(YEARFRAC($O$6,$O15,2))*(1*$P15))),IF(Analysis!$G$33='Data Validation'!$H$5,Curves!T15*(1+(SQRT(YEARFRAC($O$6,$O15,2))*(2*$P15))),IF(Analysis!$G$33='Data Validation'!$H$6,Curves!T15+(Curves!$AL15-Curves!T15),IF(Analysis!$G$33='Data Validation'!$H$7,Curves!T15+0.25%,IF(Analysis!$G$33='Data Validation'!$H$8,Curves!T15+0.5%,"You Broke It"))))))))</f>
        <v>5.05624E-2</v>
      </c>
      <c r="AC15" s="40">
        <f>+IF(Analysis!$G$33='Data Validation'!$H$3,Curves!U15,IF(Analysis!$G$33='Data Validation'!$H$1,U15*(1-(SQRT(YEARFRAC($O$6,$O15,2))*(2*$P15))),IF(Analysis!$G$33='Data Validation'!$H$2,Curves!U15*(1-(SQRT(YEARFRAC($O$6,$O15,2))*(1*$P15))),IF(Analysis!$G$33='Data Validation'!$H$4,Curves!U15*(1+(SQRT(YEARFRAC($O$6,$O15,2))*(1*$P15))),IF(Analysis!$G$33='Data Validation'!$H$5,Curves!U15*(1+(SQRT(YEARFRAC($O$6,$O15,2))*(2*$P15))),IF(Analysis!$G$33='Data Validation'!$H$6,Curves!U15+(Curves!$AL15-Curves!U15),IF(Analysis!$G$33='Data Validation'!$H$7,Curves!U15+0.25%,IF(Analysis!$G$33='Data Validation'!$H$8,Curves!U15+0.5%,"You Broke It"))))))))</f>
        <v>0</v>
      </c>
      <c r="AD15" s="40">
        <f>+IF(Analysis!$G$33='Data Validation'!$H$3,Curves!V15,IF(Analysis!$G$33='Data Validation'!$H$1,V15*(1-(SQRT(YEARFRAC($O$6,$O15,2))*(2*$P15))),IF(Analysis!$G$33='Data Validation'!$H$2,Curves!V15*(1-(SQRT(YEARFRAC($O$6,$O15,2))*(1*$P15))),IF(Analysis!$G$33='Data Validation'!$H$4,Curves!V15*(1+(SQRT(YEARFRAC($O$6,$O15,2))*(1*$P15))),IF(Analysis!$G$33='Data Validation'!$H$5,Curves!V15*(1+(SQRT(YEARFRAC($O$6,$O15,2))*(2*$P15))),IF(Analysis!$G$33='Data Validation'!$H$6,Curves!V15+(Curves!$AL15-Curves!V15),IF(Analysis!$G$33='Data Validation'!$H$7,Curves!V15+0.25%,IF(Analysis!$G$33='Data Validation'!$H$8,Curves!V15+0.5%,"You Broke It"))))))))</f>
        <v>0</v>
      </c>
      <c r="AE15" s="24"/>
      <c r="AF15" s="35">
        <f t="shared" si="13"/>
        <v>45266</v>
      </c>
      <c r="AG15" s="36">
        <f t="shared" si="10"/>
        <v>5.3095100000000006E-2</v>
      </c>
      <c r="AH15" s="36"/>
      <c r="AI15" s="35">
        <f t="shared" si="14"/>
        <v>45531</v>
      </c>
      <c r="AJ15" s="36">
        <f t="shared" si="11"/>
        <v>4.9527059999999998E-2</v>
      </c>
      <c r="AK15" s="39" cm="1">
        <f t="array" ref="AK15">AVERAGE(IF((AF15:AF4009&gt;=AI15)*(AF15:AF4009&lt;=AI15),AG15:AG3700))</f>
        <v>4.9982899999999997E-2</v>
      </c>
      <c r="AL15" s="107">
        <f t="shared" si="15"/>
        <v>5.1245100000000009E-2</v>
      </c>
    </row>
    <row r="16" spans="2:41" x14ac:dyDescent="0.25">
      <c r="B16" s="16">
        <f t="shared" si="12"/>
        <v>45562</v>
      </c>
      <c r="C16" s="20">
        <v>29.72</v>
      </c>
      <c r="D16" s="2"/>
      <c r="E16" s="105">
        <v>4.8327200000000001</v>
      </c>
      <c r="F16" s="105">
        <v>4.8848399999999996</v>
      </c>
      <c r="G16" s="29">
        <v>5.0555300000000001</v>
      </c>
      <c r="H16" s="21"/>
      <c r="I16" s="23"/>
      <c r="J16" s="110">
        <v>45268</v>
      </c>
      <c r="K16" s="106">
        <v>5.3102900000000002</v>
      </c>
      <c r="L16" s="29"/>
      <c r="M16" s="23"/>
      <c r="O16" s="16">
        <f t="shared" si="1"/>
        <v>45562</v>
      </c>
      <c r="P16" s="51">
        <f t="shared" si="2"/>
        <v>0.29719999999999996</v>
      </c>
      <c r="Q16" s="8">
        <f t="shared" si="3"/>
        <v>4.8327200000000001E-2</v>
      </c>
      <c r="R16" s="8">
        <f t="shared" si="9"/>
        <v>4.9139450000000001E-2</v>
      </c>
      <c r="S16" s="8">
        <f t="shared" si="4"/>
        <v>4.8848399999999993E-2</v>
      </c>
      <c r="T16" s="24">
        <f t="shared" si="5"/>
        <v>5.0555299999999997E-2</v>
      </c>
      <c r="U16" s="24">
        <f t="shared" si="6"/>
        <v>0</v>
      </c>
      <c r="V16" s="24">
        <f t="shared" si="7"/>
        <v>0</v>
      </c>
      <c r="W16" s="24"/>
      <c r="X16" s="16">
        <f t="shared" si="8"/>
        <v>45562</v>
      </c>
      <c r="Y16" s="40">
        <f>+IF(Analysis!$G$33='Data Validation'!$H$3,Curves!Q16,IF(Analysis!$G$33='Data Validation'!$H$1,Q16*(1-(SQRT(YEARFRAC($O$6,$O16,2))*(2*$P16))),IF(Analysis!$G$33='Data Validation'!$H$2,Curves!Q16*(1-(SQRT(YEARFRAC($O$6,$O16,2))*(1*$P16))),IF(Analysis!$G$33='Data Validation'!$H$4,Curves!Q16*(1+(SQRT(YEARFRAC($O$6,$O16,2))*(1*$P16))),IF(Analysis!$G$33='Data Validation'!$H$5,Curves!Q16*(1+(SQRT(YEARFRAC($O$6,$O16,2))*(2*$P16))),IF(Analysis!$G$33='Data Validation'!$H$6,Curves!Q16+(Curves!$AL16-Curves!Q16),IF(Analysis!$G$33='Data Validation'!$H$7,Curves!Q16+0.25%,IF(Analysis!$G$33='Data Validation'!$H$8,Curves!Q16+0.5%,"You Broke It"))))))))</f>
        <v>4.8327200000000001E-2</v>
      </c>
      <c r="Z16" s="40">
        <f>+IF(Analysis!$G$33='Data Validation'!$H$3,Curves!R16,IF(Analysis!$G$33='Data Validation'!$H$1,R16*(1-(SQRT(YEARFRAC($O$6,$O16,2))*(2*$P16))),IF(Analysis!$G$33='Data Validation'!$H$2,Curves!R16*(1-(SQRT(YEARFRAC($O$6,$O16,2))*(1*$P16))),IF(Analysis!$G$33='Data Validation'!$H$4,Curves!R16*(1+(SQRT(YEARFRAC($O$6,$O16,2))*(1*$P16))),IF(Analysis!$G$33='Data Validation'!$H$5,Curves!R16*(1+(SQRT(YEARFRAC($O$6,$O16,2))*(2*$P16))),IF(Analysis!$G$33='Data Validation'!$H$6,Curves!R16+(Curves!$AL16-Curves!R16),IF(Analysis!$G$33='Data Validation'!$H$7,Curves!R16+0.25%,IF(Analysis!$G$33='Data Validation'!$H$8,Curves!R16+0.5%,"You Broke It"))))))))</f>
        <v>4.9139450000000001E-2</v>
      </c>
      <c r="AA16" s="40">
        <f>+IF(Analysis!$G$33='Data Validation'!$H$3,Curves!S16,IF(Analysis!$G$33='Data Validation'!$H$1,S16*(1-(SQRT(YEARFRAC($O$6,$O16,2))*(2*$P16))),IF(Analysis!$G$33='Data Validation'!$H$2,Curves!S16*(1-(SQRT(YEARFRAC($O$6,$O16,2))*(1*$P16))),IF(Analysis!$G$33='Data Validation'!$H$4,Curves!S16*(1+(SQRT(YEARFRAC($O$6,$O16,2))*(1*$P16))),IF(Analysis!$G$33='Data Validation'!$H$5,Curves!S16*(1+(SQRT(YEARFRAC($O$6,$O16,2))*(2*$P16))),IF(Analysis!$G$33='Data Validation'!$H$6,Curves!S16+(Curves!$AL16-Curves!S16),IF(Analysis!$G$33='Data Validation'!$H$7,Curves!S16+0.25%,IF(Analysis!$G$33='Data Validation'!$H$8,Curves!S16+0.5%,"You Broke It"))))))))</f>
        <v>4.8848399999999993E-2</v>
      </c>
      <c r="AB16" s="40">
        <f>+IF(Analysis!$G$33='Data Validation'!$H$3,Curves!T16,IF(Analysis!$G$33='Data Validation'!$H$1,T16*(1-(SQRT(YEARFRAC($O$6,$O16,2))*(2*$P16))),IF(Analysis!$G$33='Data Validation'!$H$2,Curves!T16*(1-(SQRT(YEARFRAC($O$6,$O16,2))*(1*$P16))),IF(Analysis!$G$33='Data Validation'!$H$4,Curves!T16*(1+(SQRT(YEARFRAC($O$6,$O16,2))*(1*$P16))),IF(Analysis!$G$33='Data Validation'!$H$5,Curves!T16*(1+(SQRT(YEARFRAC($O$6,$O16,2))*(2*$P16))),IF(Analysis!$G$33='Data Validation'!$H$6,Curves!T16+(Curves!$AL16-Curves!T16),IF(Analysis!$G$33='Data Validation'!$H$7,Curves!T16+0.25%,IF(Analysis!$G$33='Data Validation'!$H$8,Curves!T16+0.5%,"You Broke It"))))))))</f>
        <v>5.0555299999999997E-2</v>
      </c>
      <c r="AC16" s="40">
        <f>+IF(Analysis!$G$33='Data Validation'!$H$3,Curves!U16,IF(Analysis!$G$33='Data Validation'!$H$1,U16*(1-(SQRT(YEARFRAC($O$6,$O16,2))*(2*$P16))),IF(Analysis!$G$33='Data Validation'!$H$2,Curves!U16*(1-(SQRT(YEARFRAC($O$6,$O16,2))*(1*$P16))),IF(Analysis!$G$33='Data Validation'!$H$4,Curves!U16*(1+(SQRT(YEARFRAC($O$6,$O16,2))*(1*$P16))),IF(Analysis!$G$33='Data Validation'!$H$5,Curves!U16*(1+(SQRT(YEARFRAC($O$6,$O16,2))*(2*$P16))),IF(Analysis!$G$33='Data Validation'!$H$6,Curves!U16+(Curves!$AL16-Curves!U16),IF(Analysis!$G$33='Data Validation'!$H$7,Curves!U16+0.25%,IF(Analysis!$G$33='Data Validation'!$H$8,Curves!U16+0.5%,"You Broke It"))))))))</f>
        <v>0</v>
      </c>
      <c r="AD16" s="40">
        <f>+IF(Analysis!$G$33='Data Validation'!$H$3,Curves!V16,IF(Analysis!$G$33='Data Validation'!$H$1,V16*(1-(SQRT(YEARFRAC($O$6,$O16,2))*(2*$P16))),IF(Analysis!$G$33='Data Validation'!$H$2,Curves!V16*(1-(SQRT(YEARFRAC($O$6,$O16,2))*(1*$P16))),IF(Analysis!$G$33='Data Validation'!$H$4,Curves!V16*(1+(SQRT(YEARFRAC($O$6,$O16,2))*(1*$P16))),IF(Analysis!$G$33='Data Validation'!$H$5,Curves!V16*(1+(SQRT(YEARFRAC($O$6,$O16,2))*(2*$P16))),IF(Analysis!$G$33='Data Validation'!$H$6,Curves!V16+(Curves!$AL16-Curves!V16),IF(Analysis!$G$33='Data Validation'!$H$7,Curves!V16+0.25%,IF(Analysis!$G$33='Data Validation'!$H$8,Curves!V16+0.5%,"You Broke It"))))))))</f>
        <v>0</v>
      </c>
      <c r="AE16" s="24"/>
      <c r="AF16" s="35">
        <f t="shared" si="13"/>
        <v>45267</v>
      </c>
      <c r="AG16" s="36">
        <f t="shared" si="10"/>
        <v>5.3095100000000006E-2</v>
      </c>
      <c r="AH16" s="36"/>
      <c r="AI16" s="35">
        <f t="shared" si="14"/>
        <v>45562</v>
      </c>
      <c r="AJ16" s="36">
        <f t="shared" si="11"/>
        <v>4.9139450000000001E-2</v>
      </c>
      <c r="AK16" s="39" cm="1">
        <f t="array" ref="AK16">AVERAGE(IF((AF16:AF4010&gt;=AI16)*(AF16:AF4010&lt;=AI16),AG16:AG3701))</f>
        <v>4.9414800000000002E-2</v>
      </c>
      <c r="AL16" s="107">
        <f t="shared" si="15"/>
        <v>5.041095000000001E-2</v>
      </c>
    </row>
    <row r="17" spans="2:38" x14ac:dyDescent="0.25">
      <c r="B17" s="16">
        <f t="shared" si="12"/>
        <v>45592</v>
      </c>
      <c r="C17" s="20">
        <v>31.18</v>
      </c>
      <c r="D17" s="2"/>
      <c r="E17" s="105">
        <v>4.7544300000000002</v>
      </c>
      <c r="F17" s="105">
        <v>4.8845099999999997</v>
      </c>
      <c r="G17" s="29">
        <v>5.0551700000000004</v>
      </c>
      <c r="H17" s="21"/>
      <c r="I17" s="23"/>
      <c r="J17" s="110">
        <v>45271</v>
      </c>
      <c r="K17" s="106">
        <v>5.3095100000000004</v>
      </c>
      <c r="L17" s="29"/>
      <c r="M17" s="23"/>
      <c r="O17" s="16">
        <f t="shared" si="1"/>
        <v>45592</v>
      </c>
      <c r="P17" s="51">
        <f t="shared" si="2"/>
        <v>0.31180000000000002</v>
      </c>
      <c r="Q17" s="8">
        <f t="shared" si="3"/>
        <v>4.7544300000000005E-2</v>
      </c>
      <c r="R17" s="8">
        <f t="shared" si="9"/>
        <v>4.7600699999999996E-2</v>
      </c>
      <c r="S17" s="8">
        <f t="shared" si="4"/>
        <v>4.8845099999999995E-2</v>
      </c>
      <c r="T17" s="24">
        <f t="shared" si="5"/>
        <v>5.0551700000000005E-2</v>
      </c>
      <c r="U17" s="24">
        <f t="shared" si="6"/>
        <v>0</v>
      </c>
      <c r="V17" s="24">
        <f t="shared" si="7"/>
        <v>0</v>
      </c>
      <c r="W17" s="24"/>
      <c r="X17" s="16">
        <f t="shared" si="8"/>
        <v>45592</v>
      </c>
      <c r="Y17" s="40">
        <f>+IF(Analysis!$G$33='Data Validation'!$H$3,Curves!Q17,IF(Analysis!$G$33='Data Validation'!$H$1,Q17*(1-(SQRT(YEARFRAC($O$6,$O17,2))*(2*$P17))),IF(Analysis!$G$33='Data Validation'!$H$2,Curves!Q17*(1-(SQRT(YEARFRAC($O$6,$O17,2))*(1*$P17))),IF(Analysis!$G$33='Data Validation'!$H$4,Curves!Q17*(1+(SQRT(YEARFRAC($O$6,$O17,2))*(1*$P17))),IF(Analysis!$G$33='Data Validation'!$H$5,Curves!Q17*(1+(SQRT(YEARFRAC($O$6,$O17,2))*(2*$P17))),IF(Analysis!$G$33='Data Validation'!$H$6,Curves!Q17+(Curves!$AL17-Curves!Q17),IF(Analysis!$G$33='Data Validation'!$H$7,Curves!Q17+0.25%,IF(Analysis!$G$33='Data Validation'!$H$8,Curves!Q17+0.5%,"You Broke It"))))))))</f>
        <v>4.7544300000000005E-2</v>
      </c>
      <c r="Z17" s="40">
        <f>+IF(Analysis!$G$33='Data Validation'!$H$3,Curves!R17,IF(Analysis!$G$33='Data Validation'!$H$1,R17*(1-(SQRT(YEARFRAC($O$6,$O17,2))*(2*$P17))),IF(Analysis!$G$33='Data Validation'!$H$2,Curves!R17*(1-(SQRT(YEARFRAC($O$6,$O17,2))*(1*$P17))),IF(Analysis!$G$33='Data Validation'!$H$4,Curves!R17*(1+(SQRT(YEARFRAC($O$6,$O17,2))*(1*$P17))),IF(Analysis!$G$33='Data Validation'!$H$5,Curves!R17*(1+(SQRT(YEARFRAC($O$6,$O17,2))*(2*$P17))),IF(Analysis!$G$33='Data Validation'!$H$6,Curves!R17+(Curves!$AL17-Curves!R17),IF(Analysis!$G$33='Data Validation'!$H$7,Curves!R17+0.25%,IF(Analysis!$G$33='Data Validation'!$H$8,Curves!R17+0.5%,"You Broke It"))))))))</f>
        <v>4.7600699999999996E-2</v>
      </c>
      <c r="AA17" s="40">
        <f>+IF(Analysis!$G$33='Data Validation'!$H$3,Curves!S17,IF(Analysis!$G$33='Data Validation'!$H$1,S17*(1-(SQRT(YEARFRAC($O$6,$O17,2))*(2*$P17))),IF(Analysis!$G$33='Data Validation'!$H$2,Curves!S17*(1-(SQRT(YEARFRAC($O$6,$O17,2))*(1*$P17))),IF(Analysis!$G$33='Data Validation'!$H$4,Curves!S17*(1+(SQRT(YEARFRAC($O$6,$O17,2))*(1*$P17))),IF(Analysis!$G$33='Data Validation'!$H$5,Curves!S17*(1+(SQRT(YEARFRAC($O$6,$O17,2))*(2*$P17))),IF(Analysis!$G$33='Data Validation'!$H$6,Curves!S17+(Curves!$AL17-Curves!S17),IF(Analysis!$G$33='Data Validation'!$H$7,Curves!S17+0.25%,IF(Analysis!$G$33='Data Validation'!$H$8,Curves!S17+0.5%,"You Broke It"))))))))</f>
        <v>4.8845099999999995E-2</v>
      </c>
      <c r="AB17" s="40">
        <f>+IF(Analysis!$G$33='Data Validation'!$H$3,Curves!T17,IF(Analysis!$G$33='Data Validation'!$H$1,T17*(1-(SQRT(YEARFRAC($O$6,$O17,2))*(2*$P17))),IF(Analysis!$G$33='Data Validation'!$H$2,Curves!T17*(1-(SQRT(YEARFRAC($O$6,$O17,2))*(1*$P17))),IF(Analysis!$G$33='Data Validation'!$H$4,Curves!T17*(1+(SQRT(YEARFRAC($O$6,$O17,2))*(1*$P17))),IF(Analysis!$G$33='Data Validation'!$H$5,Curves!T17*(1+(SQRT(YEARFRAC($O$6,$O17,2))*(2*$P17))),IF(Analysis!$G$33='Data Validation'!$H$6,Curves!T17+(Curves!$AL17-Curves!T17),IF(Analysis!$G$33='Data Validation'!$H$7,Curves!T17+0.25%,IF(Analysis!$G$33='Data Validation'!$H$8,Curves!T17+0.5%,"You Broke It"))))))))</f>
        <v>5.0551700000000005E-2</v>
      </c>
      <c r="AC17" s="40">
        <f>+IF(Analysis!$G$33='Data Validation'!$H$3,Curves!U17,IF(Analysis!$G$33='Data Validation'!$H$1,U17*(1-(SQRT(YEARFRAC($O$6,$O17,2))*(2*$P17))),IF(Analysis!$G$33='Data Validation'!$H$2,Curves!U17*(1-(SQRT(YEARFRAC($O$6,$O17,2))*(1*$P17))),IF(Analysis!$G$33='Data Validation'!$H$4,Curves!U17*(1+(SQRT(YEARFRAC($O$6,$O17,2))*(1*$P17))),IF(Analysis!$G$33='Data Validation'!$H$5,Curves!U17*(1+(SQRT(YEARFRAC($O$6,$O17,2))*(2*$P17))),IF(Analysis!$G$33='Data Validation'!$H$6,Curves!U17+(Curves!$AL17-Curves!U17),IF(Analysis!$G$33='Data Validation'!$H$7,Curves!U17+0.25%,IF(Analysis!$G$33='Data Validation'!$H$8,Curves!U17+0.5%,"You Broke It"))))))))</f>
        <v>0</v>
      </c>
      <c r="AD17" s="40">
        <f>+IF(Analysis!$G$33='Data Validation'!$H$3,Curves!V17,IF(Analysis!$G$33='Data Validation'!$H$1,V17*(1-(SQRT(YEARFRAC($O$6,$O17,2))*(2*$P17))),IF(Analysis!$G$33='Data Validation'!$H$2,Curves!V17*(1-(SQRT(YEARFRAC($O$6,$O17,2))*(1*$P17))),IF(Analysis!$G$33='Data Validation'!$H$4,Curves!V17*(1+(SQRT(YEARFRAC($O$6,$O17,2))*(1*$P17))),IF(Analysis!$G$33='Data Validation'!$H$5,Curves!V17*(1+(SQRT(YEARFRAC($O$6,$O17,2))*(2*$P17))),IF(Analysis!$G$33='Data Validation'!$H$6,Curves!V17+(Curves!$AL17-Curves!V17),IF(Analysis!$G$33='Data Validation'!$H$7,Curves!V17+0.25%,IF(Analysis!$G$33='Data Validation'!$H$8,Curves!V17+0.5%,"You Broke It"))))))))</f>
        <v>0</v>
      </c>
      <c r="AE17" s="24"/>
      <c r="AF17" s="35">
        <f t="shared" si="13"/>
        <v>45268</v>
      </c>
      <c r="AG17" s="36">
        <f t="shared" si="10"/>
        <v>5.3102900000000001E-2</v>
      </c>
      <c r="AH17" s="36"/>
      <c r="AI17" s="35">
        <f t="shared" si="14"/>
        <v>45592</v>
      </c>
      <c r="AJ17" s="36">
        <f t="shared" si="11"/>
        <v>4.7600699999999996E-2</v>
      </c>
      <c r="AK17" s="39" cm="1">
        <f t="array" ref="AK17">AVERAGE(IF((AF17:AF4011&gt;=AI17)*(AF17:AF4011&lt;=AI17),AG17:AG3702))</f>
        <v>4.8319899999999999E-2</v>
      </c>
      <c r="AL17" s="107">
        <f t="shared" si="15"/>
        <v>4.9576800000000011E-2</v>
      </c>
    </row>
    <row r="18" spans="2:38" x14ac:dyDescent="0.25">
      <c r="B18" s="16">
        <f t="shared" si="12"/>
        <v>45623</v>
      </c>
      <c r="C18" s="20">
        <v>33.22</v>
      </c>
      <c r="D18" s="2"/>
      <c r="E18" s="105">
        <v>4.3849099999999996</v>
      </c>
      <c r="F18" s="105">
        <v>4.4874000000000001</v>
      </c>
      <c r="G18" s="29">
        <v>4.5965199999999999</v>
      </c>
      <c r="H18" s="21"/>
      <c r="I18" s="23"/>
      <c r="J18" s="110">
        <v>45272</v>
      </c>
      <c r="K18" s="106">
        <v>5.3462100000000001</v>
      </c>
      <c r="L18" s="29"/>
      <c r="M18" s="23"/>
      <c r="O18" s="16">
        <f t="shared" si="1"/>
        <v>45623</v>
      </c>
      <c r="P18" s="51">
        <f t="shared" si="2"/>
        <v>0.3322</v>
      </c>
      <c r="Q18" s="8">
        <f t="shared" si="3"/>
        <v>4.3849099999999995E-2</v>
      </c>
      <c r="R18" s="8">
        <f t="shared" si="9"/>
        <v>4.5608750000000003E-2</v>
      </c>
      <c r="S18" s="8">
        <f t="shared" si="4"/>
        <v>4.4873999999999997E-2</v>
      </c>
      <c r="T18" s="24">
        <f t="shared" si="5"/>
        <v>4.5965199999999998E-2</v>
      </c>
      <c r="U18" s="24">
        <f t="shared" si="6"/>
        <v>0</v>
      </c>
      <c r="V18" s="24">
        <f t="shared" si="7"/>
        <v>0</v>
      </c>
      <c r="W18" s="24"/>
      <c r="X18" s="16">
        <f t="shared" si="8"/>
        <v>45623</v>
      </c>
      <c r="Y18" s="40">
        <f>+IF(Analysis!$G$33='Data Validation'!$H$3,Curves!Q18,IF(Analysis!$G$33='Data Validation'!$H$1,Q18*(1-(SQRT(YEARFRAC($O$6,$O18,2))*(2*$P18))),IF(Analysis!$G$33='Data Validation'!$H$2,Curves!Q18*(1-(SQRT(YEARFRAC($O$6,$O18,2))*(1*$P18))),IF(Analysis!$G$33='Data Validation'!$H$4,Curves!Q18*(1+(SQRT(YEARFRAC($O$6,$O18,2))*(1*$P18))),IF(Analysis!$G$33='Data Validation'!$H$5,Curves!Q18*(1+(SQRT(YEARFRAC($O$6,$O18,2))*(2*$P18))),IF(Analysis!$G$33='Data Validation'!$H$6,Curves!Q18+(Curves!$AL18-Curves!Q18),IF(Analysis!$G$33='Data Validation'!$H$7,Curves!Q18+0.25%,IF(Analysis!$G$33='Data Validation'!$H$8,Curves!Q18+0.5%,"You Broke It"))))))))</f>
        <v>4.3849099999999995E-2</v>
      </c>
      <c r="Z18" s="40">
        <f>+IF(Analysis!$G$33='Data Validation'!$H$3,Curves!R18,IF(Analysis!$G$33='Data Validation'!$H$1,R18*(1-(SQRT(YEARFRAC($O$6,$O18,2))*(2*$P18))),IF(Analysis!$G$33='Data Validation'!$H$2,Curves!R18*(1-(SQRT(YEARFRAC($O$6,$O18,2))*(1*$P18))),IF(Analysis!$G$33='Data Validation'!$H$4,Curves!R18*(1+(SQRT(YEARFRAC($O$6,$O18,2))*(1*$P18))),IF(Analysis!$G$33='Data Validation'!$H$5,Curves!R18*(1+(SQRT(YEARFRAC($O$6,$O18,2))*(2*$P18))),IF(Analysis!$G$33='Data Validation'!$H$6,Curves!R18+(Curves!$AL18-Curves!R18),IF(Analysis!$G$33='Data Validation'!$H$7,Curves!R18+0.25%,IF(Analysis!$G$33='Data Validation'!$H$8,Curves!R18+0.5%,"You Broke It"))))))))</f>
        <v>4.5608750000000003E-2</v>
      </c>
      <c r="AA18" s="40">
        <f>+IF(Analysis!$G$33='Data Validation'!$H$3,Curves!S18,IF(Analysis!$G$33='Data Validation'!$H$1,S18*(1-(SQRT(YEARFRAC($O$6,$O18,2))*(2*$P18))),IF(Analysis!$G$33='Data Validation'!$H$2,Curves!S18*(1-(SQRT(YEARFRAC($O$6,$O18,2))*(1*$P18))),IF(Analysis!$G$33='Data Validation'!$H$4,Curves!S18*(1+(SQRT(YEARFRAC($O$6,$O18,2))*(1*$P18))),IF(Analysis!$G$33='Data Validation'!$H$5,Curves!S18*(1+(SQRT(YEARFRAC($O$6,$O18,2))*(2*$P18))),IF(Analysis!$G$33='Data Validation'!$H$6,Curves!S18+(Curves!$AL18-Curves!S18),IF(Analysis!$G$33='Data Validation'!$H$7,Curves!S18+0.25%,IF(Analysis!$G$33='Data Validation'!$H$8,Curves!S18+0.5%,"You Broke It"))))))))</f>
        <v>4.4873999999999997E-2</v>
      </c>
      <c r="AB18" s="40">
        <f>+IF(Analysis!$G$33='Data Validation'!$H$3,Curves!T18,IF(Analysis!$G$33='Data Validation'!$H$1,T18*(1-(SQRT(YEARFRAC($O$6,$O18,2))*(2*$P18))),IF(Analysis!$G$33='Data Validation'!$H$2,Curves!T18*(1-(SQRT(YEARFRAC($O$6,$O18,2))*(1*$P18))),IF(Analysis!$G$33='Data Validation'!$H$4,Curves!T18*(1+(SQRT(YEARFRAC($O$6,$O18,2))*(1*$P18))),IF(Analysis!$G$33='Data Validation'!$H$5,Curves!T18*(1+(SQRT(YEARFRAC($O$6,$O18,2))*(2*$P18))),IF(Analysis!$G$33='Data Validation'!$H$6,Curves!T18+(Curves!$AL18-Curves!T18),IF(Analysis!$G$33='Data Validation'!$H$7,Curves!T18+0.25%,IF(Analysis!$G$33='Data Validation'!$H$8,Curves!T18+0.5%,"You Broke It"))))))))</f>
        <v>4.5965199999999998E-2</v>
      </c>
      <c r="AC18" s="40">
        <f>+IF(Analysis!$G$33='Data Validation'!$H$3,Curves!U18,IF(Analysis!$G$33='Data Validation'!$H$1,U18*(1-(SQRT(YEARFRAC($O$6,$O18,2))*(2*$P18))),IF(Analysis!$G$33='Data Validation'!$H$2,Curves!U18*(1-(SQRT(YEARFRAC($O$6,$O18,2))*(1*$P18))),IF(Analysis!$G$33='Data Validation'!$H$4,Curves!U18*(1+(SQRT(YEARFRAC($O$6,$O18,2))*(1*$P18))),IF(Analysis!$G$33='Data Validation'!$H$5,Curves!U18*(1+(SQRT(YEARFRAC($O$6,$O18,2))*(2*$P18))),IF(Analysis!$G$33='Data Validation'!$H$6,Curves!U18+(Curves!$AL18-Curves!U18),IF(Analysis!$G$33='Data Validation'!$H$7,Curves!U18+0.25%,IF(Analysis!$G$33='Data Validation'!$H$8,Curves!U18+0.5%,"You Broke It"))))))))</f>
        <v>0</v>
      </c>
      <c r="AD18" s="40">
        <f>+IF(Analysis!$G$33='Data Validation'!$H$3,Curves!V18,IF(Analysis!$G$33='Data Validation'!$H$1,V18*(1-(SQRT(YEARFRAC($O$6,$O18,2))*(2*$P18))),IF(Analysis!$G$33='Data Validation'!$H$2,Curves!V18*(1-(SQRT(YEARFRAC($O$6,$O18,2))*(1*$P18))),IF(Analysis!$G$33='Data Validation'!$H$4,Curves!V18*(1+(SQRT(YEARFRAC($O$6,$O18,2))*(1*$P18))),IF(Analysis!$G$33='Data Validation'!$H$5,Curves!V18*(1+(SQRT(YEARFRAC($O$6,$O18,2))*(2*$P18))),IF(Analysis!$G$33='Data Validation'!$H$6,Curves!V18+(Curves!$AL18-Curves!V18),IF(Analysis!$G$33='Data Validation'!$H$7,Curves!V18+0.25%,IF(Analysis!$G$33='Data Validation'!$H$8,Curves!V18+0.5%,"You Broke It"))))))))</f>
        <v>0</v>
      </c>
      <c r="AE18" s="24"/>
      <c r="AF18" s="35">
        <f t="shared" si="13"/>
        <v>45269</v>
      </c>
      <c r="AG18" s="36">
        <f t="shared" si="10"/>
        <v>5.3102900000000001E-2</v>
      </c>
      <c r="AH18" s="36"/>
      <c r="AI18" s="35">
        <f t="shared" si="14"/>
        <v>45623</v>
      </c>
      <c r="AJ18" s="36">
        <f t="shared" si="11"/>
        <v>4.5608750000000003E-2</v>
      </c>
      <c r="AK18" s="39" cm="1">
        <f t="array" ref="AK18">AVERAGE(IF((AF18:AF4012&gt;=AI18)*(AF18:AF4012&lt;=AI18),AG18:AG3703))</f>
        <v>4.7424000000000001E-2</v>
      </c>
      <c r="AL18" s="107">
        <f t="shared" si="15"/>
        <v>4.8742650000000012E-2</v>
      </c>
    </row>
    <row r="19" spans="2:38" x14ac:dyDescent="0.25">
      <c r="B19" s="16">
        <f t="shared" si="12"/>
        <v>45653</v>
      </c>
      <c r="C19" s="20">
        <v>33.32</v>
      </c>
      <c r="D19" s="2"/>
      <c r="E19" s="105">
        <v>4.3849099999999996</v>
      </c>
      <c r="F19" s="105">
        <v>4.4742899999999999</v>
      </c>
      <c r="G19" s="29">
        <v>4.5965199999999999</v>
      </c>
      <c r="H19" s="21"/>
      <c r="I19" s="23"/>
      <c r="J19" s="110">
        <v>45273</v>
      </c>
      <c r="K19" s="106">
        <v>5.3462100000000001</v>
      </c>
      <c r="L19" s="29"/>
      <c r="M19" s="23"/>
      <c r="O19" s="16">
        <f t="shared" si="1"/>
        <v>45653</v>
      </c>
      <c r="P19" s="51">
        <f t="shared" si="2"/>
        <v>0.3332</v>
      </c>
      <c r="Q19" s="8">
        <f t="shared" si="3"/>
        <v>4.3849099999999995E-2</v>
      </c>
      <c r="R19" s="8">
        <f t="shared" si="9"/>
        <v>4.3791919999999998E-2</v>
      </c>
      <c r="S19" s="8">
        <f t="shared" si="4"/>
        <v>4.4742900000000002E-2</v>
      </c>
      <c r="T19" s="24">
        <f t="shared" si="5"/>
        <v>4.5965199999999998E-2</v>
      </c>
      <c r="U19" s="24">
        <f t="shared" si="6"/>
        <v>0</v>
      </c>
      <c r="V19" s="24">
        <f t="shared" si="7"/>
        <v>0</v>
      </c>
      <c r="W19" s="24"/>
      <c r="X19" s="16">
        <f t="shared" si="8"/>
        <v>45653</v>
      </c>
      <c r="Y19" s="40">
        <f>+IF(Analysis!$G$33='Data Validation'!$H$3,Curves!Q19,IF(Analysis!$G$33='Data Validation'!$H$1,Q19*(1-(SQRT(YEARFRAC($O$6,$O19,2))*(2*$P19))),IF(Analysis!$G$33='Data Validation'!$H$2,Curves!Q19*(1-(SQRT(YEARFRAC($O$6,$O19,2))*(1*$P19))),IF(Analysis!$G$33='Data Validation'!$H$4,Curves!Q19*(1+(SQRT(YEARFRAC($O$6,$O19,2))*(1*$P19))),IF(Analysis!$G$33='Data Validation'!$H$5,Curves!Q19*(1+(SQRT(YEARFRAC($O$6,$O19,2))*(2*$P19))),IF(Analysis!$G$33='Data Validation'!$H$6,Curves!Q19+(Curves!$AL19-Curves!Q19),IF(Analysis!$G$33='Data Validation'!$H$7,Curves!Q19+0.25%,IF(Analysis!$G$33='Data Validation'!$H$8,Curves!Q19+0.5%,"You Broke It"))))))))</f>
        <v>4.3849099999999995E-2</v>
      </c>
      <c r="Z19" s="40">
        <f>+IF(Analysis!$G$33='Data Validation'!$H$3,Curves!R19,IF(Analysis!$G$33='Data Validation'!$H$1,R19*(1-(SQRT(YEARFRAC($O$6,$O19,2))*(2*$P19))),IF(Analysis!$G$33='Data Validation'!$H$2,Curves!R19*(1-(SQRT(YEARFRAC($O$6,$O19,2))*(1*$P19))),IF(Analysis!$G$33='Data Validation'!$H$4,Curves!R19*(1+(SQRT(YEARFRAC($O$6,$O19,2))*(1*$P19))),IF(Analysis!$G$33='Data Validation'!$H$5,Curves!R19*(1+(SQRT(YEARFRAC($O$6,$O19,2))*(2*$P19))),IF(Analysis!$G$33='Data Validation'!$H$6,Curves!R19+(Curves!$AL19-Curves!R19),IF(Analysis!$G$33='Data Validation'!$H$7,Curves!R19+0.25%,IF(Analysis!$G$33='Data Validation'!$H$8,Curves!R19+0.5%,"You Broke It"))))))))</f>
        <v>4.3791919999999998E-2</v>
      </c>
      <c r="AA19" s="40">
        <f>+IF(Analysis!$G$33='Data Validation'!$H$3,Curves!S19,IF(Analysis!$G$33='Data Validation'!$H$1,S19*(1-(SQRT(YEARFRAC($O$6,$O19,2))*(2*$P19))),IF(Analysis!$G$33='Data Validation'!$H$2,Curves!S19*(1-(SQRT(YEARFRAC($O$6,$O19,2))*(1*$P19))),IF(Analysis!$G$33='Data Validation'!$H$4,Curves!S19*(1+(SQRT(YEARFRAC($O$6,$O19,2))*(1*$P19))),IF(Analysis!$G$33='Data Validation'!$H$5,Curves!S19*(1+(SQRT(YEARFRAC($O$6,$O19,2))*(2*$P19))),IF(Analysis!$G$33='Data Validation'!$H$6,Curves!S19+(Curves!$AL19-Curves!S19),IF(Analysis!$G$33='Data Validation'!$H$7,Curves!S19+0.25%,IF(Analysis!$G$33='Data Validation'!$H$8,Curves!S19+0.5%,"You Broke It"))))))))</f>
        <v>4.4742900000000002E-2</v>
      </c>
      <c r="AB19" s="40">
        <f>+IF(Analysis!$G$33='Data Validation'!$H$3,Curves!T19,IF(Analysis!$G$33='Data Validation'!$H$1,T19*(1-(SQRT(YEARFRAC($O$6,$O19,2))*(2*$P19))),IF(Analysis!$G$33='Data Validation'!$H$2,Curves!T19*(1-(SQRT(YEARFRAC($O$6,$O19,2))*(1*$P19))),IF(Analysis!$G$33='Data Validation'!$H$4,Curves!T19*(1+(SQRT(YEARFRAC($O$6,$O19,2))*(1*$P19))),IF(Analysis!$G$33='Data Validation'!$H$5,Curves!T19*(1+(SQRT(YEARFRAC($O$6,$O19,2))*(2*$P19))),IF(Analysis!$G$33='Data Validation'!$H$6,Curves!T19+(Curves!$AL19-Curves!T19),IF(Analysis!$G$33='Data Validation'!$H$7,Curves!T19+0.25%,IF(Analysis!$G$33='Data Validation'!$H$8,Curves!T19+0.5%,"You Broke It"))))))))</f>
        <v>4.5965199999999998E-2</v>
      </c>
      <c r="AC19" s="40">
        <f>+IF(Analysis!$G$33='Data Validation'!$H$3,Curves!U19,IF(Analysis!$G$33='Data Validation'!$H$1,U19*(1-(SQRT(YEARFRAC($O$6,$O19,2))*(2*$P19))),IF(Analysis!$G$33='Data Validation'!$H$2,Curves!U19*(1-(SQRT(YEARFRAC($O$6,$O19,2))*(1*$P19))),IF(Analysis!$G$33='Data Validation'!$H$4,Curves!U19*(1+(SQRT(YEARFRAC($O$6,$O19,2))*(1*$P19))),IF(Analysis!$G$33='Data Validation'!$H$5,Curves!U19*(1+(SQRT(YEARFRAC($O$6,$O19,2))*(2*$P19))),IF(Analysis!$G$33='Data Validation'!$H$6,Curves!U19+(Curves!$AL19-Curves!U19),IF(Analysis!$G$33='Data Validation'!$H$7,Curves!U19+0.25%,IF(Analysis!$G$33='Data Validation'!$H$8,Curves!U19+0.5%,"You Broke It"))))))))</f>
        <v>0</v>
      </c>
      <c r="AD19" s="40">
        <f>+IF(Analysis!$G$33='Data Validation'!$H$3,Curves!V19,IF(Analysis!$G$33='Data Validation'!$H$1,V19*(1-(SQRT(YEARFRAC($O$6,$O19,2))*(2*$P19))),IF(Analysis!$G$33='Data Validation'!$H$2,Curves!V19*(1-(SQRT(YEARFRAC($O$6,$O19,2))*(1*$P19))),IF(Analysis!$G$33='Data Validation'!$H$4,Curves!V19*(1+(SQRT(YEARFRAC($O$6,$O19,2))*(1*$P19))),IF(Analysis!$G$33='Data Validation'!$H$5,Curves!V19*(1+(SQRT(YEARFRAC($O$6,$O19,2))*(2*$P19))),IF(Analysis!$G$33='Data Validation'!$H$6,Curves!V19+(Curves!$AL19-Curves!V19),IF(Analysis!$G$33='Data Validation'!$H$7,Curves!V19+0.25%,IF(Analysis!$G$33='Data Validation'!$H$8,Curves!V19+0.5%,"You Broke It"))))))))</f>
        <v>0</v>
      </c>
      <c r="AE19" s="24"/>
      <c r="AF19" s="35">
        <f t="shared" si="13"/>
        <v>45270</v>
      </c>
      <c r="AG19" s="36">
        <f t="shared" si="10"/>
        <v>5.3102900000000001E-2</v>
      </c>
      <c r="AH19" s="36"/>
      <c r="AI19" s="35">
        <f t="shared" si="14"/>
        <v>45653</v>
      </c>
      <c r="AJ19" s="36">
        <f t="shared" si="11"/>
        <v>4.3791919999999998E-2</v>
      </c>
      <c r="AK19" s="39" cm="1">
        <f t="array" ref="AK19">AVERAGE(IF((AF19:AF4013&gt;=AI19)*(AF19:AF4013&lt;=AI19),AG19:AG3704))</f>
        <v>4.3793499999999999E-2</v>
      </c>
      <c r="AL19" s="107">
        <f t="shared" si="15"/>
        <v>4.7908500000000014E-2</v>
      </c>
    </row>
    <row r="20" spans="2:38" x14ac:dyDescent="0.25">
      <c r="B20" s="16">
        <f t="shared" si="12"/>
        <v>45684</v>
      </c>
      <c r="C20" s="20">
        <v>33.33</v>
      </c>
      <c r="D20" s="2"/>
      <c r="E20" s="105">
        <v>4.3846400000000001</v>
      </c>
      <c r="F20" s="105">
        <v>4.4740200000000003</v>
      </c>
      <c r="G20" s="29">
        <v>4.5962199999999998</v>
      </c>
      <c r="H20" s="21"/>
      <c r="I20" s="23"/>
      <c r="J20" s="110">
        <v>45274</v>
      </c>
      <c r="K20" s="106">
        <v>5.3462100000000001</v>
      </c>
      <c r="L20" s="29"/>
      <c r="M20" s="23"/>
      <c r="O20" s="16">
        <f t="shared" si="1"/>
        <v>45684</v>
      </c>
      <c r="P20" s="51">
        <f t="shared" si="2"/>
        <v>0.33329999999999999</v>
      </c>
      <c r="Q20" s="8">
        <f t="shared" si="3"/>
        <v>4.3846400000000001E-2</v>
      </c>
      <c r="R20" s="8">
        <f t="shared" si="9"/>
        <v>4.3789259999999997E-2</v>
      </c>
      <c r="S20" s="8">
        <f t="shared" si="4"/>
        <v>4.4740200000000001E-2</v>
      </c>
      <c r="T20" s="24">
        <f t="shared" si="5"/>
        <v>4.5962199999999995E-2</v>
      </c>
      <c r="U20" s="24">
        <f t="shared" si="6"/>
        <v>0</v>
      </c>
      <c r="V20" s="24">
        <f t="shared" si="7"/>
        <v>0</v>
      </c>
      <c r="W20" s="24"/>
      <c r="X20" s="16">
        <f t="shared" si="8"/>
        <v>45684</v>
      </c>
      <c r="Y20" s="40">
        <f>+IF(Analysis!$G$33='Data Validation'!$H$3,Curves!Q20,IF(Analysis!$G$33='Data Validation'!$H$1,Q20*(1-(SQRT(YEARFRAC($O$6,$O20,2))*(2*$P20))),IF(Analysis!$G$33='Data Validation'!$H$2,Curves!Q20*(1-(SQRT(YEARFRAC($O$6,$O20,2))*(1*$P20))),IF(Analysis!$G$33='Data Validation'!$H$4,Curves!Q20*(1+(SQRT(YEARFRAC($O$6,$O20,2))*(1*$P20))),IF(Analysis!$G$33='Data Validation'!$H$5,Curves!Q20*(1+(SQRT(YEARFRAC($O$6,$O20,2))*(2*$P20))),IF(Analysis!$G$33='Data Validation'!$H$6,Curves!Q20+(Curves!$AL20-Curves!Q20),IF(Analysis!$G$33='Data Validation'!$H$7,Curves!Q20+0.25%,IF(Analysis!$G$33='Data Validation'!$H$8,Curves!Q20+0.5%,"You Broke It"))))))))</f>
        <v>4.3846400000000001E-2</v>
      </c>
      <c r="Z20" s="40">
        <f>+IF(Analysis!$G$33='Data Validation'!$H$3,Curves!R20,IF(Analysis!$G$33='Data Validation'!$H$1,R20*(1-(SQRT(YEARFRAC($O$6,$O20,2))*(2*$P20))),IF(Analysis!$G$33='Data Validation'!$H$2,Curves!R20*(1-(SQRT(YEARFRAC($O$6,$O20,2))*(1*$P20))),IF(Analysis!$G$33='Data Validation'!$H$4,Curves!R20*(1+(SQRT(YEARFRAC($O$6,$O20,2))*(1*$P20))),IF(Analysis!$G$33='Data Validation'!$H$5,Curves!R20*(1+(SQRT(YEARFRAC($O$6,$O20,2))*(2*$P20))),IF(Analysis!$G$33='Data Validation'!$H$6,Curves!R20+(Curves!$AL20-Curves!R20),IF(Analysis!$G$33='Data Validation'!$H$7,Curves!R20+0.25%,IF(Analysis!$G$33='Data Validation'!$H$8,Curves!R20+0.5%,"You Broke It"))))))))</f>
        <v>4.3789259999999997E-2</v>
      </c>
      <c r="AA20" s="40">
        <f>+IF(Analysis!$G$33='Data Validation'!$H$3,Curves!S20,IF(Analysis!$G$33='Data Validation'!$H$1,S20*(1-(SQRT(YEARFRAC($O$6,$O20,2))*(2*$P20))),IF(Analysis!$G$33='Data Validation'!$H$2,Curves!S20*(1-(SQRT(YEARFRAC($O$6,$O20,2))*(1*$P20))),IF(Analysis!$G$33='Data Validation'!$H$4,Curves!S20*(1+(SQRT(YEARFRAC($O$6,$O20,2))*(1*$P20))),IF(Analysis!$G$33='Data Validation'!$H$5,Curves!S20*(1+(SQRT(YEARFRAC($O$6,$O20,2))*(2*$P20))),IF(Analysis!$G$33='Data Validation'!$H$6,Curves!S20+(Curves!$AL20-Curves!S20),IF(Analysis!$G$33='Data Validation'!$H$7,Curves!S20+0.25%,IF(Analysis!$G$33='Data Validation'!$H$8,Curves!S20+0.5%,"You Broke It"))))))))</f>
        <v>4.4740200000000001E-2</v>
      </c>
      <c r="AB20" s="40">
        <f>+IF(Analysis!$G$33='Data Validation'!$H$3,Curves!T20,IF(Analysis!$G$33='Data Validation'!$H$1,T20*(1-(SQRT(YEARFRAC($O$6,$O20,2))*(2*$P20))),IF(Analysis!$G$33='Data Validation'!$H$2,Curves!T20*(1-(SQRT(YEARFRAC($O$6,$O20,2))*(1*$P20))),IF(Analysis!$G$33='Data Validation'!$H$4,Curves!T20*(1+(SQRT(YEARFRAC($O$6,$O20,2))*(1*$P20))),IF(Analysis!$G$33='Data Validation'!$H$5,Curves!T20*(1+(SQRT(YEARFRAC($O$6,$O20,2))*(2*$P20))),IF(Analysis!$G$33='Data Validation'!$H$6,Curves!T20+(Curves!$AL20-Curves!T20),IF(Analysis!$G$33='Data Validation'!$H$7,Curves!T20+0.25%,IF(Analysis!$G$33='Data Validation'!$H$8,Curves!T20+0.5%,"You Broke It"))))))))</f>
        <v>4.5962199999999995E-2</v>
      </c>
      <c r="AC20" s="40">
        <f>+IF(Analysis!$G$33='Data Validation'!$H$3,Curves!U20,IF(Analysis!$G$33='Data Validation'!$H$1,U20*(1-(SQRT(YEARFRAC($O$6,$O20,2))*(2*$P20))),IF(Analysis!$G$33='Data Validation'!$H$2,Curves!U20*(1-(SQRT(YEARFRAC($O$6,$O20,2))*(1*$P20))),IF(Analysis!$G$33='Data Validation'!$H$4,Curves!U20*(1+(SQRT(YEARFRAC($O$6,$O20,2))*(1*$P20))),IF(Analysis!$G$33='Data Validation'!$H$5,Curves!U20*(1+(SQRT(YEARFRAC($O$6,$O20,2))*(2*$P20))),IF(Analysis!$G$33='Data Validation'!$H$6,Curves!U20+(Curves!$AL20-Curves!U20),IF(Analysis!$G$33='Data Validation'!$H$7,Curves!U20+0.25%,IF(Analysis!$G$33='Data Validation'!$H$8,Curves!U20+0.5%,"You Broke It"))))))))</f>
        <v>0</v>
      </c>
      <c r="AD20" s="40">
        <f>+IF(Analysis!$G$33='Data Validation'!$H$3,Curves!V20,IF(Analysis!$G$33='Data Validation'!$H$1,V20*(1-(SQRT(YEARFRAC($O$6,$O20,2))*(2*$P20))),IF(Analysis!$G$33='Data Validation'!$H$2,Curves!V20*(1-(SQRT(YEARFRAC($O$6,$O20,2))*(1*$P20))),IF(Analysis!$G$33='Data Validation'!$H$4,Curves!V20*(1+(SQRT(YEARFRAC($O$6,$O20,2))*(1*$P20))),IF(Analysis!$G$33='Data Validation'!$H$5,Curves!V20*(1+(SQRT(YEARFRAC($O$6,$O20,2))*(2*$P20))),IF(Analysis!$G$33='Data Validation'!$H$6,Curves!V20+(Curves!$AL20-Curves!V20),IF(Analysis!$G$33='Data Validation'!$H$7,Curves!V20+0.25%,IF(Analysis!$G$33='Data Validation'!$H$8,Curves!V20+0.5%,"You Broke It"))))))))</f>
        <v>0</v>
      </c>
      <c r="AE20" s="24"/>
      <c r="AF20" s="35">
        <f t="shared" si="13"/>
        <v>45271</v>
      </c>
      <c r="AG20" s="36">
        <f t="shared" si="10"/>
        <v>5.3095100000000006E-2</v>
      </c>
      <c r="AH20" s="36"/>
      <c r="AI20" s="35">
        <f t="shared" si="14"/>
        <v>45684</v>
      </c>
      <c r="AJ20" s="36">
        <f t="shared" si="11"/>
        <v>4.3789259999999997E-2</v>
      </c>
      <c r="AK20" s="39" cm="1">
        <f t="array" ref="AK20">AVERAGE(IF((AF20:AF4014&gt;=AI20)*(AF20:AF4014&lt;=AI20),AG20:AG3705))</f>
        <v>4.3788199999999999E-2</v>
      </c>
      <c r="AL20" s="107">
        <f t="shared" si="15"/>
        <v>4.7074350000000015E-2</v>
      </c>
    </row>
    <row r="21" spans="2:38" x14ac:dyDescent="0.25">
      <c r="B21" s="16">
        <f t="shared" si="12"/>
        <v>45715</v>
      </c>
      <c r="C21" s="20">
        <v>33.340000000000003</v>
      </c>
      <c r="D21" s="2"/>
      <c r="E21" s="105">
        <v>4.3849099999999996</v>
      </c>
      <c r="F21" s="105">
        <v>4.4742899999999999</v>
      </c>
      <c r="G21" s="29">
        <v>4.5965199999999999</v>
      </c>
      <c r="H21" s="21"/>
      <c r="I21" s="23"/>
      <c r="J21" s="110">
        <v>45275</v>
      </c>
      <c r="K21" s="106">
        <v>5.34701</v>
      </c>
      <c r="L21" s="29"/>
      <c r="M21" s="23"/>
      <c r="O21" s="16">
        <f t="shared" si="1"/>
        <v>45715</v>
      </c>
      <c r="P21" s="51">
        <f t="shared" si="2"/>
        <v>0.33340000000000003</v>
      </c>
      <c r="Q21" s="8">
        <f t="shared" si="3"/>
        <v>4.3849099999999995E-2</v>
      </c>
      <c r="R21" s="8">
        <f t="shared" si="9"/>
        <v>4.3790849999999999E-2</v>
      </c>
      <c r="S21" s="8">
        <f t="shared" si="4"/>
        <v>4.4742900000000002E-2</v>
      </c>
      <c r="T21" s="24">
        <f t="shared" si="5"/>
        <v>4.5965199999999998E-2</v>
      </c>
      <c r="U21" s="24">
        <f t="shared" si="6"/>
        <v>0</v>
      </c>
      <c r="V21" s="24">
        <f t="shared" si="7"/>
        <v>0</v>
      </c>
      <c r="W21" s="24"/>
      <c r="X21" s="16">
        <f t="shared" si="8"/>
        <v>45715</v>
      </c>
      <c r="Y21" s="40">
        <f>+IF(Analysis!$G$33='Data Validation'!$H$3,Curves!Q21,IF(Analysis!$G$33='Data Validation'!$H$1,Q21*(1-(SQRT(YEARFRAC($O$6,$O21,2))*(2*$P21))),IF(Analysis!$G$33='Data Validation'!$H$2,Curves!Q21*(1-(SQRT(YEARFRAC($O$6,$O21,2))*(1*$P21))),IF(Analysis!$G$33='Data Validation'!$H$4,Curves!Q21*(1+(SQRT(YEARFRAC($O$6,$O21,2))*(1*$P21))),IF(Analysis!$G$33='Data Validation'!$H$5,Curves!Q21*(1+(SQRT(YEARFRAC($O$6,$O21,2))*(2*$P21))),IF(Analysis!$G$33='Data Validation'!$H$6,Curves!Q21+(Curves!$AL21-Curves!Q21),IF(Analysis!$G$33='Data Validation'!$H$7,Curves!Q21+0.25%,IF(Analysis!$G$33='Data Validation'!$H$8,Curves!Q21+0.5%,"You Broke It"))))))))</f>
        <v>4.3849099999999995E-2</v>
      </c>
      <c r="Z21" s="40">
        <f>+IF(Analysis!$G$33='Data Validation'!$H$3,Curves!R21,IF(Analysis!$G$33='Data Validation'!$H$1,R21*(1-(SQRT(YEARFRAC($O$6,$O21,2))*(2*$P21))),IF(Analysis!$G$33='Data Validation'!$H$2,Curves!R21*(1-(SQRT(YEARFRAC($O$6,$O21,2))*(1*$P21))),IF(Analysis!$G$33='Data Validation'!$H$4,Curves!R21*(1+(SQRT(YEARFRAC($O$6,$O21,2))*(1*$P21))),IF(Analysis!$G$33='Data Validation'!$H$5,Curves!R21*(1+(SQRT(YEARFRAC($O$6,$O21,2))*(2*$P21))),IF(Analysis!$G$33='Data Validation'!$H$6,Curves!R21+(Curves!$AL21-Curves!R21),IF(Analysis!$G$33='Data Validation'!$H$7,Curves!R21+0.25%,IF(Analysis!$G$33='Data Validation'!$H$8,Curves!R21+0.5%,"You Broke It"))))))))</f>
        <v>4.3790849999999999E-2</v>
      </c>
      <c r="AA21" s="40">
        <f>+IF(Analysis!$G$33='Data Validation'!$H$3,Curves!S21,IF(Analysis!$G$33='Data Validation'!$H$1,S21*(1-(SQRT(YEARFRAC($O$6,$O21,2))*(2*$P21))),IF(Analysis!$G$33='Data Validation'!$H$2,Curves!S21*(1-(SQRT(YEARFRAC($O$6,$O21,2))*(1*$P21))),IF(Analysis!$G$33='Data Validation'!$H$4,Curves!S21*(1+(SQRT(YEARFRAC($O$6,$O21,2))*(1*$P21))),IF(Analysis!$G$33='Data Validation'!$H$5,Curves!S21*(1+(SQRT(YEARFRAC($O$6,$O21,2))*(2*$P21))),IF(Analysis!$G$33='Data Validation'!$H$6,Curves!S21+(Curves!$AL21-Curves!S21),IF(Analysis!$G$33='Data Validation'!$H$7,Curves!S21+0.25%,IF(Analysis!$G$33='Data Validation'!$H$8,Curves!S21+0.5%,"You Broke It"))))))))</f>
        <v>4.4742900000000002E-2</v>
      </c>
      <c r="AB21" s="40">
        <f>+IF(Analysis!$G$33='Data Validation'!$H$3,Curves!T21,IF(Analysis!$G$33='Data Validation'!$H$1,T21*(1-(SQRT(YEARFRAC($O$6,$O21,2))*(2*$P21))),IF(Analysis!$G$33='Data Validation'!$H$2,Curves!T21*(1-(SQRT(YEARFRAC($O$6,$O21,2))*(1*$P21))),IF(Analysis!$G$33='Data Validation'!$H$4,Curves!T21*(1+(SQRT(YEARFRAC($O$6,$O21,2))*(1*$P21))),IF(Analysis!$G$33='Data Validation'!$H$5,Curves!T21*(1+(SQRT(YEARFRAC($O$6,$O21,2))*(2*$P21))),IF(Analysis!$G$33='Data Validation'!$H$6,Curves!T21+(Curves!$AL21-Curves!T21),IF(Analysis!$G$33='Data Validation'!$H$7,Curves!T21+0.25%,IF(Analysis!$G$33='Data Validation'!$H$8,Curves!T21+0.5%,"You Broke It"))))))))</f>
        <v>4.5965199999999998E-2</v>
      </c>
      <c r="AC21" s="40">
        <f>+IF(Analysis!$G$33='Data Validation'!$H$3,Curves!U21,IF(Analysis!$G$33='Data Validation'!$H$1,U21*(1-(SQRT(YEARFRAC($O$6,$O21,2))*(2*$P21))),IF(Analysis!$G$33='Data Validation'!$H$2,Curves!U21*(1-(SQRT(YEARFRAC($O$6,$O21,2))*(1*$P21))),IF(Analysis!$G$33='Data Validation'!$H$4,Curves!U21*(1+(SQRT(YEARFRAC($O$6,$O21,2))*(1*$P21))),IF(Analysis!$G$33='Data Validation'!$H$5,Curves!U21*(1+(SQRT(YEARFRAC($O$6,$O21,2))*(2*$P21))),IF(Analysis!$G$33='Data Validation'!$H$6,Curves!U21+(Curves!$AL21-Curves!U21),IF(Analysis!$G$33='Data Validation'!$H$7,Curves!U21+0.25%,IF(Analysis!$G$33='Data Validation'!$H$8,Curves!U21+0.5%,"You Broke It"))))))))</f>
        <v>0</v>
      </c>
      <c r="AD21" s="40">
        <f>+IF(Analysis!$G$33='Data Validation'!$H$3,Curves!V21,IF(Analysis!$G$33='Data Validation'!$H$1,V21*(1-(SQRT(YEARFRAC($O$6,$O21,2))*(2*$P21))),IF(Analysis!$G$33='Data Validation'!$H$2,Curves!V21*(1-(SQRT(YEARFRAC($O$6,$O21,2))*(1*$P21))),IF(Analysis!$G$33='Data Validation'!$H$4,Curves!V21*(1+(SQRT(YEARFRAC($O$6,$O21,2))*(1*$P21))),IF(Analysis!$G$33='Data Validation'!$H$5,Curves!V21*(1+(SQRT(YEARFRAC($O$6,$O21,2))*(2*$P21))),IF(Analysis!$G$33='Data Validation'!$H$6,Curves!V21+(Curves!$AL21-Curves!V21),IF(Analysis!$G$33='Data Validation'!$H$7,Curves!V21+0.25%,IF(Analysis!$G$33='Data Validation'!$H$8,Curves!V21+0.5%,"You Broke It"))))))))</f>
        <v>0</v>
      </c>
      <c r="AE21" s="24"/>
      <c r="AF21" s="35">
        <f t="shared" si="13"/>
        <v>45272</v>
      </c>
      <c r="AG21" s="36">
        <f t="shared" si="10"/>
        <v>5.3462099999999999E-2</v>
      </c>
      <c r="AH21" s="36"/>
      <c r="AI21" s="35">
        <f t="shared" si="14"/>
        <v>45715</v>
      </c>
      <c r="AJ21" s="36">
        <f t="shared" si="11"/>
        <v>4.3790849999999999E-2</v>
      </c>
      <c r="AK21" s="39" cm="1">
        <f t="array" ref="AK21">AVERAGE(IF((AF21:AF4015&gt;=AI21)*(AF21:AF4015&lt;=AI21),AG21:AG3706))</f>
        <v>4.3788199999999999E-2</v>
      </c>
      <c r="AL21" s="107">
        <v>5.1249999999999997E-2</v>
      </c>
    </row>
    <row r="22" spans="2:38" x14ac:dyDescent="0.25">
      <c r="B22" s="16">
        <f t="shared" si="12"/>
        <v>45743</v>
      </c>
      <c r="C22" s="20">
        <v>33.42</v>
      </c>
      <c r="D22" s="2"/>
      <c r="E22" s="105">
        <v>4.3849099999999996</v>
      </c>
      <c r="F22" s="105">
        <v>4.4742899999999999</v>
      </c>
      <c r="G22" s="29">
        <v>4.5965199999999999</v>
      </c>
      <c r="H22" s="21"/>
      <c r="I22" s="23"/>
      <c r="J22" s="110">
        <v>45278</v>
      </c>
      <c r="K22" s="106">
        <v>5.3462100000000001</v>
      </c>
      <c r="L22" s="29"/>
      <c r="M22" s="23"/>
      <c r="O22" s="16">
        <f t="shared" si="1"/>
        <v>45743</v>
      </c>
      <c r="P22" s="51">
        <f t="shared" si="2"/>
        <v>0.3342</v>
      </c>
      <c r="Q22" s="8">
        <f t="shared" si="3"/>
        <v>4.3849099999999995E-2</v>
      </c>
      <c r="R22" s="8">
        <f t="shared" si="9"/>
        <v>4.3791380000000005E-2</v>
      </c>
      <c r="S22" s="8">
        <f t="shared" si="4"/>
        <v>4.4742900000000002E-2</v>
      </c>
      <c r="T22" s="24">
        <f t="shared" si="5"/>
        <v>4.5965199999999998E-2</v>
      </c>
      <c r="U22" s="24">
        <f t="shared" si="6"/>
        <v>0</v>
      </c>
      <c r="V22" s="24">
        <f t="shared" si="7"/>
        <v>0</v>
      </c>
      <c r="W22" s="24"/>
      <c r="X22" s="16">
        <f t="shared" si="8"/>
        <v>45743</v>
      </c>
      <c r="Y22" s="40">
        <f>+IF(Analysis!$G$33='Data Validation'!$H$3,Curves!Q22,IF(Analysis!$G$33='Data Validation'!$H$1,Q22*(1-(SQRT(YEARFRAC($O$6,$O22,2))*(2*$P22))),IF(Analysis!$G$33='Data Validation'!$H$2,Curves!Q22*(1-(SQRT(YEARFRAC($O$6,$O22,2))*(1*$P22))),IF(Analysis!$G$33='Data Validation'!$H$4,Curves!Q22*(1+(SQRT(YEARFRAC($O$6,$O22,2))*(1*$P22))),IF(Analysis!$G$33='Data Validation'!$H$5,Curves!Q22*(1+(SQRT(YEARFRAC($O$6,$O22,2))*(2*$P22))),IF(Analysis!$G$33='Data Validation'!$H$6,Curves!Q22+(Curves!$AL22-Curves!Q22),IF(Analysis!$G$33='Data Validation'!$H$7,Curves!Q22+0.25%,IF(Analysis!$G$33='Data Validation'!$H$8,Curves!Q22+0.5%,"You Broke It"))))))))</f>
        <v>4.3849099999999995E-2</v>
      </c>
      <c r="Z22" s="40">
        <f>+IF(Analysis!$G$33='Data Validation'!$H$3,Curves!R22,IF(Analysis!$G$33='Data Validation'!$H$1,R22*(1-(SQRT(YEARFRAC($O$6,$O22,2))*(2*$P22))),IF(Analysis!$G$33='Data Validation'!$H$2,Curves!R22*(1-(SQRT(YEARFRAC($O$6,$O22,2))*(1*$P22))),IF(Analysis!$G$33='Data Validation'!$H$4,Curves!R22*(1+(SQRT(YEARFRAC($O$6,$O22,2))*(1*$P22))),IF(Analysis!$G$33='Data Validation'!$H$5,Curves!R22*(1+(SQRT(YEARFRAC($O$6,$O22,2))*(2*$P22))),IF(Analysis!$G$33='Data Validation'!$H$6,Curves!R22+(Curves!$AL22-Curves!R22),IF(Analysis!$G$33='Data Validation'!$H$7,Curves!R22+0.25%,IF(Analysis!$G$33='Data Validation'!$H$8,Curves!R22+0.5%,"You Broke It"))))))))</f>
        <v>4.3791380000000005E-2</v>
      </c>
      <c r="AA22" s="40">
        <f>+IF(Analysis!$G$33='Data Validation'!$H$3,Curves!S22,IF(Analysis!$G$33='Data Validation'!$H$1,S22*(1-(SQRT(YEARFRAC($O$6,$O22,2))*(2*$P22))),IF(Analysis!$G$33='Data Validation'!$H$2,Curves!S22*(1-(SQRT(YEARFRAC($O$6,$O22,2))*(1*$P22))),IF(Analysis!$G$33='Data Validation'!$H$4,Curves!S22*(1+(SQRT(YEARFRAC($O$6,$O22,2))*(1*$P22))),IF(Analysis!$G$33='Data Validation'!$H$5,Curves!S22*(1+(SQRT(YEARFRAC($O$6,$O22,2))*(2*$P22))),IF(Analysis!$G$33='Data Validation'!$H$6,Curves!S22+(Curves!$AL22-Curves!S22),IF(Analysis!$G$33='Data Validation'!$H$7,Curves!S22+0.25%,IF(Analysis!$G$33='Data Validation'!$H$8,Curves!S22+0.5%,"You Broke It"))))))))</f>
        <v>4.4742900000000002E-2</v>
      </c>
      <c r="AB22" s="40">
        <f>+IF(Analysis!$G$33='Data Validation'!$H$3,Curves!T22,IF(Analysis!$G$33='Data Validation'!$H$1,T22*(1-(SQRT(YEARFRAC($O$6,$O22,2))*(2*$P22))),IF(Analysis!$G$33='Data Validation'!$H$2,Curves!T22*(1-(SQRT(YEARFRAC($O$6,$O22,2))*(1*$P22))),IF(Analysis!$G$33='Data Validation'!$H$4,Curves!T22*(1+(SQRT(YEARFRAC($O$6,$O22,2))*(1*$P22))),IF(Analysis!$G$33='Data Validation'!$H$5,Curves!T22*(1+(SQRT(YEARFRAC($O$6,$O22,2))*(2*$P22))),IF(Analysis!$G$33='Data Validation'!$H$6,Curves!T22+(Curves!$AL22-Curves!T22),IF(Analysis!$G$33='Data Validation'!$H$7,Curves!T22+0.25%,IF(Analysis!$G$33='Data Validation'!$H$8,Curves!T22+0.5%,"You Broke It"))))))))</f>
        <v>4.5965199999999998E-2</v>
      </c>
      <c r="AC22" s="40">
        <f>+IF(Analysis!$G$33='Data Validation'!$H$3,Curves!U22,IF(Analysis!$G$33='Data Validation'!$H$1,U22*(1-(SQRT(YEARFRAC($O$6,$O22,2))*(2*$P22))),IF(Analysis!$G$33='Data Validation'!$H$2,Curves!U22*(1-(SQRT(YEARFRAC($O$6,$O22,2))*(1*$P22))),IF(Analysis!$G$33='Data Validation'!$H$4,Curves!U22*(1+(SQRT(YEARFRAC($O$6,$O22,2))*(1*$P22))),IF(Analysis!$G$33='Data Validation'!$H$5,Curves!U22*(1+(SQRT(YEARFRAC($O$6,$O22,2))*(2*$P22))),IF(Analysis!$G$33='Data Validation'!$H$6,Curves!U22+(Curves!$AL22-Curves!U22),IF(Analysis!$G$33='Data Validation'!$H$7,Curves!U22+0.25%,IF(Analysis!$G$33='Data Validation'!$H$8,Curves!U22+0.5%,"You Broke It"))))))))</f>
        <v>0</v>
      </c>
      <c r="AD22" s="40">
        <f>+IF(Analysis!$G$33='Data Validation'!$H$3,Curves!V22,IF(Analysis!$G$33='Data Validation'!$H$1,V22*(1-(SQRT(YEARFRAC($O$6,$O22,2))*(2*$P22))),IF(Analysis!$G$33='Data Validation'!$H$2,Curves!V22*(1-(SQRT(YEARFRAC($O$6,$O22,2))*(1*$P22))),IF(Analysis!$G$33='Data Validation'!$H$4,Curves!V22*(1+(SQRT(YEARFRAC($O$6,$O22,2))*(1*$P22))),IF(Analysis!$G$33='Data Validation'!$H$5,Curves!V22*(1+(SQRT(YEARFRAC($O$6,$O22,2))*(2*$P22))),IF(Analysis!$G$33='Data Validation'!$H$6,Curves!V22+(Curves!$AL22-Curves!V22),IF(Analysis!$G$33='Data Validation'!$H$7,Curves!V22+0.25%,IF(Analysis!$G$33='Data Validation'!$H$8,Curves!V22+0.5%,"You Broke It"))))))))</f>
        <v>0</v>
      </c>
      <c r="AE22" s="24"/>
      <c r="AF22" s="35">
        <f t="shared" si="13"/>
        <v>45273</v>
      </c>
      <c r="AG22" s="36">
        <f t="shared" si="10"/>
        <v>5.3462099999999999E-2</v>
      </c>
      <c r="AH22" s="36"/>
      <c r="AI22" s="35">
        <f t="shared" si="14"/>
        <v>45743</v>
      </c>
      <c r="AJ22" s="36">
        <f t="shared" si="11"/>
        <v>4.3791380000000005E-2</v>
      </c>
      <c r="AK22" s="39" cm="1">
        <f t="array" ref="AK22">AVERAGE(IF((AF22:AF4016&gt;=AI22)*(AF22:AF4016&lt;=AI22),AG22:AG3707))</f>
        <v>4.3788199999999999E-2</v>
      </c>
      <c r="AL22" s="107">
        <f>($AK$33-$AK$21)*1/12+AL21</f>
        <v>5.0714291666666661E-2</v>
      </c>
    </row>
    <row r="23" spans="2:38" x14ac:dyDescent="0.25">
      <c r="B23" s="16">
        <f t="shared" si="12"/>
        <v>45774</v>
      </c>
      <c r="C23" s="20">
        <v>33.64</v>
      </c>
      <c r="D23" s="2"/>
      <c r="E23" s="105">
        <v>4.3846400000000001</v>
      </c>
      <c r="F23" s="105">
        <v>4.4463499999999998</v>
      </c>
      <c r="G23" s="29">
        <v>4.5636999999999999</v>
      </c>
      <c r="H23" s="21"/>
      <c r="I23" s="23"/>
      <c r="J23" s="110">
        <v>45279</v>
      </c>
      <c r="K23" s="106">
        <v>5.3589700000000002</v>
      </c>
      <c r="L23" s="29"/>
      <c r="M23" s="23"/>
      <c r="O23" s="16">
        <f t="shared" si="1"/>
        <v>45774</v>
      </c>
      <c r="P23" s="51">
        <f t="shared" si="2"/>
        <v>0.33640000000000003</v>
      </c>
      <c r="Q23" s="8">
        <f t="shared" si="3"/>
        <v>4.3846400000000001E-2</v>
      </c>
      <c r="R23" s="8">
        <f t="shared" si="9"/>
        <v>4.3789524999999996E-2</v>
      </c>
      <c r="S23" s="8">
        <f t="shared" si="4"/>
        <v>4.4463499999999996E-2</v>
      </c>
      <c r="T23" s="24">
        <f t="shared" si="5"/>
        <v>4.5636999999999997E-2</v>
      </c>
      <c r="U23" s="24">
        <f t="shared" si="6"/>
        <v>0</v>
      </c>
      <c r="V23" s="24">
        <f t="shared" si="7"/>
        <v>0</v>
      </c>
      <c r="W23" s="24"/>
      <c r="X23" s="16">
        <f t="shared" si="8"/>
        <v>45774</v>
      </c>
      <c r="Y23" s="40">
        <f>+IF(Analysis!$G$33='Data Validation'!$H$3,Curves!Q23,IF(Analysis!$G$33='Data Validation'!$H$1,Q23*(1-(SQRT(YEARFRAC($O$6,$O23,2))*(2*$P23))),IF(Analysis!$G$33='Data Validation'!$H$2,Curves!Q23*(1-(SQRT(YEARFRAC($O$6,$O23,2))*(1*$P23))),IF(Analysis!$G$33='Data Validation'!$H$4,Curves!Q23*(1+(SQRT(YEARFRAC($O$6,$O23,2))*(1*$P23))),IF(Analysis!$G$33='Data Validation'!$H$5,Curves!Q23*(1+(SQRT(YEARFRAC($O$6,$O23,2))*(2*$P23))),IF(Analysis!$G$33='Data Validation'!$H$6,Curves!Q23+(Curves!$AL23-Curves!Q23),IF(Analysis!$G$33='Data Validation'!$H$7,Curves!Q23+0.25%,IF(Analysis!$G$33='Data Validation'!$H$8,Curves!Q23+0.5%,"You Broke It"))))))))</f>
        <v>4.3846400000000001E-2</v>
      </c>
      <c r="Z23" s="40">
        <f>+IF(Analysis!$G$33='Data Validation'!$H$3,Curves!R23,IF(Analysis!$G$33='Data Validation'!$H$1,R23*(1-(SQRT(YEARFRAC($O$6,$O23,2))*(2*$P23))),IF(Analysis!$G$33='Data Validation'!$H$2,Curves!R23*(1-(SQRT(YEARFRAC($O$6,$O23,2))*(1*$P23))),IF(Analysis!$G$33='Data Validation'!$H$4,Curves!R23*(1+(SQRT(YEARFRAC($O$6,$O23,2))*(1*$P23))),IF(Analysis!$G$33='Data Validation'!$H$5,Curves!R23*(1+(SQRT(YEARFRAC($O$6,$O23,2))*(2*$P23))),IF(Analysis!$G$33='Data Validation'!$H$6,Curves!R23+(Curves!$AL23-Curves!R23),IF(Analysis!$G$33='Data Validation'!$H$7,Curves!R23+0.25%,IF(Analysis!$G$33='Data Validation'!$H$8,Curves!R23+0.5%,"You Broke It"))))))))</f>
        <v>4.3789524999999996E-2</v>
      </c>
      <c r="AA23" s="40">
        <f>+IF(Analysis!$G$33='Data Validation'!$H$3,Curves!S23,IF(Analysis!$G$33='Data Validation'!$H$1,S23*(1-(SQRT(YEARFRAC($O$6,$O23,2))*(2*$P23))),IF(Analysis!$G$33='Data Validation'!$H$2,Curves!S23*(1-(SQRT(YEARFRAC($O$6,$O23,2))*(1*$P23))),IF(Analysis!$G$33='Data Validation'!$H$4,Curves!S23*(1+(SQRT(YEARFRAC($O$6,$O23,2))*(1*$P23))),IF(Analysis!$G$33='Data Validation'!$H$5,Curves!S23*(1+(SQRT(YEARFRAC($O$6,$O23,2))*(2*$P23))),IF(Analysis!$G$33='Data Validation'!$H$6,Curves!S23+(Curves!$AL23-Curves!S23),IF(Analysis!$G$33='Data Validation'!$H$7,Curves!S23+0.25%,IF(Analysis!$G$33='Data Validation'!$H$8,Curves!S23+0.5%,"You Broke It"))))))))</f>
        <v>4.4463499999999996E-2</v>
      </c>
      <c r="AB23" s="40">
        <f>+IF(Analysis!$G$33='Data Validation'!$H$3,Curves!T23,IF(Analysis!$G$33='Data Validation'!$H$1,T23*(1-(SQRT(YEARFRAC($O$6,$O23,2))*(2*$P23))),IF(Analysis!$G$33='Data Validation'!$H$2,Curves!T23*(1-(SQRT(YEARFRAC($O$6,$O23,2))*(1*$P23))),IF(Analysis!$G$33='Data Validation'!$H$4,Curves!T23*(1+(SQRT(YEARFRAC($O$6,$O23,2))*(1*$P23))),IF(Analysis!$G$33='Data Validation'!$H$5,Curves!T23*(1+(SQRT(YEARFRAC($O$6,$O23,2))*(2*$P23))),IF(Analysis!$G$33='Data Validation'!$H$6,Curves!T23+(Curves!$AL23-Curves!T23),IF(Analysis!$G$33='Data Validation'!$H$7,Curves!T23+0.25%,IF(Analysis!$G$33='Data Validation'!$H$8,Curves!T23+0.5%,"You Broke It"))))))))</f>
        <v>4.5636999999999997E-2</v>
      </c>
      <c r="AC23" s="40">
        <f>+IF(Analysis!$G$33='Data Validation'!$H$3,Curves!U23,IF(Analysis!$G$33='Data Validation'!$H$1,U23*(1-(SQRT(YEARFRAC($O$6,$O23,2))*(2*$P23))),IF(Analysis!$G$33='Data Validation'!$H$2,Curves!U23*(1-(SQRT(YEARFRAC($O$6,$O23,2))*(1*$P23))),IF(Analysis!$G$33='Data Validation'!$H$4,Curves!U23*(1+(SQRT(YEARFRAC($O$6,$O23,2))*(1*$P23))),IF(Analysis!$G$33='Data Validation'!$H$5,Curves!U23*(1+(SQRT(YEARFRAC($O$6,$O23,2))*(2*$P23))),IF(Analysis!$G$33='Data Validation'!$H$6,Curves!U23+(Curves!$AL23-Curves!U23),IF(Analysis!$G$33='Data Validation'!$H$7,Curves!U23+0.25%,IF(Analysis!$G$33='Data Validation'!$H$8,Curves!U23+0.5%,"You Broke It"))))))))</f>
        <v>0</v>
      </c>
      <c r="AD23" s="40">
        <f>+IF(Analysis!$G$33='Data Validation'!$H$3,Curves!V23,IF(Analysis!$G$33='Data Validation'!$H$1,V23*(1-(SQRT(YEARFRAC($O$6,$O23,2))*(2*$P23))),IF(Analysis!$G$33='Data Validation'!$H$2,Curves!V23*(1-(SQRT(YEARFRAC($O$6,$O23,2))*(1*$P23))),IF(Analysis!$G$33='Data Validation'!$H$4,Curves!V23*(1+(SQRT(YEARFRAC($O$6,$O23,2))*(1*$P23))),IF(Analysis!$G$33='Data Validation'!$H$5,Curves!V23*(1+(SQRT(YEARFRAC($O$6,$O23,2))*(2*$P23))),IF(Analysis!$G$33='Data Validation'!$H$6,Curves!V23+(Curves!$AL23-Curves!V23),IF(Analysis!$G$33='Data Validation'!$H$7,Curves!V23+0.25%,IF(Analysis!$G$33='Data Validation'!$H$8,Curves!V23+0.5%,"You Broke It"))))))))</f>
        <v>0</v>
      </c>
      <c r="AE23" s="24"/>
      <c r="AF23" s="35">
        <f t="shared" si="13"/>
        <v>45274</v>
      </c>
      <c r="AG23" s="36">
        <f t="shared" si="10"/>
        <v>5.3462099999999999E-2</v>
      </c>
      <c r="AH23" s="36"/>
      <c r="AI23" s="35">
        <f t="shared" si="14"/>
        <v>45774</v>
      </c>
      <c r="AJ23" s="36">
        <f t="shared" si="11"/>
        <v>4.3789524999999996E-2</v>
      </c>
      <c r="AK23" s="39" cm="1">
        <f t="array" ref="AK23">AVERAGE(IF((AF23:AF4017&gt;=AI23)*(AF23:AF4017&lt;=AI23),AG23:AG3708))</f>
        <v>4.3793499999999999E-2</v>
      </c>
      <c r="AL23" s="107">
        <f t="shared" ref="AL23:AL32" si="16">($AK$33-$AK$21)*1/12+AL22</f>
        <v>5.0178583333333325E-2</v>
      </c>
    </row>
    <row r="24" spans="2:38" x14ac:dyDescent="0.25">
      <c r="B24" s="16">
        <f t="shared" si="12"/>
        <v>45804</v>
      </c>
      <c r="C24" s="20">
        <v>35.07</v>
      </c>
      <c r="D24" s="2"/>
      <c r="E24" s="105">
        <v>3.92428</v>
      </c>
      <c r="F24" s="105">
        <v>4.0595699999999999</v>
      </c>
      <c r="G24" s="29">
        <v>4.1089500000000001</v>
      </c>
      <c r="H24" s="21"/>
      <c r="I24" s="23"/>
      <c r="J24" s="110">
        <v>45280</v>
      </c>
      <c r="K24" s="106">
        <v>5.3589700000000002</v>
      </c>
      <c r="L24" s="29"/>
      <c r="M24" s="23"/>
      <c r="O24" s="16">
        <f t="shared" si="1"/>
        <v>45804</v>
      </c>
      <c r="P24" s="51">
        <f t="shared" si="2"/>
        <v>0.35070000000000001</v>
      </c>
      <c r="Q24" s="8">
        <f t="shared" si="3"/>
        <v>3.9242800000000001E-2</v>
      </c>
      <c r="R24" s="8">
        <f t="shared" si="9"/>
        <v>4.1881760000000004E-2</v>
      </c>
      <c r="S24" s="8">
        <f t="shared" si="4"/>
        <v>4.0595699999999998E-2</v>
      </c>
      <c r="T24" s="24">
        <f t="shared" si="5"/>
        <v>4.1089500000000001E-2</v>
      </c>
      <c r="U24" s="24">
        <f t="shared" si="6"/>
        <v>0</v>
      </c>
      <c r="V24" s="24">
        <f t="shared" si="7"/>
        <v>0</v>
      </c>
      <c r="W24" s="24"/>
      <c r="X24" s="16">
        <f t="shared" si="8"/>
        <v>45804</v>
      </c>
      <c r="Y24" s="40">
        <f>+IF(Analysis!$G$33='Data Validation'!$H$3,Curves!Q24,IF(Analysis!$G$33='Data Validation'!$H$1,Q24*(1-(SQRT(YEARFRAC($O$6,$O24,2))*(2*$P24))),IF(Analysis!$G$33='Data Validation'!$H$2,Curves!Q24*(1-(SQRT(YEARFRAC($O$6,$O24,2))*(1*$P24))),IF(Analysis!$G$33='Data Validation'!$H$4,Curves!Q24*(1+(SQRT(YEARFRAC($O$6,$O24,2))*(1*$P24))),IF(Analysis!$G$33='Data Validation'!$H$5,Curves!Q24*(1+(SQRT(YEARFRAC($O$6,$O24,2))*(2*$P24))),IF(Analysis!$G$33='Data Validation'!$H$6,Curves!Q24+(Curves!$AL24-Curves!Q24),IF(Analysis!$G$33='Data Validation'!$H$7,Curves!Q24+0.25%,IF(Analysis!$G$33='Data Validation'!$H$8,Curves!Q24+0.5%,"You Broke It"))))))))</f>
        <v>3.9242800000000001E-2</v>
      </c>
      <c r="Z24" s="40">
        <f>+IF(Analysis!$G$33='Data Validation'!$H$3,Curves!R24,IF(Analysis!$G$33='Data Validation'!$H$1,R24*(1-(SQRT(YEARFRAC($O$6,$O24,2))*(2*$P24))),IF(Analysis!$G$33='Data Validation'!$H$2,Curves!R24*(1-(SQRT(YEARFRAC($O$6,$O24,2))*(1*$P24))),IF(Analysis!$G$33='Data Validation'!$H$4,Curves!R24*(1+(SQRT(YEARFRAC($O$6,$O24,2))*(1*$P24))),IF(Analysis!$G$33='Data Validation'!$H$5,Curves!R24*(1+(SQRT(YEARFRAC($O$6,$O24,2))*(2*$P24))),IF(Analysis!$G$33='Data Validation'!$H$6,Curves!R24+(Curves!$AL24-Curves!R24),IF(Analysis!$G$33='Data Validation'!$H$7,Curves!R24+0.25%,IF(Analysis!$G$33='Data Validation'!$H$8,Curves!R24+0.5%,"You Broke It"))))))))</f>
        <v>4.1881760000000004E-2</v>
      </c>
      <c r="AA24" s="40">
        <f>+IF(Analysis!$G$33='Data Validation'!$H$3,Curves!S24,IF(Analysis!$G$33='Data Validation'!$H$1,S24*(1-(SQRT(YEARFRAC($O$6,$O24,2))*(2*$P24))),IF(Analysis!$G$33='Data Validation'!$H$2,Curves!S24*(1-(SQRT(YEARFRAC($O$6,$O24,2))*(1*$P24))),IF(Analysis!$G$33='Data Validation'!$H$4,Curves!S24*(1+(SQRT(YEARFRAC($O$6,$O24,2))*(1*$P24))),IF(Analysis!$G$33='Data Validation'!$H$5,Curves!S24*(1+(SQRT(YEARFRAC($O$6,$O24,2))*(2*$P24))),IF(Analysis!$G$33='Data Validation'!$H$6,Curves!S24+(Curves!$AL24-Curves!S24),IF(Analysis!$G$33='Data Validation'!$H$7,Curves!S24+0.25%,IF(Analysis!$G$33='Data Validation'!$H$8,Curves!S24+0.5%,"You Broke It"))))))))</f>
        <v>4.0595699999999998E-2</v>
      </c>
      <c r="AB24" s="40">
        <f>+IF(Analysis!$G$33='Data Validation'!$H$3,Curves!T24,IF(Analysis!$G$33='Data Validation'!$H$1,T24*(1-(SQRT(YEARFRAC($O$6,$O24,2))*(2*$P24))),IF(Analysis!$G$33='Data Validation'!$H$2,Curves!T24*(1-(SQRT(YEARFRAC($O$6,$O24,2))*(1*$P24))),IF(Analysis!$G$33='Data Validation'!$H$4,Curves!T24*(1+(SQRT(YEARFRAC($O$6,$O24,2))*(1*$P24))),IF(Analysis!$G$33='Data Validation'!$H$5,Curves!T24*(1+(SQRT(YEARFRAC($O$6,$O24,2))*(2*$P24))),IF(Analysis!$G$33='Data Validation'!$H$6,Curves!T24+(Curves!$AL24-Curves!T24),IF(Analysis!$G$33='Data Validation'!$H$7,Curves!T24+0.25%,IF(Analysis!$G$33='Data Validation'!$H$8,Curves!T24+0.5%,"You Broke It"))))))))</f>
        <v>4.1089500000000001E-2</v>
      </c>
      <c r="AC24" s="40">
        <f>+IF(Analysis!$G$33='Data Validation'!$H$3,Curves!U24,IF(Analysis!$G$33='Data Validation'!$H$1,U24*(1-(SQRT(YEARFRAC($O$6,$O24,2))*(2*$P24))),IF(Analysis!$G$33='Data Validation'!$H$2,Curves!U24*(1-(SQRT(YEARFRAC($O$6,$O24,2))*(1*$P24))),IF(Analysis!$G$33='Data Validation'!$H$4,Curves!U24*(1+(SQRT(YEARFRAC($O$6,$O24,2))*(1*$P24))),IF(Analysis!$G$33='Data Validation'!$H$5,Curves!U24*(1+(SQRT(YEARFRAC($O$6,$O24,2))*(2*$P24))),IF(Analysis!$G$33='Data Validation'!$H$6,Curves!U24+(Curves!$AL24-Curves!U24),IF(Analysis!$G$33='Data Validation'!$H$7,Curves!U24+0.25%,IF(Analysis!$G$33='Data Validation'!$H$8,Curves!U24+0.5%,"You Broke It"))))))))</f>
        <v>0</v>
      </c>
      <c r="AD24" s="40">
        <f>+IF(Analysis!$G$33='Data Validation'!$H$3,Curves!V24,IF(Analysis!$G$33='Data Validation'!$H$1,V24*(1-(SQRT(YEARFRAC($O$6,$O24,2))*(2*$P24))),IF(Analysis!$G$33='Data Validation'!$H$2,Curves!V24*(1-(SQRT(YEARFRAC($O$6,$O24,2))*(1*$P24))),IF(Analysis!$G$33='Data Validation'!$H$4,Curves!V24*(1+(SQRT(YEARFRAC($O$6,$O24,2))*(1*$P24))),IF(Analysis!$G$33='Data Validation'!$H$5,Curves!V24*(1+(SQRT(YEARFRAC($O$6,$O24,2))*(2*$P24))),IF(Analysis!$G$33='Data Validation'!$H$6,Curves!V24+(Curves!$AL24-Curves!V24),IF(Analysis!$G$33='Data Validation'!$H$7,Curves!V24+0.25%,IF(Analysis!$G$33='Data Validation'!$H$8,Curves!V24+0.5%,"You Broke It"))))))))</f>
        <v>0</v>
      </c>
      <c r="AE24" s="24"/>
      <c r="AF24" s="35">
        <f t="shared" si="13"/>
        <v>45275</v>
      </c>
      <c r="AG24" s="36">
        <f t="shared" si="10"/>
        <v>5.34701E-2</v>
      </c>
      <c r="AH24" s="36"/>
      <c r="AI24" s="35">
        <f t="shared" si="14"/>
        <v>45804</v>
      </c>
      <c r="AJ24" s="36">
        <f t="shared" si="11"/>
        <v>4.1881760000000004E-2</v>
      </c>
      <c r="AK24" s="39" cm="1">
        <f t="array" ref="AK24">AVERAGE(IF((AF24:AF4018&gt;=AI24)*(AF24:AF4018&lt;=AI24),AG24:AG3709))</f>
        <v>4.3788199999999999E-2</v>
      </c>
      <c r="AL24" s="107">
        <f t="shared" si="16"/>
        <v>4.9642874999999989E-2</v>
      </c>
    </row>
    <row r="25" spans="2:38" x14ac:dyDescent="0.25">
      <c r="B25" s="16">
        <f t="shared" si="12"/>
        <v>45835</v>
      </c>
      <c r="C25" s="20">
        <v>35.090000000000003</v>
      </c>
      <c r="D25" s="2"/>
      <c r="E25" s="105">
        <v>3.9092099999999999</v>
      </c>
      <c r="F25" s="105">
        <v>4.0593399999999997</v>
      </c>
      <c r="G25" s="29">
        <v>4.1087199999999999</v>
      </c>
      <c r="H25" s="21"/>
      <c r="I25" s="23"/>
      <c r="J25" s="110">
        <v>45281</v>
      </c>
      <c r="K25" s="106">
        <v>5.3589700000000002</v>
      </c>
      <c r="L25" s="29"/>
      <c r="M25" s="23"/>
      <c r="O25" s="16">
        <f t="shared" si="1"/>
        <v>45835</v>
      </c>
      <c r="P25" s="51">
        <f t="shared" si="2"/>
        <v>0.35090000000000005</v>
      </c>
      <c r="Q25" s="8">
        <f t="shared" si="3"/>
        <v>3.9092099999999998E-2</v>
      </c>
      <c r="R25" s="8">
        <f t="shared" si="9"/>
        <v>3.9021050000000002E-2</v>
      </c>
      <c r="S25" s="8">
        <f t="shared" si="4"/>
        <v>4.0593399999999995E-2</v>
      </c>
      <c r="T25" s="24">
        <f t="shared" si="5"/>
        <v>4.1087199999999997E-2</v>
      </c>
      <c r="U25" s="24">
        <f t="shared" si="6"/>
        <v>0</v>
      </c>
      <c r="V25" s="24">
        <f t="shared" si="7"/>
        <v>0</v>
      </c>
      <c r="W25" s="24"/>
      <c r="X25" s="16">
        <f t="shared" si="8"/>
        <v>45835</v>
      </c>
      <c r="Y25" s="40">
        <f>+IF(Analysis!$G$33='Data Validation'!$H$3,Curves!Q25,IF(Analysis!$G$33='Data Validation'!$H$1,Q25*(1-(SQRT(YEARFRAC($O$6,$O25,2))*(2*$P25))),IF(Analysis!$G$33='Data Validation'!$H$2,Curves!Q25*(1-(SQRT(YEARFRAC($O$6,$O25,2))*(1*$P25))),IF(Analysis!$G$33='Data Validation'!$H$4,Curves!Q25*(1+(SQRT(YEARFRAC($O$6,$O25,2))*(1*$P25))),IF(Analysis!$G$33='Data Validation'!$H$5,Curves!Q25*(1+(SQRT(YEARFRAC($O$6,$O25,2))*(2*$P25))),IF(Analysis!$G$33='Data Validation'!$H$6,Curves!Q25+(Curves!$AL25-Curves!Q25),IF(Analysis!$G$33='Data Validation'!$H$7,Curves!Q25+0.25%,IF(Analysis!$G$33='Data Validation'!$H$8,Curves!Q25+0.5%,"You Broke It"))))))))</f>
        <v>3.9092099999999998E-2</v>
      </c>
      <c r="Z25" s="40">
        <f>+IF(Analysis!$G$33='Data Validation'!$H$3,Curves!R25,IF(Analysis!$G$33='Data Validation'!$H$1,R25*(1-(SQRT(YEARFRAC($O$6,$O25,2))*(2*$P25))),IF(Analysis!$G$33='Data Validation'!$H$2,Curves!R25*(1-(SQRT(YEARFRAC($O$6,$O25,2))*(1*$P25))),IF(Analysis!$G$33='Data Validation'!$H$4,Curves!R25*(1+(SQRT(YEARFRAC($O$6,$O25,2))*(1*$P25))),IF(Analysis!$G$33='Data Validation'!$H$5,Curves!R25*(1+(SQRT(YEARFRAC($O$6,$O25,2))*(2*$P25))),IF(Analysis!$G$33='Data Validation'!$H$6,Curves!R25+(Curves!$AL25-Curves!R25),IF(Analysis!$G$33='Data Validation'!$H$7,Curves!R25+0.25%,IF(Analysis!$G$33='Data Validation'!$H$8,Curves!R25+0.5%,"You Broke It"))))))))</f>
        <v>3.9021050000000002E-2</v>
      </c>
      <c r="AA25" s="40">
        <f>+IF(Analysis!$G$33='Data Validation'!$H$3,Curves!S25,IF(Analysis!$G$33='Data Validation'!$H$1,S25*(1-(SQRT(YEARFRAC($O$6,$O25,2))*(2*$P25))),IF(Analysis!$G$33='Data Validation'!$H$2,Curves!S25*(1-(SQRT(YEARFRAC($O$6,$O25,2))*(1*$P25))),IF(Analysis!$G$33='Data Validation'!$H$4,Curves!S25*(1+(SQRT(YEARFRAC($O$6,$O25,2))*(1*$P25))),IF(Analysis!$G$33='Data Validation'!$H$5,Curves!S25*(1+(SQRT(YEARFRAC($O$6,$O25,2))*(2*$P25))),IF(Analysis!$G$33='Data Validation'!$H$6,Curves!S25+(Curves!$AL25-Curves!S25),IF(Analysis!$G$33='Data Validation'!$H$7,Curves!S25+0.25%,IF(Analysis!$G$33='Data Validation'!$H$8,Curves!S25+0.5%,"You Broke It"))))))))</f>
        <v>4.0593399999999995E-2</v>
      </c>
      <c r="AB25" s="40">
        <f>+IF(Analysis!$G$33='Data Validation'!$H$3,Curves!T25,IF(Analysis!$G$33='Data Validation'!$H$1,T25*(1-(SQRT(YEARFRAC($O$6,$O25,2))*(2*$P25))),IF(Analysis!$G$33='Data Validation'!$H$2,Curves!T25*(1-(SQRT(YEARFRAC($O$6,$O25,2))*(1*$P25))),IF(Analysis!$G$33='Data Validation'!$H$4,Curves!T25*(1+(SQRT(YEARFRAC($O$6,$O25,2))*(1*$P25))),IF(Analysis!$G$33='Data Validation'!$H$5,Curves!T25*(1+(SQRT(YEARFRAC($O$6,$O25,2))*(2*$P25))),IF(Analysis!$G$33='Data Validation'!$H$6,Curves!T25+(Curves!$AL25-Curves!T25),IF(Analysis!$G$33='Data Validation'!$H$7,Curves!T25+0.25%,IF(Analysis!$G$33='Data Validation'!$H$8,Curves!T25+0.5%,"You Broke It"))))))))</f>
        <v>4.1087199999999997E-2</v>
      </c>
      <c r="AC25" s="40">
        <f>+IF(Analysis!$G$33='Data Validation'!$H$3,Curves!U25,IF(Analysis!$G$33='Data Validation'!$H$1,U25*(1-(SQRT(YEARFRAC($O$6,$O25,2))*(2*$P25))),IF(Analysis!$G$33='Data Validation'!$H$2,Curves!U25*(1-(SQRT(YEARFRAC($O$6,$O25,2))*(1*$P25))),IF(Analysis!$G$33='Data Validation'!$H$4,Curves!U25*(1+(SQRT(YEARFRAC($O$6,$O25,2))*(1*$P25))),IF(Analysis!$G$33='Data Validation'!$H$5,Curves!U25*(1+(SQRT(YEARFRAC($O$6,$O25,2))*(2*$P25))),IF(Analysis!$G$33='Data Validation'!$H$6,Curves!U25+(Curves!$AL25-Curves!U25),IF(Analysis!$G$33='Data Validation'!$H$7,Curves!U25+0.25%,IF(Analysis!$G$33='Data Validation'!$H$8,Curves!U25+0.5%,"You Broke It"))))))))</f>
        <v>0</v>
      </c>
      <c r="AD25" s="40">
        <f>+IF(Analysis!$G$33='Data Validation'!$H$3,Curves!V25,IF(Analysis!$G$33='Data Validation'!$H$1,V25*(1-(SQRT(YEARFRAC($O$6,$O25,2))*(2*$P25))),IF(Analysis!$G$33='Data Validation'!$H$2,Curves!V25*(1-(SQRT(YEARFRAC($O$6,$O25,2))*(1*$P25))),IF(Analysis!$G$33='Data Validation'!$H$4,Curves!V25*(1+(SQRT(YEARFRAC($O$6,$O25,2))*(1*$P25))),IF(Analysis!$G$33='Data Validation'!$H$5,Curves!V25*(1+(SQRT(YEARFRAC($O$6,$O25,2))*(2*$P25))),IF(Analysis!$G$33='Data Validation'!$H$6,Curves!V25+(Curves!$AL25-Curves!V25),IF(Analysis!$G$33='Data Validation'!$H$7,Curves!V25+0.25%,IF(Analysis!$G$33='Data Validation'!$H$8,Curves!V25+0.5%,"You Broke It"))))))))</f>
        <v>0</v>
      </c>
      <c r="AE25" s="24"/>
      <c r="AF25" s="35">
        <f t="shared" si="13"/>
        <v>45276</v>
      </c>
      <c r="AG25" s="36">
        <f t="shared" si="10"/>
        <v>5.34701E-2</v>
      </c>
      <c r="AH25" s="36"/>
      <c r="AI25" s="35">
        <f t="shared" si="14"/>
        <v>45835</v>
      </c>
      <c r="AJ25" s="36">
        <f t="shared" si="11"/>
        <v>3.9021050000000002E-2</v>
      </c>
      <c r="AK25" s="39" cm="1">
        <f t="array" ref="AK25">AVERAGE(IF((AF25:AF4019&gt;=AI25)*(AF25:AF4019&lt;=AI25),AG25:AG3710))</f>
        <v>3.9022100000000004E-2</v>
      </c>
      <c r="AL25" s="107">
        <f t="shared" si="16"/>
        <v>4.9107166666666653E-2</v>
      </c>
    </row>
    <row r="26" spans="2:38" x14ac:dyDescent="0.25">
      <c r="B26" s="16">
        <f t="shared" si="12"/>
        <v>45865</v>
      </c>
      <c r="C26" s="20">
        <v>35.1</v>
      </c>
      <c r="D26" s="2"/>
      <c r="E26" s="105">
        <v>3.9089999999999998</v>
      </c>
      <c r="F26" s="105">
        <v>4.0591100000000004</v>
      </c>
      <c r="G26" s="29">
        <v>4.1084800000000001</v>
      </c>
      <c r="H26" s="21"/>
      <c r="I26" s="23"/>
      <c r="J26" s="110">
        <v>45282</v>
      </c>
      <c r="K26" s="106">
        <v>5.3601700000000001</v>
      </c>
      <c r="L26" s="29"/>
      <c r="M26" s="23"/>
      <c r="O26" s="16">
        <f t="shared" si="1"/>
        <v>45865</v>
      </c>
      <c r="P26" s="51">
        <f t="shared" si="2"/>
        <v>0.35100000000000003</v>
      </c>
      <c r="Q26" s="8">
        <f t="shared" si="3"/>
        <v>3.909E-2</v>
      </c>
      <c r="R26" s="8">
        <f t="shared" si="9"/>
        <v>3.9018739999999996E-2</v>
      </c>
      <c r="S26" s="8">
        <f t="shared" si="4"/>
        <v>4.0591100000000005E-2</v>
      </c>
      <c r="T26" s="24">
        <f t="shared" si="5"/>
        <v>4.1084800000000005E-2</v>
      </c>
      <c r="U26" s="24">
        <f t="shared" si="6"/>
        <v>0</v>
      </c>
      <c r="V26" s="24">
        <f t="shared" si="7"/>
        <v>0</v>
      </c>
      <c r="W26" s="24"/>
      <c r="X26" s="16">
        <f t="shared" si="8"/>
        <v>45865</v>
      </c>
      <c r="Y26" s="40">
        <f>+IF(Analysis!$G$33='Data Validation'!$H$3,Curves!Q26,IF(Analysis!$G$33='Data Validation'!$H$1,Q26*(1-(SQRT(YEARFRAC($O$6,$O26,2))*(2*$P26))),IF(Analysis!$G$33='Data Validation'!$H$2,Curves!Q26*(1-(SQRT(YEARFRAC($O$6,$O26,2))*(1*$P26))),IF(Analysis!$G$33='Data Validation'!$H$4,Curves!Q26*(1+(SQRT(YEARFRAC($O$6,$O26,2))*(1*$P26))),IF(Analysis!$G$33='Data Validation'!$H$5,Curves!Q26*(1+(SQRT(YEARFRAC($O$6,$O26,2))*(2*$P26))),IF(Analysis!$G$33='Data Validation'!$H$6,Curves!Q26+(Curves!$AL26-Curves!Q26),IF(Analysis!$G$33='Data Validation'!$H$7,Curves!Q26+0.25%,IF(Analysis!$G$33='Data Validation'!$H$8,Curves!Q26+0.5%,"You Broke It"))))))))</f>
        <v>3.909E-2</v>
      </c>
      <c r="Z26" s="40">
        <f>+IF(Analysis!$G$33='Data Validation'!$H$3,Curves!R26,IF(Analysis!$G$33='Data Validation'!$H$1,R26*(1-(SQRT(YEARFRAC($O$6,$O26,2))*(2*$P26))),IF(Analysis!$G$33='Data Validation'!$H$2,Curves!R26*(1-(SQRT(YEARFRAC($O$6,$O26,2))*(1*$P26))),IF(Analysis!$G$33='Data Validation'!$H$4,Curves!R26*(1+(SQRT(YEARFRAC($O$6,$O26,2))*(1*$P26))),IF(Analysis!$G$33='Data Validation'!$H$5,Curves!R26*(1+(SQRT(YEARFRAC($O$6,$O26,2))*(2*$P26))),IF(Analysis!$G$33='Data Validation'!$H$6,Curves!R26+(Curves!$AL26-Curves!R26),IF(Analysis!$G$33='Data Validation'!$H$7,Curves!R26+0.25%,IF(Analysis!$G$33='Data Validation'!$H$8,Curves!R26+0.5%,"You Broke It"))))))))</f>
        <v>3.9018739999999996E-2</v>
      </c>
      <c r="AA26" s="40">
        <f>+IF(Analysis!$G$33='Data Validation'!$H$3,Curves!S26,IF(Analysis!$G$33='Data Validation'!$H$1,S26*(1-(SQRT(YEARFRAC($O$6,$O26,2))*(2*$P26))),IF(Analysis!$G$33='Data Validation'!$H$2,Curves!S26*(1-(SQRT(YEARFRAC($O$6,$O26,2))*(1*$P26))),IF(Analysis!$G$33='Data Validation'!$H$4,Curves!S26*(1+(SQRT(YEARFRAC($O$6,$O26,2))*(1*$P26))),IF(Analysis!$G$33='Data Validation'!$H$5,Curves!S26*(1+(SQRT(YEARFRAC($O$6,$O26,2))*(2*$P26))),IF(Analysis!$G$33='Data Validation'!$H$6,Curves!S26+(Curves!$AL26-Curves!S26),IF(Analysis!$G$33='Data Validation'!$H$7,Curves!S26+0.25%,IF(Analysis!$G$33='Data Validation'!$H$8,Curves!S26+0.5%,"You Broke It"))))))))</f>
        <v>4.0591100000000005E-2</v>
      </c>
      <c r="AB26" s="40">
        <f>+IF(Analysis!$G$33='Data Validation'!$H$3,Curves!T26,IF(Analysis!$G$33='Data Validation'!$H$1,T26*(1-(SQRT(YEARFRAC($O$6,$O26,2))*(2*$P26))),IF(Analysis!$G$33='Data Validation'!$H$2,Curves!T26*(1-(SQRT(YEARFRAC($O$6,$O26,2))*(1*$P26))),IF(Analysis!$G$33='Data Validation'!$H$4,Curves!T26*(1+(SQRT(YEARFRAC($O$6,$O26,2))*(1*$P26))),IF(Analysis!$G$33='Data Validation'!$H$5,Curves!T26*(1+(SQRT(YEARFRAC($O$6,$O26,2))*(2*$P26))),IF(Analysis!$G$33='Data Validation'!$H$6,Curves!T26+(Curves!$AL26-Curves!T26),IF(Analysis!$G$33='Data Validation'!$H$7,Curves!T26+0.25%,IF(Analysis!$G$33='Data Validation'!$H$8,Curves!T26+0.5%,"You Broke It"))))))))</f>
        <v>4.1084800000000005E-2</v>
      </c>
      <c r="AC26" s="40">
        <f>+IF(Analysis!$G$33='Data Validation'!$H$3,Curves!U26,IF(Analysis!$G$33='Data Validation'!$H$1,U26*(1-(SQRT(YEARFRAC($O$6,$O26,2))*(2*$P26))),IF(Analysis!$G$33='Data Validation'!$H$2,Curves!U26*(1-(SQRT(YEARFRAC($O$6,$O26,2))*(1*$P26))),IF(Analysis!$G$33='Data Validation'!$H$4,Curves!U26*(1+(SQRT(YEARFRAC($O$6,$O26,2))*(1*$P26))),IF(Analysis!$G$33='Data Validation'!$H$5,Curves!U26*(1+(SQRT(YEARFRAC($O$6,$O26,2))*(2*$P26))),IF(Analysis!$G$33='Data Validation'!$H$6,Curves!U26+(Curves!$AL26-Curves!U26),IF(Analysis!$G$33='Data Validation'!$H$7,Curves!U26+0.25%,IF(Analysis!$G$33='Data Validation'!$H$8,Curves!U26+0.5%,"You Broke It"))))))))</f>
        <v>0</v>
      </c>
      <c r="AD26" s="40">
        <f>+IF(Analysis!$G$33='Data Validation'!$H$3,Curves!V26,IF(Analysis!$G$33='Data Validation'!$H$1,V26*(1-(SQRT(YEARFRAC($O$6,$O26,2))*(2*$P26))),IF(Analysis!$G$33='Data Validation'!$H$2,Curves!V26*(1-(SQRT(YEARFRAC($O$6,$O26,2))*(1*$P26))),IF(Analysis!$G$33='Data Validation'!$H$4,Curves!V26*(1+(SQRT(YEARFRAC($O$6,$O26,2))*(1*$P26))),IF(Analysis!$G$33='Data Validation'!$H$5,Curves!V26*(1+(SQRT(YEARFRAC($O$6,$O26,2))*(2*$P26))),IF(Analysis!$G$33='Data Validation'!$H$6,Curves!V26+(Curves!$AL26-Curves!V26),IF(Analysis!$G$33='Data Validation'!$H$7,Curves!V26+0.25%,IF(Analysis!$G$33='Data Validation'!$H$8,Curves!V26+0.5%,"You Broke It"))))))))</f>
        <v>0</v>
      </c>
      <c r="AE26" s="24"/>
      <c r="AF26" s="35">
        <f t="shared" si="13"/>
        <v>45277</v>
      </c>
      <c r="AG26" s="36">
        <f t="shared" si="10"/>
        <v>5.34701E-2</v>
      </c>
      <c r="AH26" s="36"/>
      <c r="AI26" s="35">
        <f t="shared" si="14"/>
        <v>45865</v>
      </c>
      <c r="AJ26" s="36">
        <f t="shared" si="11"/>
        <v>3.9018739999999996E-2</v>
      </c>
      <c r="AK26" s="39" cm="1">
        <f t="array" ref="AK26">AVERAGE(IF((AF26:AF4020&gt;=AI26)*(AF26:AF4020&lt;=AI26),AG26:AG3711))</f>
        <v>3.9022100000000004E-2</v>
      </c>
      <c r="AL26" s="107">
        <f t="shared" si="16"/>
        <v>4.8571458333333317E-2</v>
      </c>
    </row>
    <row r="27" spans="2:38" x14ac:dyDescent="0.25">
      <c r="B27" s="16">
        <f t="shared" si="12"/>
        <v>45896</v>
      </c>
      <c r="C27" s="20">
        <v>35.11</v>
      </c>
      <c r="D27" s="2"/>
      <c r="E27" s="105">
        <v>3.9094199999999999</v>
      </c>
      <c r="F27" s="105">
        <v>4.0595699999999999</v>
      </c>
      <c r="G27" s="29">
        <v>4.1089500000000001</v>
      </c>
      <c r="H27" s="21"/>
      <c r="I27" s="23"/>
      <c r="J27" s="110">
        <v>45286</v>
      </c>
      <c r="K27" s="106">
        <v>5.3589700000000002</v>
      </c>
      <c r="L27" s="29"/>
      <c r="M27" s="23"/>
      <c r="O27" s="16">
        <f t="shared" si="1"/>
        <v>45896</v>
      </c>
      <c r="P27" s="51">
        <f t="shared" si="2"/>
        <v>0.35109999999999997</v>
      </c>
      <c r="Q27" s="8">
        <f t="shared" si="3"/>
        <v>3.9094199999999996E-2</v>
      </c>
      <c r="R27" s="8">
        <f t="shared" si="9"/>
        <v>3.9021680000000003E-2</v>
      </c>
      <c r="S27" s="8">
        <f t="shared" si="4"/>
        <v>4.0595699999999998E-2</v>
      </c>
      <c r="T27" s="24">
        <f t="shared" si="5"/>
        <v>4.1089500000000001E-2</v>
      </c>
      <c r="U27" s="24">
        <f t="shared" si="6"/>
        <v>0</v>
      </c>
      <c r="V27" s="24">
        <f t="shared" si="7"/>
        <v>0</v>
      </c>
      <c r="W27" s="24"/>
      <c r="X27" s="16">
        <f t="shared" si="8"/>
        <v>45896</v>
      </c>
      <c r="Y27" s="40">
        <f>+IF(Analysis!$G$33='Data Validation'!$H$3,Curves!Q27,IF(Analysis!$G$33='Data Validation'!$H$1,Q27*(1-(SQRT(YEARFRAC($O$6,$O27,2))*(2*$P27))),IF(Analysis!$G$33='Data Validation'!$H$2,Curves!Q27*(1-(SQRT(YEARFRAC($O$6,$O27,2))*(1*$P27))),IF(Analysis!$G$33='Data Validation'!$H$4,Curves!Q27*(1+(SQRT(YEARFRAC($O$6,$O27,2))*(1*$P27))),IF(Analysis!$G$33='Data Validation'!$H$5,Curves!Q27*(1+(SQRT(YEARFRAC($O$6,$O27,2))*(2*$P27))),IF(Analysis!$G$33='Data Validation'!$H$6,Curves!Q27+(Curves!$AL27-Curves!Q27),IF(Analysis!$G$33='Data Validation'!$H$7,Curves!Q27+0.25%,IF(Analysis!$G$33='Data Validation'!$H$8,Curves!Q27+0.5%,"You Broke It"))))))))</f>
        <v>3.9094199999999996E-2</v>
      </c>
      <c r="Z27" s="40">
        <f>+IF(Analysis!$G$33='Data Validation'!$H$3,Curves!R27,IF(Analysis!$G$33='Data Validation'!$H$1,R27*(1-(SQRT(YEARFRAC($O$6,$O27,2))*(2*$P27))),IF(Analysis!$G$33='Data Validation'!$H$2,Curves!R27*(1-(SQRT(YEARFRAC($O$6,$O27,2))*(1*$P27))),IF(Analysis!$G$33='Data Validation'!$H$4,Curves!R27*(1+(SQRT(YEARFRAC($O$6,$O27,2))*(1*$P27))),IF(Analysis!$G$33='Data Validation'!$H$5,Curves!R27*(1+(SQRT(YEARFRAC($O$6,$O27,2))*(2*$P27))),IF(Analysis!$G$33='Data Validation'!$H$6,Curves!R27+(Curves!$AL27-Curves!R27),IF(Analysis!$G$33='Data Validation'!$H$7,Curves!R27+0.25%,IF(Analysis!$G$33='Data Validation'!$H$8,Curves!R27+0.5%,"You Broke It"))))))))</f>
        <v>3.9021680000000003E-2</v>
      </c>
      <c r="AA27" s="40">
        <f>+IF(Analysis!$G$33='Data Validation'!$H$3,Curves!S27,IF(Analysis!$G$33='Data Validation'!$H$1,S27*(1-(SQRT(YEARFRAC($O$6,$O27,2))*(2*$P27))),IF(Analysis!$G$33='Data Validation'!$H$2,Curves!S27*(1-(SQRT(YEARFRAC($O$6,$O27,2))*(1*$P27))),IF(Analysis!$G$33='Data Validation'!$H$4,Curves!S27*(1+(SQRT(YEARFRAC($O$6,$O27,2))*(1*$P27))),IF(Analysis!$G$33='Data Validation'!$H$5,Curves!S27*(1+(SQRT(YEARFRAC($O$6,$O27,2))*(2*$P27))),IF(Analysis!$G$33='Data Validation'!$H$6,Curves!S27+(Curves!$AL27-Curves!S27),IF(Analysis!$G$33='Data Validation'!$H$7,Curves!S27+0.25%,IF(Analysis!$G$33='Data Validation'!$H$8,Curves!S27+0.5%,"You Broke It"))))))))</f>
        <v>4.0595699999999998E-2</v>
      </c>
      <c r="AB27" s="40">
        <f>+IF(Analysis!$G$33='Data Validation'!$H$3,Curves!T27,IF(Analysis!$G$33='Data Validation'!$H$1,T27*(1-(SQRT(YEARFRAC($O$6,$O27,2))*(2*$P27))),IF(Analysis!$G$33='Data Validation'!$H$2,Curves!T27*(1-(SQRT(YEARFRAC($O$6,$O27,2))*(1*$P27))),IF(Analysis!$G$33='Data Validation'!$H$4,Curves!T27*(1+(SQRT(YEARFRAC($O$6,$O27,2))*(1*$P27))),IF(Analysis!$G$33='Data Validation'!$H$5,Curves!T27*(1+(SQRT(YEARFRAC($O$6,$O27,2))*(2*$P27))),IF(Analysis!$G$33='Data Validation'!$H$6,Curves!T27+(Curves!$AL27-Curves!T27),IF(Analysis!$G$33='Data Validation'!$H$7,Curves!T27+0.25%,IF(Analysis!$G$33='Data Validation'!$H$8,Curves!T27+0.5%,"You Broke It"))))))))</f>
        <v>4.1089500000000001E-2</v>
      </c>
      <c r="AC27" s="40">
        <f>+IF(Analysis!$G$33='Data Validation'!$H$3,Curves!U27,IF(Analysis!$G$33='Data Validation'!$H$1,U27*(1-(SQRT(YEARFRAC($O$6,$O27,2))*(2*$P27))),IF(Analysis!$G$33='Data Validation'!$H$2,Curves!U27*(1-(SQRT(YEARFRAC($O$6,$O27,2))*(1*$P27))),IF(Analysis!$G$33='Data Validation'!$H$4,Curves!U27*(1+(SQRT(YEARFRAC($O$6,$O27,2))*(1*$P27))),IF(Analysis!$G$33='Data Validation'!$H$5,Curves!U27*(1+(SQRT(YEARFRAC($O$6,$O27,2))*(2*$P27))),IF(Analysis!$G$33='Data Validation'!$H$6,Curves!U27+(Curves!$AL27-Curves!U27),IF(Analysis!$G$33='Data Validation'!$H$7,Curves!U27+0.25%,IF(Analysis!$G$33='Data Validation'!$H$8,Curves!U27+0.5%,"You Broke It"))))))))</f>
        <v>0</v>
      </c>
      <c r="AD27" s="40">
        <f>+IF(Analysis!$G$33='Data Validation'!$H$3,Curves!V27,IF(Analysis!$G$33='Data Validation'!$H$1,V27*(1-(SQRT(YEARFRAC($O$6,$O27,2))*(2*$P27))),IF(Analysis!$G$33='Data Validation'!$H$2,Curves!V27*(1-(SQRT(YEARFRAC($O$6,$O27,2))*(1*$P27))),IF(Analysis!$G$33='Data Validation'!$H$4,Curves!V27*(1+(SQRT(YEARFRAC($O$6,$O27,2))*(1*$P27))),IF(Analysis!$G$33='Data Validation'!$H$5,Curves!V27*(1+(SQRT(YEARFRAC($O$6,$O27,2))*(2*$P27))),IF(Analysis!$G$33='Data Validation'!$H$6,Curves!V27+(Curves!$AL27-Curves!V27),IF(Analysis!$G$33='Data Validation'!$H$7,Curves!V27+0.25%,IF(Analysis!$G$33='Data Validation'!$H$8,Curves!V27+0.5%,"You Broke It"))))))))</f>
        <v>0</v>
      </c>
      <c r="AE27" s="24"/>
      <c r="AF27" s="35">
        <f t="shared" si="13"/>
        <v>45278</v>
      </c>
      <c r="AG27" s="36">
        <f t="shared" si="10"/>
        <v>5.3462099999999999E-2</v>
      </c>
      <c r="AH27" s="36"/>
      <c r="AI27" s="35">
        <f t="shared" si="14"/>
        <v>45896</v>
      </c>
      <c r="AJ27" s="36">
        <f t="shared" si="11"/>
        <v>3.9021680000000003E-2</v>
      </c>
      <c r="AK27" s="39" cm="1">
        <f t="array" ref="AK27">AVERAGE(IF((AF27:AF4021&gt;=AI27)*(AF27:AF4021&lt;=AI27),AG27:AG3712))</f>
        <v>3.9017900000000001E-2</v>
      </c>
      <c r="AL27" s="107">
        <f t="shared" si="16"/>
        <v>4.8035749999999981E-2</v>
      </c>
    </row>
    <row r="28" spans="2:38" x14ac:dyDescent="0.25">
      <c r="B28" s="16">
        <f t="shared" si="12"/>
        <v>45927</v>
      </c>
      <c r="C28" s="20">
        <v>34.520000000000003</v>
      </c>
      <c r="D28" s="2"/>
      <c r="E28" s="105">
        <v>3.9092099999999999</v>
      </c>
      <c r="F28" s="105">
        <v>4.0593399999999997</v>
      </c>
      <c r="G28" s="29">
        <v>4.1087199999999999</v>
      </c>
      <c r="H28" s="21"/>
      <c r="I28" s="23"/>
      <c r="J28" s="110">
        <v>45287</v>
      </c>
      <c r="K28" s="106">
        <v>5.3589700000000002</v>
      </c>
      <c r="L28" s="29"/>
      <c r="M28" s="23"/>
      <c r="O28" s="16">
        <f t="shared" si="1"/>
        <v>45927</v>
      </c>
      <c r="P28" s="51">
        <f t="shared" si="2"/>
        <v>0.34520000000000001</v>
      </c>
      <c r="Q28" s="8">
        <f t="shared" si="3"/>
        <v>3.9092099999999998E-2</v>
      </c>
      <c r="R28" s="8">
        <f t="shared" si="9"/>
        <v>3.9019999999999999E-2</v>
      </c>
      <c r="S28" s="8">
        <f t="shared" si="4"/>
        <v>4.0593399999999995E-2</v>
      </c>
      <c r="T28" s="24">
        <f t="shared" si="5"/>
        <v>4.1087199999999997E-2</v>
      </c>
      <c r="U28" s="24">
        <f t="shared" si="6"/>
        <v>0</v>
      </c>
      <c r="V28" s="24">
        <f t="shared" si="7"/>
        <v>0</v>
      </c>
      <c r="W28" s="24"/>
      <c r="X28" s="16">
        <f t="shared" si="8"/>
        <v>45927</v>
      </c>
      <c r="Y28" s="40">
        <f>+IF(Analysis!$G$33='Data Validation'!$H$3,Curves!Q28,IF(Analysis!$G$33='Data Validation'!$H$1,Q28*(1-(SQRT(YEARFRAC($O$6,$O28,2))*(2*$P28))),IF(Analysis!$G$33='Data Validation'!$H$2,Curves!Q28*(1-(SQRT(YEARFRAC($O$6,$O28,2))*(1*$P28))),IF(Analysis!$G$33='Data Validation'!$H$4,Curves!Q28*(1+(SQRT(YEARFRAC($O$6,$O28,2))*(1*$P28))),IF(Analysis!$G$33='Data Validation'!$H$5,Curves!Q28*(1+(SQRT(YEARFRAC($O$6,$O28,2))*(2*$P28))),IF(Analysis!$G$33='Data Validation'!$H$6,Curves!Q28+(Curves!$AL28-Curves!Q28),IF(Analysis!$G$33='Data Validation'!$H$7,Curves!Q28+0.25%,IF(Analysis!$G$33='Data Validation'!$H$8,Curves!Q28+0.5%,"You Broke It"))))))))</f>
        <v>3.9092099999999998E-2</v>
      </c>
      <c r="Z28" s="40">
        <f>+IF(Analysis!$G$33='Data Validation'!$H$3,Curves!R28,IF(Analysis!$G$33='Data Validation'!$H$1,R28*(1-(SQRT(YEARFRAC($O$6,$O28,2))*(2*$P28))),IF(Analysis!$G$33='Data Validation'!$H$2,Curves!R28*(1-(SQRT(YEARFRAC($O$6,$O28,2))*(1*$P28))),IF(Analysis!$G$33='Data Validation'!$H$4,Curves!R28*(1+(SQRT(YEARFRAC($O$6,$O28,2))*(1*$P28))),IF(Analysis!$G$33='Data Validation'!$H$5,Curves!R28*(1+(SQRT(YEARFRAC($O$6,$O28,2))*(2*$P28))),IF(Analysis!$G$33='Data Validation'!$H$6,Curves!R28+(Curves!$AL28-Curves!R28),IF(Analysis!$G$33='Data Validation'!$H$7,Curves!R28+0.25%,IF(Analysis!$G$33='Data Validation'!$H$8,Curves!R28+0.5%,"You Broke It"))))))))</f>
        <v>3.9019999999999999E-2</v>
      </c>
      <c r="AA28" s="40">
        <f>+IF(Analysis!$G$33='Data Validation'!$H$3,Curves!S28,IF(Analysis!$G$33='Data Validation'!$H$1,S28*(1-(SQRT(YEARFRAC($O$6,$O28,2))*(2*$P28))),IF(Analysis!$G$33='Data Validation'!$H$2,Curves!S28*(1-(SQRT(YEARFRAC($O$6,$O28,2))*(1*$P28))),IF(Analysis!$G$33='Data Validation'!$H$4,Curves!S28*(1+(SQRT(YEARFRAC($O$6,$O28,2))*(1*$P28))),IF(Analysis!$G$33='Data Validation'!$H$5,Curves!S28*(1+(SQRT(YEARFRAC($O$6,$O28,2))*(2*$P28))),IF(Analysis!$G$33='Data Validation'!$H$6,Curves!S28+(Curves!$AL28-Curves!S28),IF(Analysis!$G$33='Data Validation'!$H$7,Curves!S28+0.25%,IF(Analysis!$G$33='Data Validation'!$H$8,Curves!S28+0.5%,"You Broke It"))))))))</f>
        <v>4.0593399999999995E-2</v>
      </c>
      <c r="AB28" s="40">
        <f>+IF(Analysis!$G$33='Data Validation'!$H$3,Curves!T28,IF(Analysis!$G$33='Data Validation'!$H$1,T28*(1-(SQRT(YEARFRAC($O$6,$O28,2))*(2*$P28))),IF(Analysis!$G$33='Data Validation'!$H$2,Curves!T28*(1-(SQRT(YEARFRAC($O$6,$O28,2))*(1*$P28))),IF(Analysis!$G$33='Data Validation'!$H$4,Curves!T28*(1+(SQRT(YEARFRAC($O$6,$O28,2))*(1*$P28))),IF(Analysis!$G$33='Data Validation'!$H$5,Curves!T28*(1+(SQRT(YEARFRAC($O$6,$O28,2))*(2*$P28))),IF(Analysis!$G$33='Data Validation'!$H$6,Curves!T28+(Curves!$AL28-Curves!T28),IF(Analysis!$G$33='Data Validation'!$H$7,Curves!T28+0.25%,IF(Analysis!$G$33='Data Validation'!$H$8,Curves!T28+0.5%,"You Broke It"))))))))</f>
        <v>4.1087199999999997E-2</v>
      </c>
      <c r="AC28" s="40">
        <f>+IF(Analysis!$G$33='Data Validation'!$H$3,Curves!U28,IF(Analysis!$G$33='Data Validation'!$H$1,U28*(1-(SQRT(YEARFRAC($O$6,$O28,2))*(2*$P28))),IF(Analysis!$G$33='Data Validation'!$H$2,Curves!U28*(1-(SQRT(YEARFRAC($O$6,$O28,2))*(1*$P28))),IF(Analysis!$G$33='Data Validation'!$H$4,Curves!U28*(1+(SQRT(YEARFRAC($O$6,$O28,2))*(1*$P28))),IF(Analysis!$G$33='Data Validation'!$H$5,Curves!U28*(1+(SQRT(YEARFRAC($O$6,$O28,2))*(2*$P28))),IF(Analysis!$G$33='Data Validation'!$H$6,Curves!U28+(Curves!$AL28-Curves!U28),IF(Analysis!$G$33='Data Validation'!$H$7,Curves!U28+0.25%,IF(Analysis!$G$33='Data Validation'!$H$8,Curves!U28+0.5%,"You Broke It"))))))))</f>
        <v>0</v>
      </c>
      <c r="AD28" s="40">
        <f>+IF(Analysis!$G$33='Data Validation'!$H$3,Curves!V28,IF(Analysis!$G$33='Data Validation'!$H$1,V28*(1-(SQRT(YEARFRAC($O$6,$O28,2))*(2*$P28))),IF(Analysis!$G$33='Data Validation'!$H$2,Curves!V28*(1-(SQRT(YEARFRAC($O$6,$O28,2))*(1*$P28))),IF(Analysis!$G$33='Data Validation'!$H$4,Curves!V28*(1+(SQRT(YEARFRAC($O$6,$O28,2))*(1*$P28))),IF(Analysis!$G$33='Data Validation'!$H$5,Curves!V28*(1+(SQRT(YEARFRAC($O$6,$O28,2))*(2*$P28))),IF(Analysis!$G$33='Data Validation'!$H$6,Curves!V28+(Curves!$AL28-Curves!V28),IF(Analysis!$G$33='Data Validation'!$H$7,Curves!V28+0.25%,IF(Analysis!$G$33='Data Validation'!$H$8,Curves!V28+0.5%,"You Broke It"))))))))</f>
        <v>0</v>
      </c>
      <c r="AE28" s="24"/>
      <c r="AF28" s="35">
        <f t="shared" si="13"/>
        <v>45279</v>
      </c>
      <c r="AG28" s="36">
        <f t="shared" si="10"/>
        <v>5.3589700000000004E-2</v>
      </c>
      <c r="AH28" s="36"/>
      <c r="AI28" s="35">
        <f t="shared" si="14"/>
        <v>45927</v>
      </c>
      <c r="AJ28" s="36">
        <f t="shared" si="11"/>
        <v>3.9019999999999999E-2</v>
      </c>
      <c r="AK28" s="39" cm="1">
        <f t="array" ref="AK28">AVERAGE(IF((AF28:AF4022&gt;=AI28)*(AF28:AF4022&lt;=AI28),AG28:AG3713))</f>
        <v>3.9022100000000004E-2</v>
      </c>
      <c r="AL28" s="107">
        <f t="shared" si="16"/>
        <v>4.7500041666666645E-2</v>
      </c>
    </row>
    <row r="29" spans="2:38" x14ac:dyDescent="0.25">
      <c r="B29" s="16">
        <f t="shared" si="12"/>
        <v>45957</v>
      </c>
      <c r="C29" s="20">
        <v>33.909999999999997</v>
      </c>
      <c r="D29" s="2"/>
      <c r="E29" s="105">
        <v>3.9089999999999998</v>
      </c>
      <c r="F29" s="105">
        <v>4.0591100000000004</v>
      </c>
      <c r="G29" s="29">
        <v>4.1084800000000001</v>
      </c>
      <c r="H29" s="21"/>
      <c r="I29" s="23"/>
      <c r="J29" s="110">
        <v>45288</v>
      </c>
      <c r="K29" s="106">
        <v>5.3564699999999998</v>
      </c>
      <c r="L29" s="29"/>
      <c r="M29" s="23"/>
      <c r="O29" s="16">
        <f t="shared" si="1"/>
        <v>45957</v>
      </c>
      <c r="P29" s="51">
        <f t="shared" si="2"/>
        <v>0.33909999999999996</v>
      </c>
      <c r="Q29" s="8">
        <f t="shared" si="3"/>
        <v>3.909E-2</v>
      </c>
      <c r="R29" s="8">
        <f t="shared" si="9"/>
        <v>3.9018740000000003E-2</v>
      </c>
      <c r="S29" s="8">
        <f t="shared" si="4"/>
        <v>4.0591100000000005E-2</v>
      </c>
      <c r="T29" s="24">
        <f t="shared" si="5"/>
        <v>4.1084800000000005E-2</v>
      </c>
      <c r="U29" s="24">
        <f t="shared" si="6"/>
        <v>0</v>
      </c>
      <c r="V29" s="24">
        <f t="shared" si="7"/>
        <v>0</v>
      </c>
      <c r="W29" s="24"/>
      <c r="X29" s="16">
        <f t="shared" si="8"/>
        <v>45957</v>
      </c>
      <c r="Y29" s="40">
        <f>+IF(Analysis!$G$33='Data Validation'!$H$3,Curves!Q29,IF(Analysis!$G$33='Data Validation'!$H$1,Q29*(1-(SQRT(YEARFRAC($O$6,$O29,2))*(2*$P29))),IF(Analysis!$G$33='Data Validation'!$H$2,Curves!Q29*(1-(SQRT(YEARFRAC($O$6,$O29,2))*(1*$P29))),IF(Analysis!$G$33='Data Validation'!$H$4,Curves!Q29*(1+(SQRT(YEARFRAC($O$6,$O29,2))*(1*$P29))),IF(Analysis!$G$33='Data Validation'!$H$5,Curves!Q29*(1+(SQRT(YEARFRAC($O$6,$O29,2))*(2*$P29))),IF(Analysis!$G$33='Data Validation'!$H$6,Curves!Q29+(Curves!$AL29-Curves!Q29),IF(Analysis!$G$33='Data Validation'!$H$7,Curves!Q29+0.25%,IF(Analysis!$G$33='Data Validation'!$H$8,Curves!Q29+0.5%,"You Broke It"))))))))</f>
        <v>3.909E-2</v>
      </c>
      <c r="Z29" s="40">
        <f>+IF(Analysis!$G$33='Data Validation'!$H$3,Curves!R29,IF(Analysis!$G$33='Data Validation'!$H$1,R29*(1-(SQRT(YEARFRAC($O$6,$O29,2))*(2*$P29))),IF(Analysis!$G$33='Data Validation'!$H$2,Curves!R29*(1-(SQRT(YEARFRAC($O$6,$O29,2))*(1*$P29))),IF(Analysis!$G$33='Data Validation'!$H$4,Curves!R29*(1+(SQRT(YEARFRAC($O$6,$O29,2))*(1*$P29))),IF(Analysis!$G$33='Data Validation'!$H$5,Curves!R29*(1+(SQRT(YEARFRAC($O$6,$O29,2))*(2*$P29))),IF(Analysis!$G$33='Data Validation'!$H$6,Curves!R29+(Curves!$AL29-Curves!R29),IF(Analysis!$G$33='Data Validation'!$H$7,Curves!R29+0.25%,IF(Analysis!$G$33='Data Validation'!$H$8,Curves!R29+0.5%,"You Broke It"))))))))</f>
        <v>3.9018740000000003E-2</v>
      </c>
      <c r="AA29" s="40">
        <f>+IF(Analysis!$G$33='Data Validation'!$H$3,Curves!S29,IF(Analysis!$G$33='Data Validation'!$H$1,S29*(1-(SQRT(YEARFRAC($O$6,$O29,2))*(2*$P29))),IF(Analysis!$G$33='Data Validation'!$H$2,Curves!S29*(1-(SQRT(YEARFRAC($O$6,$O29,2))*(1*$P29))),IF(Analysis!$G$33='Data Validation'!$H$4,Curves!S29*(1+(SQRT(YEARFRAC($O$6,$O29,2))*(1*$P29))),IF(Analysis!$G$33='Data Validation'!$H$5,Curves!S29*(1+(SQRT(YEARFRAC($O$6,$O29,2))*(2*$P29))),IF(Analysis!$G$33='Data Validation'!$H$6,Curves!S29+(Curves!$AL29-Curves!S29),IF(Analysis!$G$33='Data Validation'!$H$7,Curves!S29+0.25%,IF(Analysis!$G$33='Data Validation'!$H$8,Curves!S29+0.5%,"You Broke It"))))))))</f>
        <v>4.0591100000000005E-2</v>
      </c>
      <c r="AB29" s="40">
        <f>+IF(Analysis!$G$33='Data Validation'!$H$3,Curves!T29,IF(Analysis!$G$33='Data Validation'!$H$1,T29*(1-(SQRT(YEARFRAC($O$6,$O29,2))*(2*$P29))),IF(Analysis!$G$33='Data Validation'!$H$2,Curves!T29*(1-(SQRT(YEARFRAC($O$6,$O29,2))*(1*$P29))),IF(Analysis!$G$33='Data Validation'!$H$4,Curves!T29*(1+(SQRT(YEARFRAC($O$6,$O29,2))*(1*$P29))),IF(Analysis!$G$33='Data Validation'!$H$5,Curves!T29*(1+(SQRT(YEARFRAC($O$6,$O29,2))*(2*$P29))),IF(Analysis!$G$33='Data Validation'!$H$6,Curves!T29+(Curves!$AL29-Curves!T29),IF(Analysis!$G$33='Data Validation'!$H$7,Curves!T29+0.25%,IF(Analysis!$G$33='Data Validation'!$H$8,Curves!T29+0.5%,"You Broke It"))))))))</f>
        <v>4.1084800000000005E-2</v>
      </c>
      <c r="AC29" s="40">
        <f>+IF(Analysis!$G$33='Data Validation'!$H$3,Curves!U29,IF(Analysis!$G$33='Data Validation'!$H$1,U29*(1-(SQRT(YEARFRAC($O$6,$O29,2))*(2*$P29))),IF(Analysis!$G$33='Data Validation'!$H$2,Curves!U29*(1-(SQRT(YEARFRAC($O$6,$O29,2))*(1*$P29))),IF(Analysis!$G$33='Data Validation'!$H$4,Curves!U29*(1+(SQRT(YEARFRAC($O$6,$O29,2))*(1*$P29))),IF(Analysis!$G$33='Data Validation'!$H$5,Curves!U29*(1+(SQRT(YEARFRAC($O$6,$O29,2))*(2*$P29))),IF(Analysis!$G$33='Data Validation'!$H$6,Curves!U29+(Curves!$AL29-Curves!U29),IF(Analysis!$G$33='Data Validation'!$H$7,Curves!U29+0.25%,IF(Analysis!$G$33='Data Validation'!$H$8,Curves!U29+0.5%,"You Broke It"))))))))</f>
        <v>0</v>
      </c>
      <c r="AD29" s="40">
        <f>+IF(Analysis!$G$33='Data Validation'!$H$3,Curves!V29,IF(Analysis!$G$33='Data Validation'!$H$1,V29*(1-(SQRT(YEARFRAC($O$6,$O29,2))*(2*$P29))),IF(Analysis!$G$33='Data Validation'!$H$2,Curves!V29*(1-(SQRT(YEARFRAC($O$6,$O29,2))*(1*$P29))),IF(Analysis!$G$33='Data Validation'!$H$4,Curves!V29*(1+(SQRT(YEARFRAC($O$6,$O29,2))*(1*$P29))),IF(Analysis!$G$33='Data Validation'!$H$5,Curves!V29*(1+(SQRT(YEARFRAC($O$6,$O29,2))*(2*$P29))),IF(Analysis!$G$33='Data Validation'!$H$6,Curves!V29+(Curves!$AL29-Curves!V29),IF(Analysis!$G$33='Data Validation'!$H$7,Curves!V29+0.25%,IF(Analysis!$G$33='Data Validation'!$H$8,Curves!V29+0.5%,"You Broke It"))))))))</f>
        <v>0</v>
      </c>
      <c r="AE29" s="24"/>
      <c r="AF29" s="35">
        <f t="shared" si="13"/>
        <v>45280</v>
      </c>
      <c r="AG29" s="36">
        <f t="shared" si="10"/>
        <v>5.3589700000000004E-2</v>
      </c>
      <c r="AH29" s="36"/>
      <c r="AI29" s="35">
        <f t="shared" si="14"/>
        <v>45957</v>
      </c>
      <c r="AJ29" s="36">
        <f t="shared" si="11"/>
        <v>3.9018740000000003E-2</v>
      </c>
      <c r="AK29" s="39" cm="1">
        <f t="array" ref="AK29">AVERAGE(IF((AF29:AF4023&gt;=AI29)*(AF29:AF4023&lt;=AI29),AG29:AG3714))</f>
        <v>3.9017900000000001E-2</v>
      </c>
      <c r="AL29" s="107">
        <f t="shared" si="16"/>
        <v>4.6964333333333309E-2</v>
      </c>
    </row>
    <row r="30" spans="2:38" x14ac:dyDescent="0.25">
      <c r="B30" s="16">
        <f t="shared" si="12"/>
        <v>45988</v>
      </c>
      <c r="C30" s="20">
        <v>34.200000000000003</v>
      </c>
      <c r="D30" s="2"/>
      <c r="E30" s="105">
        <v>3.74695</v>
      </c>
      <c r="F30" s="105">
        <v>3.8628800000000001</v>
      </c>
      <c r="G30" s="29">
        <v>3.9412799999999999</v>
      </c>
      <c r="H30" s="21"/>
      <c r="I30" s="23"/>
      <c r="J30" s="110">
        <v>45289</v>
      </c>
      <c r="K30" s="106">
        <v>5.3576699999999997</v>
      </c>
      <c r="L30" s="29"/>
      <c r="M30" s="23"/>
      <c r="O30" s="16">
        <f t="shared" si="1"/>
        <v>45988</v>
      </c>
      <c r="P30" s="51">
        <f t="shared" si="2"/>
        <v>0.34200000000000003</v>
      </c>
      <c r="Q30" s="8">
        <f t="shared" si="3"/>
        <v>3.7469500000000003E-2</v>
      </c>
      <c r="R30" s="8">
        <f t="shared" si="9"/>
        <v>3.9021575000000003E-2</v>
      </c>
      <c r="S30" s="8">
        <f t="shared" si="4"/>
        <v>3.8628799999999998E-2</v>
      </c>
      <c r="T30" s="24">
        <f t="shared" si="5"/>
        <v>3.9412799999999998E-2</v>
      </c>
      <c r="U30" s="24">
        <f t="shared" si="6"/>
        <v>0</v>
      </c>
      <c r="V30" s="24">
        <f t="shared" si="7"/>
        <v>0</v>
      </c>
      <c r="W30" s="24"/>
      <c r="X30" s="16">
        <f t="shared" si="8"/>
        <v>45988</v>
      </c>
      <c r="Y30" s="40">
        <f>+IF(Analysis!$G$33='Data Validation'!$H$3,Curves!Q30,IF(Analysis!$G$33='Data Validation'!$H$1,Q30*(1-(SQRT(YEARFRAC($O$6,$O30,2))*(2*$P30))),IF(Analysis!$G$33='Data Validation'!$H$2,Curves!Q30*(1-(SQRT(YEARFRAC($O$6,$O30,2))*(1*$P30))),IF(Analysis!$G$33='Data Validation'!$H$4,Curves!Q30*(1+(SQRT(YEARFRAC($O$6,$O30,2))*(1*$P30))),IF(Analysis!$G$33='Data Validation'!$H$5,Curves!Q30*(1+(SQRT(YEARFRAC($O$6,$O30,2))*(2*$P30))),IF(Analysis!$G$33='Data Validation'!$H$6,Curves!Q30+(Curves!$AL30-Curves!Q30),IF(Analysis!$G$33='Data Validation'!$H$7,Curves!Q30+0.25%,IF(Analysis!$G$33='Data Validation'!$H$8,Curves!Q30+0.5%,"You Broke It"))))))))</f>
        <v>3.7469500000000003E-2</v>
      </c>
      <c r="Z30" s="40">
        <f>+IF(Analysis!$G$33='Data Validation'!$H$3,Curves!R30,IF(Analysis!$G$33='Data Validation'!$H$1,R30*(1-(SQRT(YEARFRAC($O$6,$O30,2))*(2*$P30))),IF(Analysis!$G$33='Data Validation'!$H$2,Curves!R30*(1-(SQRT(YEARFRAC($O$6,$O30,2))*(1*$P30))),IF(Analysis!$G$33='Data Validation'!$H$4,Curves!R30*(1+(SQRT(YEARFRAC($O$6,$O30,2))*(1*$P30))),IF(Analysis!$G$33='Data Validation'!$H$5,Curves!R30*(1+(SQRT(YEARFRAC($O$6,$O30,2))*(2*$P30))),IF(Analysis!$G$33='Data Validation'!$H$6,Curves!R30+(Curves!$AL30-Curves!R30),IF(Analysis!$G$33='Data Validation'!$H$7,Curves!R30+0.25%,IF(Analysis!$G$33='Data Validation'!$H$8,Curves!R30+0.5%,"You Broke It"))))))))</f>
        <v>3.9021575000000003E-2</v>
      </c>
      <c r="AA30" s="40">
        <f>+IF(Analysis!$G$33='Data Validation'!$H$3,Curves!S30,IF(Analysis!$G$33='Data Validation'!$H$1,S30*(1-(SQRT(YEARFRAC($O$6,$O30,2))*(2*$P30))),IF(Analysis!$G$33='Data Validation'!$H$2,Curves!S30*(1-(SQRT(YEARFRAC($O$6,$O30,2))*(1*$P30))),IF(Analysis!$G$33='Data Validation'!$H$4,Curves!S30*(1+(SQRT(YEARFRAC($O$6,$O30,2))*(1*$P30))),IF(Analysis!$G$33='Data Validation'!$H$5,Curves!S30*(1+(SQRT(YEARFRAC($O$6,$O30,2))*(2*$P30))),IF(Analysis!$G$33='Data Validation'!$H$6,Curves!S30+(Curves!$AL30-Curves!S30),IF(Analysis!$G$33='Data Validation'!$H$7,Curves!S30+0.25%,IF(Analysis!$G$33='Data Validation'!$H$8,Curves!S30+0.5%,"You Broke It"))))))))</f>
        <v>3.8628799999999998E-2</v>
      </c>
      <c r="AB30" s="40">
        <f>+IF(Analysis!$G$33='Data Validation'!$H$3,Curves!T30,IF(Analysis!$G$33='Data Validation'!$H$1,T30*(1-(SQRT(YEARFRAC($O$6,$O30,2))*(2*$P30))),IF(Analysis!$G$33='Data Validation'!$H$2,Curves!T30*(1-(SQRT(YEARFRAC($O$6,$O30,2))*(1*$P30))),IF(Analysis!$G$33='Data Validation'!$H$4,Curves!T30*(1+(SQRT(YEARFRAC($O$6,$O30,2))*(1*$P30))),IF(Analysis!$G$33='Data Validation'!$H$5,Curves!T30*(1+(SQRT(YEARFRAC($O$6,$O30,2))*(2*$P30))),IF(Analysis!$G$33='Data Validation'!$H$6,Curves!T30+(Curves!$AL30-Curves!T30),IF(Analysis!$G$33='Data Validation'!$H$7,Curves!T30+0.25%,IF(Analysis!$G$33='Data Validation'!$H$8,Curves!T30+0.5%,"You Broke It"))))))))</f>
        <v>3.9412799999999998E-2</v>
      </c>
      <c r="AC30" s="40">
        <f>+IF(Analysis!$G$33='Data Validation'!$H$3,Curves!U30,IF(Analysis!$G$33='Data Validation'!$H$1,U30*(1-(SQRT(YEARFRAC($O$6,$O30,2))*(2*$P30))),IF(Analysis!$G$33='Data Validation'!$H$2,Curves!U30*(1-(SQRT(YEARFRAC($O$6,$O30,2))*(1*$P30))),IF(Analysis!$G$33='Data Validation'!$H$4,Curves!U30*(1+(SQRT(YEARFRAC($O$6,$O30,2))*(1*$P30))),IF(Analysis!$G$33='Data Validation'!$H$5,Curves!U30*(1+(SQRT(YEARFRAC($O$6,$O30,2))*(2*$P30))),IF(Analysis!$G$33='Data Validation'!$H$6,Curves!U30+(Curves!$AL30-Curves!U30),IF(Analysis!$G$33='Data Validation'!$H$7,Curves!U30+0.25%,IF(Analysis!$G$33='Data Validation'!$H$8,Curves!U30+0.5%,"You Broke It"))))))))</f>
        <v>0</v>
      </c>
      <c r="AD30" s="40">
        <f>+IF(Analysis!$G$33='Data Validation'!$H$3,Curves!V30,IF(Analysis!$G$33='Data Validation'!$H$1,V30*(1-(SQRT(YEARFRAC($O$6,$O30,2))*(2*$P30))),IF(Analysis!$G$33='Data Validation'!$H$2,Curves!V30*(1-(SQRT(YEARFRAC($O$6,$O30,2))*(1*$P30))),IF(Analysis!$G$33='Data Validation'!$H$4,Curves!V30*(1+(SQRT(YEARFRAC($O$6,$O30,2))*(1*$P30))),IF(Analysis!$G$33='Data Validation'!$H$5,Curves!V30*(1+(SQRT(YEARFRAC($O$6,$O30,2))*(2*$P30))),IF(Analysis!$G$33='Data Validation'!$H$6,Curves!V30+(Curves!$AL30-Curves!V30),IF(Analysis!$G$33='Data Validation'!$H$7,Curves!V30+0.25%,IF(Analysis!$G$33='Data Validation'!$H$8,Curves!V30+0.5%,"You Broke It"))))))))</f>
        <v>0</v>
      </c>
      <c r="AE30" s="24"/>
      <c r="AF30" s="35">
        <f t="shared" si="13"/>
        <v>45281</v>
      </c>
      <c r="AG30" s="36">
        <f t="shared" si="10"/>
        <v>5.3589700000000004E-2</v>
      </c>
      <c r="AH30" s="36"/>
      <c r="AI30" s="35">
        <f t="shared" si="14"/>
        <v>45988</v>
      </c>
      <c r="AJ30" s="36">
        <f t="shared" si="11"/>
        <v>3.9021575000000003E-2</v>
      </c>
      <c r="AK30" s="39" cm="1">
        <f t="array" ref="AK30">AVERAGE(IF((AF30:AF4024&gt;=AI30)*(AF30:AF4024&lt;=AI30),AG30:AG3715))</f>
        <v>3.9019999999999999E-2</v>
      </c>
      <c r="AL30" s="107">
        <f t="shared" si="16"/>
        <v>4.6428624999999973E-2</v>
      </c>
    </row>
    <row r="31" spans="2:38" x14ac:dyDescent="0.25">
      <c r="B31" s="16">
        <f t="shared" si="12"/>
        <v>46018</v>
      </c>
      <c r="C31" s="20">
        <v>34.21</v>
      </c>
      <c r="D31" s="2"/>
      <c r="E31" s="105">
        <v>3.7415099999999999</v>
      </c>
      <c r="F31" s="105">
        <v>3.86267</v>
      </c>
      <c r="G31" s="29">
        <v>3.9410699999999999</v>
      </c>
      <c r="H31" s="21"/>
      <c r="I31" s="23"/>
      <c r="J31" s="110">
        <v>45293</v>
      </c>
      <c r="K31" s="106">
        <v>5.3564699999999998</v>
      </c>
      <c r="L31" s="29"/>
      <c r="M31" s="23"/>
      <c r="O31" s="16">
        <f t="shared" si="1"/>
        <v>46018</v>
      </c>
      <c r="P31" s="51">
        <f t="shared" si="2"/>
        <v>0.34210000000000002</v>
      </c>
      <c r="Q31" s="8">
        <f t="shared" si="3"/>
        <v>3.74151E-2</v>
      </c>
      <c r="R31" s="8">
        <f t="shared" si="9"/>
        <v>3.735774E-2</v>
      </c>
      <c r="S31" s="8">
        <f t="shared" si="4"/>
        <v>3.86267E-2</v>
      </c>
      <c r="T31" s="24">
        <f t="shared" si="5"/>
        <v>3.94107E-2</v>
      </c>
      <c r="U31" s="24">
        <f t="shared" si="6"/>
        <v>0</v>
      </c>
      <c r="V31" s="24">
        <f t="shared" si="7"/>
        <v>0</v>
      </c>
      <c r="W31" s="24"/>
      <c r="X31" s="16">
        <f t="shared" si="8"/>
        <v>46018</v>
      </c>
      <c r="Y31" s="40">
        <f>+IF(Analysis!$G$33='Data Validation'!$H$3,Curves!Q31,IF(Analysis!$G$33='Data Validation'!$H$1,Q31*(1-(SQRT(YEARFRAC($O$6,$O31,2))*(2*$P31))),IF(Analysis!$G$33='Data Validation'!$H$2,Curves!Q31*(1-(SQRT(YEARFRAC($O$6,$O31,2))*(1*$P31))),IF(Analysis!$G$33='Data Validation'!$H$4,Curves!Q31*(1+(SQRT(YEARFRAC($O$6,$O31,2))*(1*$P31))),IF(Analysis!$G$33='Data Validation'!$H$5,Curves!Q31*(1+(SQRT(YEARFRAC($O$6,$O31,2))*(2*$P31))),IF(Analysis!$G$33='Data Validation'!$H$6,Curves!Q31+(Curves!$AL31-Curves!Q31),IF(Analysis!$G$33='Data Validation'!$H$7,Curves!Q31+0.25%,IF(Analysis!$G$33='Data Validation'!$H$8,Curves!Q31+0.5%,"You Broke It"))))))))</f>
        <v>3.74151E-2</v>
      </c>
      <c r="Z31" s="40">
        <f>+IF(Analysis!$G$33='Data Validation'!$H$3,Curves!R31,IF(Analysis!$G$33='Data Validation'!$H$1,R31*(1-(SQRT(YEARFRAC($O$6,$O31,2))*(2*$P31))),IF(Analysis!$G$33='Data Validation'!$H$2,Curves!R31*(1-(SQRT(YEARFRAC($O$6,$O31,2))*(1*$P31))),IF(Analysis!$G$33='Data Validation'!$H$4,Curves!R31*(1+(SQRT(YEARFRAC($O$6,$O31,2))*(1*$P31))),IF(Analysis!$G$33='Data Validation'!$H$5,Curves!R31*(1+(SQRT(YEARFRAC($O$6,$O31,2))*(2*$P31))),IF(Analysis!$G$33='Data Validation'!$H$6,Curves!R31+(Curves!$AL31-Curves!R31),IF(Analysis!$G$33='Data Validation'!$H$7,Curves!R31+0.25%,IF(Analysis!$G$33='Data Validation'!$H$8,Curves!R31+0.5%,"You Broke It"))))))))</f>
        <v>3.735774E-2</v>
      </c>
      <c r="AA31" s="40">
        <f>+IF(Analysis!$G$33='Data Validation'!$H$3,Curves!S31,IF(Analysis!$G$33='Data Validation'!$H$1,S31*(1-(SQRT(YEARFRAC($O$6,$O31,2))*(2*$P31))),IF(Analysis!$G$33='Data Validation'!$H$2,Curves!S31*(1-(SQRT(YEARFRAC($O$6,$O31,2))*(1*$P31))),IF(Analysis!$G$33='Data Validation'!$H$4,Curves!S31*(1+(SQRT(YEARFRAC($O$6,$O31,2))*(1*$P31))),IF(Analysis!$G$33='Data Validation'!$H$5,Curves!S31*(1+(SQRT(YEARFRAC($O$6,$O31,2))*(2*$P31))),IF(Analysis!$G$33='Data Validation'!$H$6,Curves!S31+(Curves!$AL31-Curves!S31),IF(Analysis!$G$33='Data Validation'!$H$7,Curves!S31+0.25%,IF(Analysis!$G$33='Data Validation'!$H$8,Curves!S31+0.5%,"You Broke It"))))))))</f>
        <v>3.86267E-2</v>
      </c>
      <c r="AB31" s="40">
        <f>+IF(Analysis!$G$33='Data Validation'!$H$3,Curves!T31,IF(Analysis!$G$33='Data Validation'!$H$1,T31*(1-(SQRT(YEARFRAC($O$6,$O31,2))*(2*$P31))),IF(Analysis!$G$33='Data Validation'!$H$2,Curves!T31*(1-(SQRT(YEARFRAC($O$6,$O31,2))*(1*$P31))),IF(Analysis!$G$33='Data Validation'!$H$4,Curves!T31*(1+(SQRT(YEARFRAC($O$6,$O31,2))*(1*$P31))),IF(Analysis!$G$33='Data Validation'!$H$5,Curves!T31*(1+(SQRT(YEARFRAC($O$6,$O31,2))*(2*$P31))),IF(Analysis!$G$33='Data Validation'!$H$6,Curves!T31+(Curves!$AL31-Curves!T31),IF(Analysis!$G$33='Data Validation'!$H$7,Curves!T31+0.25%,IF(Analysis!$G$33='Data Validation'!$H$8,Curves!T31+0.5%,"You Broke It"))))))))</f>
        <v>3.94107E-2</v>
      </c>
      <c r="AC31" s="40">
        <f>+IF(Analysis!$G$33='Data Validation'!$H$3,Curves!U31,IF(Analysis!$G$33='Data Validation'!$H$1,U31*(1-(SQRT(YEARFRAC($O$6,$O31,2))*(2*$P31))),IF(Analysis!$G$33='Data Validation'!$H$2,Curves!U31*(1-(SQRT(YEARFRAC($O$6,$O31,2))*(1*$P31))),IF(Analysis!$G$33='Data Validation'!$H$4,Curves!U31*(1+(SQRT(YEARFRAC($O$6,$O31,2))*(1*$P31))),IF(Analysis!$G$33='Data Validation'!$H$5,Curves!U31*(1+(SQRT(YEARFRAC($O$6,$O31,2))*(2*$P31))),IF(Analysis!$G$33='Data Validation'!$H$6,Curves!U31+(Curves!$AL31-Curves!U31),IF(Analysis!$G$33='Data Validation'!$H$7,Curves!U31+0.25%,IF(Analysis!$G$33='Data Validation'!$H$8,Curves!U31+0.5%,"You Broke It"))))))))</f>
        <v>0</v>
      </c>
      <c r="AD31" s="40">
        <f>+IF(Analysis!$G$33='Data Validation'!$H$3,Curves!V31,IF(Analysis!$G$33='Data Validation'!$H$1,V31*(1-(SQRT(YEARFRAC($O$6,$O31,2))*(2*$P31))),IF(Analysis!$G$33='Data Validation'!$H$2,Curves!V31*(1-(SQRT(YEARFRAC($O$6,$O31,2))*(1*$P31))),IF(Analysis!$G$33='Data Validation'!$H$4,Curves!V31*(1+(SQRT(YEARFRAC($O$6,$O31,2))*(1*$P31))),IF(Analysis!$G$33='Data Validation'!$H$5,Curves!V31*(1+(SQRT(YEARFRAC($O$6,$O31,2))*(2*$P31))),IF(Analysis!$G$33='Data Validation'!$H$6,Curves!V31+(Curves!$AL31-Curves!V31),IF(Analysis!$G$33='Data Validation'!$H$7,Curves!V31+0.25%,IF(Analysis!$G$33='Data Validation'!$H$8,Curves!V31+0.5%,"You Broke It"))))))))</f>
        <v>0</v>
      </c>
      <c r="AE31" s="24"/>
      <c r="AF31" s="35">
        <f t="shared" si="13"/>
        <v>45282</v>
      </c>
      <c r="AG31" s="36">
        <f t="shared" si="10"/>
        <v>5.3601700000000002E-2</v>
      </c>
      <c r="AH31" s="36"/>
      <c r="AI31" s="35">
        <f t="shared" si="14"/>
        <v>46018</v>
      </c>
      <c r="AJ31" s="36">
        <f t="shared" si="11"/>
        <v>3.735774E-2</v>
      </c>
      <c r="AK31" s="39" cm="1">
        <f t="array" ref="AK31">AVERAGE(IF((AF31:AF4025&gt;=AI31)*(AF31:AF4025&lt;=AI31),AG31:AG3716))</f>
        <v>3.7359700000000003E-2</v>
      </c>
      <c r="AL31" s="107">
        <f t="shared" si="16"/>
        <v>4.5892916666666637E-2</v>
      </c>
    </row>
    <row r="32" spans="2:38" x14ac:dyDescent="0.25">
      <c r="B32" s="16">
        <f t="shared" si="12"/>
        <v>46049</v>
      </c>
      <c r="C32" s="20">
        <v>34.22</v>
      </c>
      <c r="D32" s="2"/>
      <c r="E32" s="105">
        <v>3.74132</v>
      </c>
      <c r="F32" s="105">
        <v>3.86267</v>
      </c>
      <c r="G32" s="29">
        <v>3.9408500000000002</v>
      </c>
      <c r="H32" s="21"/>
      <c r="I32" s="23"/>
      <c r="J32" s="110">
        <v>45294</v>
      </c>
      <c r="K32" s="106">
        <v>5.3564699999999998</v>
      </c>
      <c r="L32" s="29"/>
      <c r="M32" s="23"/>
      <c r="O32" s="16">
        <f t="shared" si="1"/>
        <v>46049</v>
      </c>
      <c r="P32" s="51">
        <f t="shared" si="2"/>
        <v>0.3422</v>
      </c>
      <c r="Q32" s="8">
        <f t="shared" si="3"/>
        <v>3.7413200000000001E-2</v>
      </c>
      <c r="R32" s="8">
        <f t="shared" si="9"/>
        <v>3.7357359999999999E-2</v>
      </c>
      <c r="S32" s="8">
        <f t="shared" si="4"/>
        <v>3.86267E-2</v>
      </c>
      <c r="T32" s="24">
        <f t="shared" si="5"/>
        <v>3.9408499999999999E-2</v>
      </c>
      <c r="U32" s="24">
        <f t="shared" si="6"/>
        <v>0</v>
      </c>
      <c r="V32" s="24">
        <f t="shared" si="7"/>
        <v>0</v>
      </c>
      <c r="W32" s="24"/>
      <c r="X32" s="16">
        <f t="shared" si="8"/>
        <v>46049</v>
      </c>
      <c r="Y32" s="40">
        <f>+IF(Analysis!$G$33='Data Validation'!$H$3,Curves!Q32,IF(Analysis!$G$33='Data Validation'!$H$1,Q32*(1-(SQRT(YEARFRAC($O$6,$O32,2))*(2*$P32))),IF(Analysis!$G$33='Data Validation'!$H$2,Curves!Q32*(1-(SQRT(YEARFRAC($O$6,$O32,2))*(1*$P32))),IF(Analysis!$G$33='Data Validation'!$H$4,Curves!Q32*(1+(SQRT(YEARFRAC($O$6,$O32,2))*(1*$P32))),IF(Analysis!$G$33='Data Validation'!$H$5,Curves!Q32*(1+(SQRT(YEARFRAC($O$6,$O32,2))*(2*$P32))),IF(Analysis!$G$33='Data Validation'!$H$6,Curves!Q32+(Curves!$AL32-Curves!Q32),IF(Analysis!$G$33='Data Validation'!$H$7,Curves!Q32+0.25%,IF(Analysis!$G$33='Data Validation'!$H$8,Curves!Q32+0.5%,"You Broke It"))))))))</f>
        <v>3.7413200000000001E-2</v>
      </c>
      <c r="Z32" s="40">
        <f>+IF(Analysis!$G$33='Data Validation'!$H$3,Curves!R32,IF(Analysis!$G$33='Data Validation'!$H$1,R32*(1-(SQRT(YEARFRAC($O$6,$O32,2))*(2*$P32))),IF(Analysis!$G$33='Data Validation'!$H$2,Curves!R32*(1-(SQRT(YEARFRAC($O$6,$O32,2))*(1*$P32))),IF(Analysis!$G$33='Data Validation'!$H$4,Curves!R32*(1+(SQRT(YEARFRAC($O$6,$O32,2))*(1*$P32))),IF(Analysis!$G$33='Data Validation'!$H$5,Curves!R32*(1+(SQRT(YEARFRAC($O$6,$O32,2))*(2*$P32))),IF(Analysis!$G$33='Data Validation'!$H$6,Curves!R32+(Curves!$AL32-Curves!R32),IF(Analysis!$G$33='Data Validation'!$H$7,Curves!R32+0.25%,IF(Analysis!$G$33='Data Validation'!$H$8,Curves!R32+0.5%,"You Broke It"))))))))</f>
        <v>3.7357359999999999E-2</v>
      </c>
      <c r="AA32" s="40">
        <f>+IF(Analysis!$G$33='Data Validation'!$H$3,Curves!S32,IF(Analysis!$G$33='Data Validation'!$H$1,S32*(1-(SQRT(YEARFRAC($O$6,$O32,2))*(2*$P32))),IF(Analysis!$G$33='Data Validation'!$H$2,Curves!S32*(1-(SQRT(YEARFRAC($O$6,$O32,2))*(1*$P32))),IF(Analysis!$G$33='Data Validation'!$H$4,Curves!S32*(1+(SQRT(YEARFRAC($O$6,$O32,2))*(1*$P32))),IF(Analysis!$G$33='Data Validation'!$H$5,Curves!S32*(1+(SQRT(YEARFRAC($O$6,$O32,2))*(2*$P32))),IF(Analysis!$G$33='Data Validation'!$H$6,Curves!S32+(Curves!$AL32-Curves!S32),IF(Analysis!$G$33='Data Validation'!$H$7,Curves!S32+0.25%,IF(Analysis!$G$33='Data Validation'!$H$8,Curves!S32+0.5%,"You Broke It"))))))))</f>
        <v>3.86267E-2</v>
      </c>
      <c r="AB32" s="40">
        <f>+IF(Analysis!$G$33='Data Validation'!$H$3,Curves!T32,IF(Analysis!$G$33='Data Validation'!$H$1,T32*(1-(SQRT(YEARFRAC($O$6,$O32,2))*(2*$P32))),IF(Analysis!$G$33='Data Validation'!$H$2,Curves!T32*(1-(SQRT(YEARFRAC($O$6,$O32,2))*(1*$P32))),IF(Analysis!$G$33='Data Validation'!$H$4,Curves!T32*(1+(SQRT(YEARFRAC($O$6,$O32,2))*(1*$P32))),IF(Analysis!$G$33='Data Validation'!$H$5,Curves!T32*(1+(SQRT(YEARFRAC($O$6,$O32,2))*(2*$P32))),IF(Analysis!$G$33='Data Validation'!$H$6,Curves!T32+(Curves!$AL32-Curves!T32),IF(Analysis!$G$33='Data Validation'!$H$7,Curves!T32+0.25%,IF(Analysis!$G$33='Data Validation'!$H$8,Curves!T32+0.5%,"You Broke It"))))))))</f>
        <v>3.9408499999999999E-2</v>
      </c>
      <c r="AC32" s="40">
        <f>+IF(Analysis!$G$33='Data Validation'!$H$3,Curves!U32,IF(Analysis!$G$33='Data Validation'!$H$1,U32*(1-(SQRT(YEARFRAC($O$6,$O32,2))*(2*$P32))),IF(Analysis!$G$33='Data Validation'!$H$2,Curves!U32*(1-(SQRT(YEARFRAC($O$6,$O32,2))*(1*$P32))),IF(Analysis!$G$33='Data Validation'!$H$4,Curves!U32*(1+(SQRT(YEARFRAC($O$6,$O32,2))*(1*$P32))),IF(Analysis!$G$33='Data Validation'!$H$5,Curves!U32*(1+(SQRT(YEARFRAC($O$6,$O32,2))*(2*$P32))),IF(Analysis!$G$33='Data Validation'!$H$6,Curves!U32+(Curves!$AL32-Curves!U32),IF(Analysis!$G$33='Data Validation'!$H$7,Curves!U32+0.25%,IF(Analysis!$G$33='Data Validation'!$H$8,Curves!U32+0.5%,"You Broke It"))))))))</f>
        <v>0</v>
      </c>
      <c r="AD32" s="40">
        <f>+IF(Analysis!$G$33='Data Validation'!$H$3,Curves!V32,IF(Analysis!$G$33='Data Validation'!$H$1,V32*(1-(SQRT(YEARFRAC($O$6,$O32,2))*(2*$P32))),IF(Analysis!$G$33='Data Validation'!$H$2,Curves!V32*(1-(SQRT(YEARFRAC($O$6,$O32,2))*(1*$P32))),IF(Analysis!$G$33='Data Validation'!$H$4,Curves!V32*(1+(SQRT(YEARFRAC($O$6,$O32,2))*(1*$P32))),IF(Analysis!$G$33='Data Validation'!$H$5,Curves!V32*(1+(SQRT(YEARFRAC($O$6,$O32,2))*(2*$P32))),IF(Analysis!$G$33='Data Validation'!$H$6,Curves!V32+(Curves!$AL32-Curves!V32),IF(Analysis!$G$33='Data Validation'!$H$7,Curves!V32+0.25%,IF(Analysis!$G$33='Data Validation'!$H$8,Curves!V32+0.5%,"You Broke It"))))))))</f>
        <v>0</v>
      </c>
      <c r="AE32" s="24"/>
      <c r="AF32" s="35">
        <f t="shared" si="13"/>
        <v>45283</v>
      </c>
      <c r="AG32" s="36">
        <f t="shared" si="10"/>
        <v>5.3601700000000002E-2</v>
      </c>
      <c r="AH32" s="36"/>
      <c r="AI32" s="35">
        <f t="shared" si="14"/>
        <v>46049</v>
      </c>
      <c r="AJ32" s="36">
        <f t="shared" si="11"/>
        <v>3.7357359999999999E-2</v>
      </c>
      <c r="AK32" s="39" cm="1">
        <f t="array" ref="AK32">AVERAGE(IF((AF32:AF4026&gt;=AI32)*(AF32:AF4026&lt;=AI32),AG32:AG3717))</f>
        <v>3.7355800000000002E-2</v>
      </c>
      <c r="AL32" s="107">
        <f t="shared" si="16"/>
        <v>4.5357208333333301E-2</v>
      </c>
    </row>
    <row r="33" spans="2:38" x14ac:dyDescent="0.25">
      <c r="B33" s="16">
        <f t="shared" si="12"/>
        <v>46080</v>
      </c>
      <c r="C33" s="20">
        <v>34.24</v>
      </c>
      <c r="D33" s="2"/>
      <c r="E33" s="105">
        <v>3.7415099999999999</v>
      </c>
      <c r="F33" s="105">
        <v>3.8628800000000001</v>
      </c>
      <c r="G33" s="29">
        <v>3.9410699999999999</v>
      </c>
      <c r="H33" s="21"/>
      <c r="I33" s="23"/>
      <c r="J33" s="110">
        <v>45295</v>
      </c>
      <c r="K33" s="106">
        <v>5.3564699999999998</v>
      </c>
      <c r="L33" s="29"/>
      <c r="M33" s="23"/>
      <c r="O33" s="16">
        <f t="shared" si="1"/>
        <v>46080</v>
      </c>
      <c r="P33" s="51">
        <f t="shared" si="2"/>
        <v>0.34240000000000004</v>
      </c>
      <c r="Q33" s="8">
        <f t="shared" si="3"/>
        <v>3.74151E-2</v>
      </c>
      <c r="R33" s="8">
        <f t="shared" si="9"/>
        <v>3.7359700000000003E-2</v>
      </c>
      <c r="S33" s="8">
        <f t="shared" si="4"/>
        <v>3.8628799999999998E-2</v>
      </c>
      <c r="T33" s="24">
        <f t="shared" si="5"/>
        <v>3.94107E-2</v>
      </c>
      <c r="U33" s="24">
        <f t="shared" si="6"/>
        <v>0</v>
      </c>
      <c r="V33" s="24">
        <f t="shared" si="7"/>
        <v>0</v>
      </c>
      <c r="W33" s="24"/>
      <c r="X33" s="16">
        <f t="shared" si="8"/>
        <v>46080</v>
      </c>
      <c r="Y33" s="40">
        <f>+IF(Analysis!$G$33='Data Validation'!$H$3,Curves!Q33,IF(Analysis!$G$33='Data Validation'!$H$1,Q33*(1-(SQRT(YEARFRAC($O$6,$O33,2))*(2*$P33))),IF(Analysis!$G$33='Data Validation'!$H$2,Curves!Q33*(1-(SQRT(YEARFRAC($O$6,$O33,2))*(1*$P33))),IF(Analysis!$G$33='Data Validation'!$H$4,Curves!Q33*(1+(SQRT(YEARFRAC($O$6,$O33,2))*(1*$P33))),IF(Analysis!$G$33='Data Validation'!$H$5,Curves!Q33*(1+(SQRT(YEARFRAC($O$6,$O33,2))*(2*$P33))),IF(Analysis!$G$33='Data Validation'!$H$6,Curves!Q33+(Curves!$AL33-Curves!Q33),IF(Analysis!$G$33='Data Validation'!$H$7,Curves!Q33+0.25%,IF(Analysis!$G$33='Data Validation'!$H$8,Curves!Q33+0.5%,"You Broke It"))))))))</f>
        <v>3.74151E-2</v>
      </c>
      <c r="Z33" s="40">
        <f>+IF(Analysis!$G$33='Data Validation'!$H$3,Curves!R33,IF(Analysis!$G$33='Data Validation'!$H$1,R33*(1-(SQRT(YEARFRAC($O$6,$O33,2))*(2*$P33))),IF(Analysis!$G$33='Data Validation'!$H$2,Curves!R33*(1-(SQRT(YEARFRAC($O$6,$O33,2))*(1*$P33))),IF(Analysis!$G$33='Data Validation'!$H$4,Curves!R33*(1+(SQRT(YEARFRAC($O$6,$O33,2))*(1*$P33))),IF(Analysis!$G$33='Data Validation'!$H$5,Curves!R33*(1+(SQRT(YEARFRAC($O$6,$O33,2))*(2*$P33))),IF(Analysis!$G$33='Data Validation'!$H$6,Curves!R33+(Curves!$AL33-Curves!R33),IF(Analysis!$G$33='Data Validation'!$H$7,Curves!R33+0.25%,IF(Analysis!$G$33='Data Validation'!$H$8,Curves!R33+0.5%,"You Broke It"))))))))</f>
        <v>3.7359700000000003E-2</v>
      </c>
      <c r="AA33" s="40">
        <f>+IF(Analysis!$G$33='Data Validation'!$H$3,Curves!S33,IF(Analysis!$G$33='Data Validation'!$H$1,S33*(1-(SQRT(YEARFRAC($O$6,$O33,2))*(2*$P33))),IF(Analysis!$G$33='Data Validation'!$H$2,Curves!S33*(1-(SQRT(YEARFRAC($O$6,$O33,2))*(1*$P33))),IF(Analysis!$G$33='Data Validation'!$H$4,Curves!S33*(1+(SQRT(YEARFRAC($O$6,$O33,2))*(1*$P33))),IF(Analysis!$G$33='Data Validation'!$H$5,Curves!S33*(1+(SQRT(YEARFRAC($O$6,$O33,2))*(2*$P33))),IF(Analysis!$G$33='Data Validation'!$H$6,Curves!S33+(Curves!$AL33-Curves!S33),IF(Analysis!$G$33='Data Validation'!$H$7,Curves!S33+0.25%,IF(Analysis!$G$33='Data Validation'!$H$8,Curves!S33+0.5%,"You Broke It"))))))))</f>
        <v>3.8628799999999998E-2</v>
      </c>
      <c r="AB33" s="40">
        <f>+IF(Analysis!$G$33='Data Validation'!$H$3,Curves!T33,IF(Analysis!$G$33='Data Validation'!$H$1,T33*(1-(SQRT(YEARFRAC($O$6,$O33,2))*(2*$P33))),IF(Analysis!$G$33='Data Validation'!$H$2,Curves!T33*(1-(SQRT(YEARFRAC($O$6,$O33,2))*(1*$P33))),IF(Analysis!$G$33='Data Validation'!$H$4,Curves!T33*(1+(SQRT(YEARFRAC($O$6,$O33,2))*(1*$P33))),IF(Analysis!$G$33='Data Validation'!$H$5,Curves!T33*(1+(SQRT(YEARFRAC($O$6,$O33,2))*(2*$P33))),IF(Analysis!$G$33='Data Validation'!$H$6,Curves!T33+(Curves!$AL33-Curves!T33),IF(Analysis!$G$33='Data Validation'!$H$7,Curves!T33+0.25%,IF(Analysis!$G$33='Data Validation'!$H$8,Curves!T33+0.5%,"You Broke It"))))))))</f>
        <v>3.94107E-2</v>
      </c>
      <c r="AC33" s="40">
        <f>+IF(Analysis!$G$33='Data Validation'!$H$3,Curves!U33,IF(Analysis!$G$33='Data Validation'!$H$1,U33*(1-(SQRT(YEARFRAC($O$6,$O33,2))*(2*$P33))),IF(Analysis!$G$33='Data Validation'!$H$2,Curves!U33*(1-(SQRT(YEARFRAC($O$6,$O33,2))*(1*$P33))),IF(Analysis!$G$33='Data Validation'!$H$4,Curves!U33*(1+(SQRT(YEARFRAC($O$6,$O33,2))*(1*$P33))),IF(Analysis!$G$33='Data Validation'!$H$5,Curves!U33*(1+(SQRT(YEARFRAC($O$6,$O33,2))*(2*$P33))),IF(Analysis!$G$33='Data Validation'!$H$6,Curves!U33+(Curves!$AL33-Curves!U33),IF(Analysis!$G$33='Data Validation'!$H$7,Curves!U33+0.25%,IF(Analysis!$G$33='Data Validation'!$H$8,Curves!U33+0.5%,"You Broke It"))))))))</f>
        <v>0</v>
      </c>
      <c r="AD33" s="40">
        <f>+IF(Analysis!$G$33='Data Validation'!$H$3,Curves!V33,IF(Analysis!$G$33='Data Validation'!$H$1,V33*(1-(SQRT(YEARFRAC($O$6,$O33,2))*(2*$P33))),IF(Analysis!$G$33='Data Validation'!$H$2,Curves!V33*(1-(SQRT(YEARFRAC($O$6,$O33,2))*(1*$P33))),IF(Analysis!$G$33='Data Validation'!$H$4,Curves!V33*(1+(SQRT(YEARFRAC($O$6,$O33,2))*(1*$P33))),IF(Analysis!$G$33='Data Validation'!$H$5,Curves!V33*(1+(SQRT(YEARFRAC($O$6,$O33,2))*(2*$P33))),IF(Analysis!$G$33='Data Validation'!$H$6,Curves!V33+(Curves!$AL33-Curves!V33),IF(Analysis!$G$33='Data Validation'!$H$7,Curves!V33+0.25%,IF(Analysis!$G$33='Data Validation'!$H$8,Curves!V33+0.5%,"You Broke It"))))))))</f>
        <v>0</v>
      </c>
      <c r="AE33" s="24"/>
      <c r="AF33" s="35">
        <f t="shared" si="13"/>
        <v>45284</v>
      </c>
      <c r="AG33" s="36">
        <f t="shared" si="10"/>
        <v>5.3601700000000002E-2</v>
      </c>
      <c r="AH33" s="36"/>
      <c r="AI33" s="35">
        <f t="shared" si="14"/>
        <v>46080</v>
      </c>
      <c r="AJ33" s="36">
        <f t="shared" si="11"/>
        <v>3.7359700000000003E-2</v>
      </c>
      <c r="AK33" s="39" cm="1">
        <f t="array" ref="AK33">AVERAGE(IF((AF33:AF4027&gt;=AI33)*(AF33:AF4027&lt;=AI33),AG33:AG3718))</f>
        <v>3.7359700000000003E-2</v>
      </c>
      <c r="AL33" s="107">
        <v>3.875E-2</v>
      </c>
    </row>
    <row r="34" spans="2:38" x14ac:dyDescent="0.25">
      <c r="B34" s="16">
        <f t="shared" si="12"/>
        <v>46108</v>
      </c>
      <c r="C34" s="20">
        <v>34.25</v>
      </c>
      <c r="D34" s="2"/>
      <c r="E34" s="105">
        <v>3.7415099999999999</v>
      </c>
      <c r="F34" s="105">
        <v>3.8628800000000001</v>
      </c>
      <c r="G34" s="29">
        <v>3.9410699999999999</v>
      </c>
      <c r="H34" s="21"/>
      <c r="I34" s="23"/>
      <c r="J34" s="110">
        <v>45296</v>
      </c>
      <c r="K34" s="106">
        <v>5.3572699999999998</v>
      </c>
      <c r="L34" s="29"/>
      <c r="M34" s="23"/>
      <c r="O34" s="16">
        <f t="shared" si="1"/>
        <v>46108</v>
      </c>
      <c r="P34" s="51">
        <f t="shared" si="2"/>
        <v>0.34250000000000003</v>
      </c>
      <c r="Q34" s="8">
        <f t="shared" si="3"/>
        <v>3.74151E-2</v>
      </c>
      <c r="R34" s="8">
        <f t="shared" si="9"/>
        <v>3.7358139999999998E-2</v>
      </c>
      <c r="S34" s="8">
        <f t="shared" si="4"/>
        <v>3.8628799999999998E-2</v>
      </c>
      <c r="T34" s="24">
        <f t="shared" si="5"/>
        <v>3.94107E-2</v>
      </c>
      <c r="U34" s="24">
        <f t="shared" si="6"/>
        <v>0</v>
      </c>
      <c r="V34" s="24">
        <f t="shared" si="7"/>
        <v>0</v>
      </c>
      <c r="W34" s="24"/>
      <c r="X34" s="16">
        <f t="shared" si="8"/>
        <v>46108</v>
      </c>
      <c r="Y34" s="40">
        <f>+IF(Analysis!$G$33='Data Validation'!$H$3,Curves!Q34,IF(Analysis!$G$33='Data Validation'!$H$1,Q34*(1-(SQRT(YEARFRAC($O$6,$O34,2))*(2*$P34))),IF(Analysis!$G$33='Data Validation'!$H$2,Curves!Q34*(1-(SQRT(YEARFRAC($O$6,$O34,2))*(1*$P34))),IF(Analysis!$G$33='Data Validation'!$H$4,Curves!Q34*(1+(SQRT(YEARFRAC($O$6,$O34,2))*(1*$P34))),IF(Analysis!$G$33='Data Validation'!$H$5,Curves!Q34*(1+(SQRT(YEARFRAC($O$6,$O34,2))*(2*$P34))),IF(Analysis!$G$33='Data Validation'!$H$6,Curves!Q34+(Curves!$AL34-Curves!Q34),IF(Analysis!$G$33='Data Validation'!$H$7,Curves!Q34+0.25%,IF(Analysis!$G$33='Data Validation'!$H$8,Curves!Q34+0.5%,"You Broke It"))))))))</f>
        <v>3.74151E-2</v>
      </c>
      <c r="Z34" s="40">
        <f>+IF(Analysis!$G$33='Data Validation'!$H$3,Curves!R34,IF(Analysis!$G$33='Data Validation'!$H$1,R34*(1-(SQRT(YEARFRAC($O$6,$O34,2))*(2*$P34))),IF(Analysis!$G$33='Data Validation'!$H$2,Curves!R34*(1-(SQRT(YEARFRAC($O$6,$O34,2))*(1*$P34))),IF(Analysis!$G$33='Data Validation'!$H$4,Curves!R34*(1+(SQRT(YEARFRAC($O$6,$O34,2))*(1*$P34))),IF(Analysis!$G$33='Data Validation'!$H$5,Curves!R34*(1+(SQRT(YEARFRAC($O$6,$O34,2))*(2*$P34))),IF(Analysis!$G$33='Data Validation'!$H$6,Curves!R34+(Curves!$AL34-Curves!R34),IF(Analysis!$G$33='Data Validation'!$H$7,Curves!R34+0.25%,IF(Analysis!$G$33='Data Validation'!$H$8,Curves!R34+0.5%,"You Broke It"))))))))</f>
        <v>3.7358139999999998E-2</v>
      </c>
      <c r="AA34" s="40">
        <f>+IF(Analysis!$G$33='Data Validation'!$H$3,Curves!S34,IF(Analysis!$G$33='Data Validation'!$H$1,S34*(1-(SQRT(YEARFRAC($O$6,$O34,2))*(2*$P34))),IF(Analysis!$G$33='Data Validation'!$H$2,Curves!S34*(1-(SQRT(YEARFRAC($O$6,$O34,2))*(1*$P34))),IF(Analysis!$G$33='Data Validation'!$H$4,Curves!S34*(1+(SQRT(YEARFRAC($O$6,$O34,2))*(1*$P34))),IF(Analysis!$G$33='Data Validation'!$H$5,Curves!S34*(1+(SQRT(YEARFRAC($O$6,$O34,2))*(2*$P34))),IF(Analysis!$G$33='Data Validation'!$H$6,Curves!S34+(Curves!$AL34-Curves!S34),IF(Analysis!$G$33='Data Validation'!$H$7,Curves!S34+0.25%,IF(Analysis!$G$33='Data Validation'!$H$8,Curves!S34+0.5%,"You Broke It"))))))))</f>
        <v>3.8628799999999998E-2</v>
      </c>
      <c r="AB34" s="40">
        <f>+IF(Analysis!$G$33='Data Validation'!$H$3,Curves!T34,IF(Analysis!$G$33='Data Validation'!$H$1,T34*(1-(SQRT(YEARFRAC($O$6,$O34,2))*(2*$P34))),IF(Analysis!$G$33='Data Validation'!$H$2,Curves!T34*(1-(SQRT(YEARFRAC($O$6,$O34,2))*(1*$P34))),IF(Analysis!$G$33='Data Validation'!$H$4,Curves!T34*(1+(SQRT(YEARFRAC($O$6,$O34,2))*(1*$P34))),IF(Analysis!$G$33='Data Validation'!$H$5,Curves!T34*(1+(SQRT(YEARFRAC($O$6,$O34,2))*(2*$P34))),IF(Analysis!$G$33='Data Validation'!$H$6,Curves!T34+(Curves!$AL34-Curves!T34),IF(Analysis!$G$33='Data Validation'!$H$7,Curves!T34+0.25%,IF(Analysis!$G$33='Data Validation'!$H$8,Curves!T34+0.5%,"You Broke It"))))))))</f>
        <v>3.94107E-2</v>
      </c>
      <c r="AC34" s="40">
        <f>+IF(Analysis!$G$33='Data Validation'!$H$3,Curves!U34,IF(Analysis!$G$33='Data Validation'!$H$1,U34*(1-(SQRT(YEARFRAC($O$6,$O34,2))*(2*$P34))),IF(Analysis!$G$33='Data Validation'!$H$2,Curves!U34*(1-(SQRT(YEARFRAC($O$6,$O34,2))*(1*$P34))),IF(Analysis!$G$33='Data Validation'!$H$4,Curves!U34*(1+(SQRT(YEARFRAC($O$6,$O34,2))*(1*$P34))),IF(Analysis!$G$33='Data Validation'!$H$5,Curves!U34*(1+(SQRT(YEARFRAC($O$6,$O34,2))*(2*$P34))),IF(Analysis!$G$33='Data Validation'!$H$6,Curves!U34+(Curves!$AL34-Curves!U34),IF(Analysis!$G$33='Data Validation'!$H$7,Curves!U34+0.25%,IF(Analysis!$G$33='Data Validation'!$H$8,Curves!U34+0.5%,"You Broke It"))))))))</f>
        <v>0</v>
      </c>
      <c r="AD34" s="40">
        <f>+IF(Analysis!$G$33='Data Validation'!$H$3,Curves!V34,IF(Analysis!$G$33='Data Validation'!$H$1,V34*(1-(SQRT(YEARFRAC($O$6,$O34,2))*(2*$P34))),IF(Analysis!$G$33='Data Validation'!$H$2,Curves!V34*(1-(SQRT(YEARFRAC($O$6,$O34,2))*(1*$P34))),IF(Analysis!$G$33='Data Validation'!$H$4,Curves!V34*(1+(SQRT(YEARFRAC($O$6,$O34,2))*(1*$P34))),IF(Analysis!$G$33='Data Validation'!$H$5,Curves!V34*(1+(SQRT(YEARFRAC($O$6,$O34,2))*(2*$P34))),IF(Analysis!$G$33='Data Validation'!$H$6,Curves!V34+(Curves!$AL34-Curves!V34),IF(Analysis!$G$33='Data Validation'!$H$7,Curves!V34+0.25%,IF(Analysis!$G$33='Data Validation'!$H$8,Curves!V34+0.5%,"You Broke It"))))))))</f>
        <v>0</v>
      </c>
      <c r="AE34" s="24"/>
      <c r="AF34" s="35">
        <f t="shared" si="13"/>
        <v>45285</v>
      </c>
      <c r="AG34" s="36">
        <f t="shared" si="10"/>
        <v>5.3601700000000002E-2</v>
      </c>
      <c r="AH34" s="36"/>
      <c r="AI34" s="35">
        <f t="shared" si="14"/>
        <v>46108</v>
      </c>
      <c r="AJ34" s="36">
        <f t="shared" si="11"/>
        <v>3.7358139999999998E-2</v>
      </c>
      <c r="AK34" s="39" cm="1">
        <f t="array" ref="AK34">AVERAGE(IF((AF34:AF4028&gt;=AI34)*(AF34:AF4028&lt;=AI34),AG34:AG3719))</f>
        <v>3.7359700000000003E-2</v>
      </c>
      <c r="AL34" s="107">
        <f>($AK$45-$AK$33)*1/12+AL33</f>
        <v>3.8748183333333332E-2</v>
      </c>
    </row>
    <row r="35" spans="2:38" x14ac:dyDescent="0.25">
      <c r="B35" s="16">
        <f t="shared" si="12"/>
        <v>46139</v>
      </c>
      <c r="C35" s="20">
        <v>34.270000000000003</v>
      </c>
      <c r="D35" s="2"/>
      <c r="E35" s="105">
        <v>3.74132</v>
      </c>
      <c r="F35" s="105">
        <v>3.86267</v>
      </c>
      <c r="G35" s="29">
        <v>3.9408500000000002</v>
      </c>
      <c r="H35" s="21"/>
      <c r="I35" s="23"/>
      <c r="J35" s="110">
        <v>45299</v>
      </c>
      <c r="K35" s="106">
        <v>5.3564699999999998</v>
      </c>
      <c r="L35" s="29"/>
      <c r="M35" s="23"/>
      <c r="O35" s="16">
        <f t="shared" si="1"/>
        <v>46139</v>
      </c>
      <c r="P35" s="51">
        <f t="shared" si="2"/>
        <v>0.3427</v>
      </c>
      <c r="Q35" s="8">
        <f t="shared" si="3"/>
        <v>3.7413200000000001E-2</v>
      </c>
      <c r="R35" s="8">
        <f t="shared" si="9"/>
        <v>3.7355800000000002E-2</v>
      </c>
      <c r="S35" s="8">
        <f t="shared" si="4"/>
        <v>3.86267E-2</v>
      </c>
      <c r="T35" s="24">
        <f t="shared" si="5"/>
        <v>3.9408499999999999E-2</v>
      </c>
      <c r="U35" s="24">
        <f t="shared" si="6"/>
        <v>0</v>
      </c>
      <c r="V35" s="24">
        <f t="shared" si="7"/>
        <v>0</v>
      </c>
      <c r="W35" s="24"/>
      <c r="X35" s="16">
        <f t="shared" si="8"/>
        <v>46139</v>
      </c>
      <c r="Y35" s="40">
        <f>+IF(Analysis!$G$33='Data Validation'!$H$3,Curves!Q35,IF(Analysis!$G$33='Data Validation'!$H$1,Q35*(1-(SQRT(YEARFRAC($O$6,$O35,2))*(2*$P35))),IF(Analysis!$G$33='Data Validation'!$H$2,Curves!Q35*(1-(SQRT(YEARFRAC($O$6,$O35,2))*(1*$P35))),IF(Analysis!$G$33='Data Validation'!$H$4,Curves!Q35*(1+(SQRT(YEARFRAC($O$6,$O35,2))*(1*$P35))),IF(Analysis!$G$33='Data Validation'!$H$5,Curves!Q35*(1+(SQRT(YEARFRAC($O$6,$O35,2))*(2*$P35))),IF(Analysis!$G$33='Data Validation'!$H$6,Curves!Q35+(Curves!$AL35-Curves!Q35),IF(Analysis!$G$33='Data Validation'!$H$7,Curves!Q35+0.25%,IF(Analysis!$G$33='Data Validation'!$H$8,Curves!Q35+0.5%,"You Broke It"))))))))</f>
        <v>3.7413200000000001E-2</v>
      </c>
      <c r="Z35" s="40">
        <f>+IF(Analysis!$G$33='Data Validation'!$H$3,Curves!R35,IF(Analysis!$G$33='Data Validation'!$H$1,R35*(1-(SQRT(YEARFRAC($O$6,$O35,2))*(2*$P35))),IF(Analysis!$G$33='Data Validation'!$H$2,Curves!R35*(1-(SQRT(YEARFRAC($O$6,$O35,2))*(1*$P35))),IF(Analysis!$G$33='Data Validation'!$H$4,Curves!R35*(1+(SQRT(YEARFRAC($O$6,$O35,2))*(1*$P35))),IF(Analysis!$G$33='Data Validation'!$H$5,Curves!R35*(1+(SQRT(YEARFRAC($O$6,$O35,2))*(2*$P35))),IF(Analysis!$G$33='Data Validation'!$H$6,Curves!R35+(Curves!$AL35-Curves!R35),IF(Analysis!$G$33='Data Validation'!$H$7,Curves!R35+0.25%,IF(Analysis!$G$33='Data Validation'!$H$8,Curves!R35+0.5%,"You Broke It"))))))))</f>
        <v>3.7355800000000002E-2</v>
      </c>
      <c r="AA35" s="40">
        <f>+IF(Analysis!$G$33='Data Validation'!$H$3,Curves!S35,IF(Analysis!$G$33='Data Validation'!$H$1,S35*(1-(SQRT(YEARFRAC($O$6,$O35,2))*(2*$P35))),IF(Analysis!$G$33='Data Validation'!$H$2,Curves!S35*(1-(SQRT(YEARFRAC($O$6,$O35,2))*(1*$P35))),IF(Analysis!$G$33='Data Validation'!$H$4,Curves!S35*(1+(SQRT(YEARFRAC($O$6,$O35,2))*(1*$P35))),IF(Analysis!$G$33='Data Validation'!$H$5,Curves!S35*(1+(SQRT(YEARFRAC($O$6,$O35,2))*(2*$P35))),IF(Analysis!$G$33='Data Validation'!$H$6,Curves!S35+(Curves!$AL35-Curves!S35),IF(Analysis!$G$33='Data Validation'!$H$7,Curves!S35+0.25%,IF(Analysis!$G$33='Data Validation'!$H$8,Curves!S35+0.5%,"You Broke It"))))))))</f>
        <v>3.86267E-2</v>
      </c>
      <c r="AB35" s="40">
        <f>+IF(Analysis!$G$33='Data Validation'!$H$3,Curves!T35,IF(Analysis!$G$33='Data Validation'!$H$1,T35*(1-(SQRT(YEARFRAC($O$6,$O35,2))*(2*$P35))),IF(Analysis!$G$33='Data Validation'!$H$2,Curves!T35*(1-(SQRT(YEARFRAC($O$6,$O35,2))*(1*$P35))),IF(Analysis!$G$33='Data Validation'!$H$4,Curves!T35*(1+(SQRT(YEARFRAC($O$6,$O35,2))*(1*$P35))),IF(Analysis!$G$33='Data Validation'!$H$5,Curves!T35*(1+(SQRT(YEARFRAC($O$6,$O35,2))*(2*$P35))),IF(Analysis!$G$33='Data Validation'!$H$6,Curves!T35+(Curves!$AL35-Curves!T35),IF(Analysis!$G$33='Data Validation'!$H$7,Curves!T35+0.25%,IF(Analysis!$G$33='Data Validation'!$H$8,Curves!T35+0.5%,"You Broke It"))))))))</f>
        <v>3.9408499999999999E-2</v>
      </c>
      <c r="AC35" s="40">
        <f>+IF(Analysis!$G$33='Data Validation'!$H$3,Curves!U35,IF(Analysis!$G$33='Data Validation'!$H$1,U35*(1-(SQRT(YEARFRAC($O$6,$O35,2))*(2*$P35))),IF(Analysis!$G$33='Data Validation'!$H$2,Curves!U35*(1-(SQRT(YEARFRAC($O$6,$O35,2))*(1*$P35))),IF(Analysis!$G$33='Data Validation'!$H$4,Curves!U35*(1+(SQRT(YEARFRAC($O$6,$O35,2))*(1*$P35))),IF(Analysis!$G$33='Data Validation'!$H$5,Curves!U35*(1+(SQRT(YEARFRAC($O$6,$O35,2))*(2*$P35))),IF(Analysis!$G$33='Data Validation'!$H$6,Curves!U35+(Curves!$AL35-Curves!U35),IF(Analysis!$G$33='Data Validation'!$H$7,Curves!U35+0.25%,IF(Analysis!$G$33='Data Validation'!$H$8,Curves!U35+0.5%,"You Broke It"))))))))</f>
        <v>0</v>
      </c>
      <c r="AD35" s="40">
        <f>+IF(Analysis!$G$33='Data Validation'!$H$3,Curves!V35,IF(Analysis!$G$33='Data Validation'!$H$1,V35*(1-(SQRT(YEARFRAC($O$6,$O35,2))*(2*$P35))),IF(Analysis!$G$33='Data Validation'!$H$2,Curves!V35*(1-(SQRT(YEARFRAC($O$6,$O35,2))*(1*$P35))),IF(Analysis!$G$33='Data Validation'!$H$4,Curves!V35*(1+(SQRT(YEARFRAC($O$6,$O35,2))*(1*$P35))),IF(Analysis!$G$33='Data Validation'!$H$5,Curves!V35*(1+(SQRT(YEARFRAC($O$6,$O35,2))*(2*$P35))),IF(Analysis!$G$33='Data Validation'!$H$6,Curves!V35+(Curves!$AL35-Curves!V35),IF(Analysis!$G$33='Data Validation'!$H$7,Curves!V35+0.25%,IF(Analysis!$G$33='Data Validation'!$H$8,Curves!V35+0.5%,"You Broke It"))))))))</f>
        <v>0</v>
      </c>
      <c r="AE35" s="24"/>
      <c r="AF35" s="35">
        <f t="shared" si="13"/>
        <v>45286</v>
      </c>
      <c r="AG35" s="36">
        <f t="shared" si="10"/>
        <v>5.3589700000000004E-2</v>
      </c>
      <c r="AH35" s="36"/>
      <c r="AI35" s="35">
        <f t="shared" si="14"/>
        <v>46139</v>
      </c>
      <c r="AJ35" s="36">
        <f t="shared" si="11"/>
        <v>3.7355800000000002E-2</v>
      </c>
      <c r="AK35" s="39" cm="1">
        <f t="array" ref="AK35">AVERAGE(IF((AF35:AF4029&gt;=AI35)*(AF35:AF4029&lt;=AI35),AG35:AG3720))</f>
        <v>3.7355800000000002E-2</v>
      </c>
      <c r="AL35" s="107">
        <f t="shared" ref="AL35:AL44" si="17">($AK$45-$AK$33)*1/12+AL34</f>
        <v>3.8746366666666664E-2</v>
      </c>
    </row>
    <row r="36" spans="2:38" x14ac:dyDescent="0.25">
      <c r="B36" s="16">
        <f t="shared" si="12"/>
        <v>46169</v>
      </c>
      <c r="C36" s="20">
        <v>34.28</v>
      </c>
      <c r="D36" s="2"/>
      <c r="E36" s="105">
        <v>3.7417099999999999</v>
      </c>
      <c r="F36" s="105">
        <v>3.8630900000000001</v>
      </c>
      <c r="G36" s="29">
        <v>3.9412799999999999</v>
      </c>
      <c r="H36" s="21"/>
      <c r="I36" s="23"/>
      <c r="J36" s="110">
        <v>45300</v>
      </c>
      <c r="K36" s="106">
        <v>5.3564699999999998</v>
      </c>
      <c r="L36" s="29"/>
      <c r="M36" s="23"/>
      <c r="O36" s="16">
        <f t="shared" si="1"/>
        <v>46169</v>
      </c>
      <c r="P36" s="51">
        <f t="shared" si="2"/>
        <v>0.34279999999999999</v>
      </c>
      <c r="Q36" s="8">
        <f t="shared" si="3"/>
        <v>3.7417100000000002E-2</v>
      </c>
      <c r="R36" s="8">
        <f t="shared" si="9"/>
        <v>3.7358139999999998E-2</v>
      </c>
      <c r="S36" s="8">
        <f t="shared" si="4"/>
        <v>3.8630900000000003E-2</v>
      </c>
      <c r="T36" s="24">
        <f t="shared" si="5"/>
        <v>3.9412799999999998E-2</v>
      </c>
      <c r="U36" s="24">
        <f t="shared" si="6"/>
        <v>0</v>
      </c>
      <c r="V36" s="24">
        <f t="shared" si="7"/>
        <v>0</v>
      </c>
      <c r="W36" s="24"/>
      <c r="X36" s="16">
        <f t="shared" si="8"/>
        <v>46169</v>
      </c>
      <c r="Y36" s="40">
        <f>+IF(Analysis!$G$33='Data Validation'!$H$3,Curves!Q36,IF(Analysis!$G$33='Data Validation'!$H$1,Q36*(1-(SQRT(YEARFRAC($O$6,$O36,2))*(2*$P36))),IF(Analysis!$G$33='Data Validation'!$H$2,Curves!Q36*(1-(SQRT(YEARFRAC($O$6,$O36,2))*(1*$P36))),IF(Analysis!$G$33='Data Validation'!$H$4,Curves!Q36*(1+(SQRT(YEARFRAC($O$6,$O36,2))*(1*$P36))),IF(Analysis!$G$33='Data Validation'!$H$5,Curves!Q36*(1+(SQRT(YEARFRAC($O$6,$O36,2))*(2*$P36))),IF(Analysis!$G$33='Data Validation'!$H$6,Curves!Q36+(Curves!$AL36-Curves!Q36),IF(Analysis!$G$33='Data Validation'!$H$7,Curves!Q36+0.25%,IF(Analysis!$G$33='Data Validation'!$H$8,Curves!Q36+0.5%,"You Broke It"))))))))</f>
        <v>3.7417100000000002E-2</v>
      </c>
      <c r="Z36" s="40">
        <f>+IF(Analysis!$G$33='Data Validation'!$H$3,Curves!R36,IF(Analysis!$G$33='Data Validation'!$H$1,R36*(1-(SQRT(YEARFRAC($O$6,$O36,2))*(2*$P36))),IF(Analysis!$G$33='Data Validation'!$H$2,Curves!R36*(1-(SQRT(YEARFRAC($O$6,$O36,2))*(1*$P36))),IF(Analysis!$G$33='Data Validation'!$H$4,Curves!R36*(1+(SQRT(YEARFRAC($O$6,$O36,2))*(1*$P36))),IF(Analysis!$G$33='Data Validation'!$H$5,Curves!R36*(1+(SQRT(YEARFRAC($O$6,$O36,2))*(2*$P36))),IF(Analysis!$G$33='Data Validation'!$H$6,Curves!R36+(Curves!$AL36-Curves!R36),IF(Analysis!$G$33='Data Validation'!$H$7,Curves!R36+0.25%,IF(Analysis!$G$33='Data Validation'!$H$8,Curves!R36+0.5%,"You Broke It"))))))))</f>
        <v>3.7358139999999998E-2</v>
      </c>
      <c r="AA36" s="40">
        <f>+IF(Analysis!$G$33='Data Validation'!$H$3,Curves!S36,IF(Analysis!$G$33='Data Validation'!$H$1,S36*(1-(SQRT(YEARFRAC($O$6,$O36,2))*(2*$P36))),IF(Analysis!$G$33='Data Validation'!$H$2,Curves!S36*(1-(SQRT(YEARFRAC($O$6,$O36,2))*(1*$P36))),IF(Analysis!$G$33='Data Validation'!$H$4,Curves!S36*(1+(SQRT(YEARFRAC($O$6,$O36,2))*(1*$P36))),IF(Analysis!$G$33='Data Validation'!$H$5,Curves!S36*(1+(SQRT(YEARFRAC($O$6,$O36,2))*(2*$P36))),IF(Analysis!$G$33='Data Validation'!$H$6,Curves!S36+(Curves!$AL36-Curves!S36),IF(Analysis!$G$33='Data Validation'!$H$7,Curves!S36+0.25%,IF(Analysis!$G$33='Data Validation'!$H$8,Curves!S36+0.5%,"You Broke It"))))))))</f>
        <v>3.8630900000000003E-2</v>
      </c>
      <c r="AB36" s="40">
        <f>+IF(Analysis!$G$33='Data Validation'!$H$3,Curves!T36,IF(Analysis!$G$33='Data Validation'!$H$1,T36*(1-(SQRT(YEARFRAC($O$6,$O36,2))*(2*$P36))),IF(Analysis!$G$33='Data Validation'!$H$2,Curves!T36*(1-(SQRT(YEARFRAC($O$6,$O36,2))*(1*$P36))),IF(Analysis!$G$33='Data Validation'!$H$4,Curves!T36*(1+(SQRT(YEARFRAC($O$6,$O36,2))*(1*$P36))),IF(Analysis!$G$33='Data Validation'!$H$5,Curves!T36*(1+(SQRT(YEARFRAC($O$6,$O36,2))*(2*$P36))),IF(Analysis!$G$33='Data Validation'!$H$6,Curves!T36+(Curves!$AL36-Curves!T36),IF(Analysis!$G$33='Data Validation'!$H$7,Curves!T36+0.25%,IF(Analysis!$G$33='Data Validation'!$H$8,Curves!T36+0.5%,"You Broke It"))))))))</f>
        <v>3.9412799999999998E-2</v>
      </c>
      <c r="AC36" s="40">
        <f>+IF(Analysis!$G$33='Data Validation'!$H$3,Curves!U36,IF(Analysis!$G$33='Data Validation'!$H$1,U36*(1-(SQRT(YEARFRAC($O$6,$O36,2))*(2*$P36))),IF(Analysis!$G$33='Data Validation'!$H$2,Curves!U36*(1-(SQRT(YEARFRAC($O$6,$O36,2))*(1*$P36))),IF(Analysis!$G$33='Data Validation'!$H$4,Curves!U36*(1+(SQRT(YEARFRAC($O$6,$O36,2))*(1*$P36))),IF(Analysis!$G$33='Data Validation'!$H$5,Curves!U36*(1+(SQRT(YEARFRAC($O$6,$O36,2))*(2*$P36))),IF(Analysis!$G$33='Data Validation'!$H$6,Curves!U36+(Curves!$AL36-Curves!U36),IF(Analysis!$G$33='Data Validation'!$H$7,Curves!U36+0.25%,IF(Analysis!$G$33='Data Validation'!$H$8,Curves!U36+0.5%,"You Broke It"))))))))</f>
        <v>0</v>
      </c>
      <c r="AD36" s="40">
        <f>+IF(Analysis!$G$33='Data Validation'!$H$3,Curves!V36,IF(Analysis!$G$33='Data Validation'!$H$1,V36*(1-(SQRT(YEARFRAC($O$6,$O36,2))*(2*$P36))),IF(Analysis!$G$33='Data Validation'!$H$2,Curves!V36*(1-(SQRT(YEARFRAC($O$6,$O36,2))*(1*$P36))),IF(Analysis!$G$33='Data Validation'!$H$4,Curves!V36*(1+(SQRT(YEARFRAC($O$6,$O36,2))*(1*$P36))),IF(Analysis!$G$33='Data Validation'!$H$5,Curves!V36*(1+(SQRT(YEARFRAC($O$6,$O36,2))*(2*$P36))),IF(Analysis!$G$33='Data Validation'!$H$6,Curves!V36+(Curves!$AL36-Curves!V36),IF(Analysis!$G$33='Data Validation'!$H$7,Curves!V36+0.25%,IF(Analysis!$G$33='Data Validation'!$H$8,Curves!V36+0.5%,"You Broke It"))))))))</f>
        <v>0</v>
      </c>
      <c r="AE36" s="24"/>
      <c r="AF36" s="35">
        <f t="shared" si="13"/>
        <v>45287</v>
      </c>
      <c r="AG36" s="36">
        <f t="shared" si="10"/>
        <v>5.3589700000000004E-2</v>
      </c>
      <c r="AH36" s="36"/>
      <c r="AI36" s="35">
        <f t="shared" si="14"/>
        <v>46169</v>
      </c>
      <c r="AJ36" s="36">
        <f t="shared" si="11"/>
        <v>3.7358139999999998E-2</v>
      </c>
      <c r="AK36" s="39" cm="1">
        <f t="array" ref="AK36">AVERAGE(IF((AF36:AF4030&gt;=AI36)*(AF36:AF4030&lt;=AI36),AG36:AG3721))</f>
        <v>3.7355800000000002E-2</v>
      </c>
      <c r="AL36" s="107">
        <f t="shared" si="17"/>
        <v>3.8744549999999996E-2</v>
      </c>
    </row>
    <row r="37" spans="2:38" x14ac:dyDescent="0.25">
      <c r="B37" s="16">
        <f t="shared" si="12"/>
        <v>46200</v>
      </c>
      <c r="C37" s="20">
        <v>34.299999999999997</v>
      </c>
      <c r="D37" s="2"/>
      <c r="E37" s="105">
        <v>3.7415099999999999</v>
      </c>
      <c r="F37" s="105">
        <v>3.8628800000000001</v>
      </c>
      <c r="G37" s="29">
        <v>3.9410699999999999</v>
      </c>
      <c r="H37" s="21"/>
      <c r="I37" s="23"/>
      <c r="J37" s="110">
        <v>45301</v>
      </c>
      <c r="K37" s="106">
        <v>5.3564699999999998</v>
      </c>
      <c r="L37" s="29"/>
      <c r="M37" s="23"/>
      <c r="O37" s="16">
        <f t="shared" si="1"/>
        <v>46200</v>
      </c>
      <c r="P37" s="51">
        <f t="shared" si="2"/>
        <v>0.34299999999999997</v>
      </c>
      <c r="Q37" s="8">
        <f t="shared" si="3"/>
        <v>3.74151E-2</v>
      </c>
      <c r="R37" s="8">
        <f t="shared" si="9"/>
        <v>3.7357750000000002E-2</v>
      </c>
      <c r="S37" s="8">
        <f t="shared" si="4"/>
        <v>3.8628799999999998E-2</v>
      </c>
      <c r="T37" s="24">
        <f t="shared" si="5"/>
        <v>3.94107E-2</v>
      </c>
      <c r="U37" s="24">
        <f t="shared" si="6"/>
        <v>0</v>
      </c>
      <c r="V37" s="24">
        <f t="shared" si="7"/>
        <v>0</v>
      </c>
      <c r="W37" s="24"/>
      <c r="X37" s="16">
        <f t="shared" si="8"/>
        <v>46200</v>
      </c>
      <c r="Y37" s="40">
        <f>+IF(Analysis!$G$33='Data Validation'!$H$3,Curves!Q37,IF(Analysis!$G$33='Data Validation'!$H$1,Q37*(1-(SQRT(YEARFRAC($O$6,$O37,2))*(2*$P37))),IF(Analysis!$G$33='Data Validation'!$H$2,Curves!Q37*(1-(SQRT(YEARFRAC($O$6,$O37,2))*(1*$P37))),IF(Analysis!$G$33='Data Validation'!$H$4,Curves!Q37*(1+(SQRT(YEARFRAC($O$6,$O37,2))*(1*$P37))),IF(Analysis!$G$33='Data Validation'!$H$5,Curves!Q37*(1+(SQRT(YEARFRAC($O$6,$O37,2))*(2*$P37))),IF(Analysis!$G$33='Data Validation'!$H$6,Curves!Q37+(Curves!$AL37-Curves!Q37),IF(Analysis!$G$33='Data Validation'!$H$7,Curves!Q37+0.25%,IF(Analysis!$G$33='Data Validation'!$H$8,Curves!Q37+0.5%,"You Broke It"))))))))</f>
        <v>3.74151E-2</v>
      </c>
      <c r="Z37" s="40">
        <f>+IF(Analysis!$G$33='Data Validation'!$H$3,Curves!R37,IF(Analysis!$G$33='Data Validation'!$H$1,R37*(1-(SQRT(YEARFRAC($O$6,$O37,2))*(2*$P37))),IF(Analysis!$G$33='Data Validation'!$H$2,Curves!R37*(1-(SQRT(YEARFRAC($O$6,$O37,2))*(1*$P37))),IF(Analysis!$G$33='Data Validation'!$H$4,Curves!R37*(1+(SQRT(YEARFRAC($O$6,$O37,2))*(1*$P37))),IF(Analysis!$G$33='Data Validation'!$H$5,Curves!R37*(1+(SQRT(YEARFRAC($O$6,$O37,2))*(2*$P37))),IF(Analysis!$G$33='Data Validation'!$H$6,Curves!R37+(Curves!$AL37-Curves!R37),IF(Analysis!$G$33='Data Validation'!$H$7,Curves!R37+0.25%,IF(Analysis!$G$33='Data Validation'!$H$8,Curves!R37+0.5%,"You Broke It"))))))))</f>
        <v>3.7357750000000002E-2</v>
      </c>
      <c r="AA37" s="40">
        <f>+IF(Analysis!$G$33='Data Validation'!$H$3,Curves!S37,IF(Analysis!$G$33='Data Validation'!$H$1,S37*(1-(SQRT(YEARFRAC($O$6,$O37,2))*(2*$P37))),IF(Analysis!$G$33='Data Validation'!$H$2,Curves!S37*(1-(SQRT(YEARFRAC($O$6,$O37,2))*(1*$P37))),IF(Analysis!$G$33='Data Validation'!$H$4,Curves!S37*(1+(SQRT(YEARFRAC($O$6,$O37,2))*(1*$P37))),IF(Analysis!$G$33='Data Validation'!$H$5,Curves!S37*(1+(SQRT(YEARFRAC($O$6,$O37,2))*(2*$P37))),IF(Analysis!$G$33='Data Validation'!$H$6,Curves!S37+(Curves!$AL37-Curves!S37),IF(Analysis!$G$33='Data Validation'!$H$7,Curves!S37+0.25%,IF(Analysis!$G$33='Data Validation'!$H$8,Curves!S37+0.5%,"You Broke It"))))))))</f>
        <v>3.8628799999999998E-2</v>
      </c>
      <c r="AB37" s="40">
        <f>+IF(Analysis!$G$33='Data Validation'!$H$3,Curves!T37,IF(Analysis!$G$33='Data Validation'!$H$1,T37*(1-(SQRT(YEARFRAC($O$6,$O37,2))*(2*$P37))),IF(Analysis!$G$33='Data Validation'!$H$2,Curves!T37*(1-(SQRT(YEARFRAC($O$6,$O37,2))*(1*$P37))),IF(Analysis!$G$33='Data Validation'!$H$4,Curves!T37*(1+(SQRT(YEARFRAC($O$6,$O37,2))*(1*$P37))),IF(Analysis!$G$33='Data Validation'!$H$5,Curves!T37*(1+(SQRT(YEARFRAC($O$6,$O37,2))*(2*$P37))),IF(Analysis!$G$33='Data Validation'!$H$6,Curves!T37+(Curves!$AL37-Curves!T37),IF(Analysis!$G$33='Data Validation'!$H$7,Curves!T37+0.25%,IF(Analysis!$G$33='Data Validation'!$H$8,Curves!T37+0.5%,"You Broke It"))))))))</f>
        <v>3.94107E-2</v>
      </c>
      <c r="AC37" s="40">
        <f>+IF(Analysis!$G$33='Data Validation'!$H$3,Curves!U37,IF(Analysis!$G$33='Data Validation'!$H$1,U37*(1-(SQRT(YEARFRAC($O$6,$O37,2))*(2*$P37))),IF(Analysis!$G$33='Data Validation'!$H$2,Curves!U37*(1-(SQRT(YEARFRAC($O$6,$O37,2))*(1*$P37))),IF(Analysis!$G$33='Data Validation'!$H$4,Curves!U37*(1+(SQRT(YEARFRAC($O$6,$O37,2))*(1*$P37))),IF(Analysis!$G$33='Data Validation'!$H$5,Curves!U37*(1+(SQRT(YEARFRAC($O$6,$O37,2))*(2*$P37))),IF(Analysis!$G$33='Data Validation'!$H$6,Curves!U37+(Curves!$AL37-Curves!U37),IF(Analysis!$G$33='Data Validation'!$H$7,Curves!U37+0.25%,IF(Analysis!$G$33='Data Validation'!$H$8,Curves!U37+0.5%,"You Broke It"))))))))</f>
        <v>0</v>
      </c>
      <c r="AD37" s="40">
        <f>+IF(Analysis!$G$33='Data Validation'!$H$3,Curves!V37,IF(Analysis!$G$33='Data Validation'!$H$1,V37*(1-(SQRT(YEARFRAC($O$6,$O37,2))*(2*$P37))),IF(Analysis!$G$33='Data Validation'!$H$2,Curves!V37*(1-(SQRT(YEARFRAC($O$6,$O37,2))*(1*$P37))),IF(Analysis!$G$33='Data Validation'!$H$4,Curves!V37*(1+(SQRT(YEARFRAC($O$6,$O37,2))*(1*$P37))),IF(Analysis!$G$33='Data Validation'!$H$5,Curves!V37*(1+(SQRT(YEARFRAC($O$6,$O37,2))*(2*$P37))),IF(Analysis!$G$33='Data Validation'!$H$6,Curves!V37+(Curves!$AL37-Curves!V37),IF(Analysis!$G$33='Data Validation'!$H$7,Curves!V37+0.25%,IF(Analysis!$G$33='Data Validation'!$H$8,Curves!V37+0.5%,"You Broke It"))))))))</f>
        <v>0</v>
      </c>
      <c r="AE37" s="24"/>
      <c r="AF37" s="35">
        <f t="shared" si="13"/>
        <v>45288</v>
      </c>
      <c r="AG37" s="36">
        <f t="shared" si="10"/>
        <v>5.35647E-2</v>
      </c>
      <c r="AH37" s="36"/>
      <c r="AI37" s="35">
        <f t="shared" si="14"/>
        <v>46200</v>
      </c>
      <c r="AJ37" s="36">
        <f t="shared" si="11"/>
        <v>3.7357750000000002E-2</v>
      </c>
      <c r="AK37" s="39" cm="1">
        <f t="array" ref="AK37">AVERAGE(IF((AF37:AF4031&gt;=AI37)*(AF37:AF4031&lt;=AI37),AG37:AG3722))</f>
        <v>3.7359700000000003E-2</v>
      </c>
      <c r="AL37" s="107">
        <f t="shared" si="17"/>
        <v>3.8742733333333328E-2</v>
      </c>
    </row>
    <row r="38" spans="2:38" x14ac:dyDescent="0.25">
      <c r="B38" s="16">
        <f t="shared" si="12"/>
        <v>46230</v>
      </c>
      <c r="C38" s="20">
        <v>34.31</v>
      </c>
      <c r="D38" s="2"/>
      <c r="E38" s="105">
        <v>3.7418999999999998</v>
      </c>
      <c r="F38" s="105">
        <v>3.86267</v>
      </c>
      <c r="G38" s="29">
        <v>3.9415</v>
      </c>
      <c r="H38" s="21"/>
      <c r="I38" s="23"/>
      <c r="J38" s="110">
        <v>45302</v>
      </c>
      <c r="K38" s="106">
        <v>5.3564699999999998</v>
      </c>
      <c r="L38" s="29"/>
      <c r="M38" s="23"/>
      <c r="O38" s="16">
        <f t="shared" ref="O38:O69" si="18">B38</f>
        <v>46230</v>
      </c>
      <c r="P38" s="51">
        <f t="shared" ref="P38:P69" si="19">C38/100</f>
        <v>0.34310000000000002</v>
      </c>
      <c r="Q38" s="8">
        <f t="shared" ref="Q38:Q69" si="20">E38/100</f>
        <v>3.7419000000000001E-2</v>
      </c>
      <c r="R38" s="8">
        <f t="shared" si="9"/>
        <v>3.735658E-2</v>
      </c>
      <c r="S38" s="8">
        <f t="shared" ref="S38:S69" si="21">F38/100</f>
        <v>3.86267E-2</v>
      </c>
      <c r="T38" s="24">
        <f t="shared" ref="T38:T69" si="22">G38/100</f>
        <v>3.9414999999999999E-2</v>
      </c>
      <c r="U38" s="24">
        <f t="shared" ref="U38:U69" si="23">H38/100</f>
        <v>0</v>
      </c>
      <c r="V38" s="24">
        <f t="shared" ref="V38:V69" si="24">L38/100</f>
        <v>0</v>
      </c>
      <c r="W38" s="24"/>
      <c r="X38" s="16">
        <f t="shared" ref="X38:X69" si="25">B38</f>
        <v>46230</v>
      </c>
      <c r="Y38" s="40">
        <f>+IF(Analysis!$G$33='Data Validation'!$H$3,Curves!Q38,IF(Analysis!$G$33='Data Validation'!$H$1,Q38*(1-(SQRT(YEARFRAC($O$6,$O38,2))*(2*$P38))),IF(Analysis!$G$33='Data Validation'!$H$2,Curves!Q38*(1-(SQRT(YEARFRAC($O$6,$O38,2))*(1*$P38))),IF(Analysis!$G$33='Data Validation'!$H$4,Curves!Q38*(1+(SQRT(YEARFRAC($O$6,$O38,2))*(1*$P38))),IF(Analysis!$G$33='Data Validation'!$H$5,Curves!Q38*(1+(SQRT(YEARFRAC($O$6,$O38,2))*(2*$P38))),IF(Analysis!$G$33='Data Validation'!$H$6,Curves!Q38+(Curves!$AL38-Curves!Q38),IF(Analysis!$G$33='Data Validation'!$H$7,Curves!Q38+0.25%,IF(Analysis!$G$33='Data Validation'!$H$8,Curves!Q38+0.5%,"You Broke It"))))))))</f>
        <v>3.7419000000000001E-2</v>
      </c>
      <c r="Z38" s="40">
        <f>+IF(Analysis!$G$33='Data Validation'!$H$3,Curves!R38,IF(Analysis!$G$33='Data Validation'!$H$1,R38*(1-(SQRT(YEARFRAC($O$6,$O38,2))*(2*$P38))),IF(Analysis!$G$33='Data Validation'!$H$2,Curves!R38*(1-(SQRT(YEARFRAC($O$6,$O38,2))*(1*$P38))),IF(Analysis!$G$33='Data Validation'!$H$4,Curves!R38*(1+(SQRT(YEARFRAC($O$6,$O38,2))*(1*$P38))),IF(Analysis!$G$33='Data Validation'!$H$5,Curves!R38*(1+(SQRT(YEARFRAC($O$6,$O38,2))*(2*$P38))),IF(Analysis!$G$33='Data Validation'!$H$6,Curves!R38+(Curves!$AL38-Curves!R38),IF(Analysis!$G$33='Data Validation'!$H$7,Curves!R38+0.25%,IF(Analysis!$G$33='Data Validation'!$H$8,Curves!R38+0.5%,"You Broke It"))))))))</f>
        <v>3.735658E-2</v>
      </c>
      <c r="AA38" s="40">
        <f>+IF(Analysis!$G$33='Data Validation'!$H$3,Curves!S38,IF(Analysis!$G$33='Data Validation'!$H$1,S38*(1-(SQRT(YEARFRAC($O$6,$O38,2))*(2*$P38))),IF(Analysis!$G$33='Data Validation'!$H$2,Curves!S38*(1-(SQRT(YEARFRAC($O$6,$O38,2))*(1*$P38))),IF(Analysis!$G$33='Data Validation'!$H$4,Curves!S38*(1+(SQRT(YEARFRAC($O$6,$O38,2))*(1*$P38))),IF(Analysis!$G$33='Data Validation'!$H$5,Curves!S38*(1+(SQRT(YEARFRAC($O$6,$O38,2))*(2*$P38))),IF(Analysis!$G$33='Data Validation'!$H$6,Curves!S38+(Curves!$AL38-Curves!S38),IF(Analysis!$G$33='Data Validation'!$H$7,Curves!S38+0.25%,IF(Analysis!$G$33='Data Validation'!$H$8,Curves!S38+0.5%,"You Broke It"))))))))</f>
        <v>3.86267E-2</v>
      </c>
      <c r="AB38" s="40">
        <f>+IF(Analysis!$G$33='Data Validation'!$H$3,Curves!T38,IF(Analysis!$G$33='Data Validation'!$H$1,T38*(1-(SQRT(YEARFRAC($O$6,$O38,2))*(2*$P38))),IF(Analysis!$G$33='Data Validation'!$H$2,Curves!T38*(1-(SQRT(YEARFRAC($O$6,$O38,2))*(1*$P38))),IF(Analysis!$G$33='Data Validation'!$H$4,Curves!T38*(1+(SQRT(YEARFRAC($O$6,$O38,2))*(1*$P38))),IF(Analysis!$G$33='Data Validation'!$H$5,Curves!T38*(1+(SQRT(YEARFRAC($O$6,$O38,2))*(2*$P38))),IF(Analysis!$G$33='Data Validation'!$H$6,Curves!T38+(Curves!$AL38-Curves!T38),IF(Analysis!$G$33='Data Validation'!$H$7,Curves!T38+0.25%,IF(Analysis!$G$33='Data Validation'!$H$8,Curves!T38+0.5%,"You Broke It"))))))))</f>
        <v>3.9414999999999999E-2</v>
      </c>
      <c r="AC38" s="40">
        <f>+IF(Analysis!$G$33='Data Validation'!$H$3,Curves!U38,IF(Analysis!$G$33='Data Validation'!$H$1,U38*(1-(SQRT(YEARFRAC($O$6,$O38,2))*(2*$P38))),IF(Analysis!$G$33='Data Validation'!$H$2,Curves!U38*(1-(SQRT(YEARFRAC($O$6,$O38,2))*(1*$P38))),IF(Analysis!$G$33='Data Validation'!$H$4,Curves!U38*(1+(SQRT(YEARFRAC($O$6,$O38,2))*(1*$P38))),IF(Analysis!$G$33='Data Validation'!$H$5,Curves!U38*(1+(SQRT(YEARFRAC($O$6,$O38,2))*(2*$P38))),IF(Analysis!$G$33='Data Validation'!$H$6,Curves!U38+(Curves!$AL38-Curves!U38),IF(Analysis!$G$33='Data Validation'!$H$7,Curves!U38+0.25%,IF(Analysis!$G$33='Data Validation'!$H$8,Curves!U38+0.5%,"You Broke It"))))))))</f>
        <v>0</v>
      </c>
      <c r="AD38" s="40">
        <f>+IF(Analysis!$G$33='Data Validation'!$H$3,Curves!V38,IF(Analysis!$G$33='Data Validation'!$H$1,V38*(1-(SQRT(YEARFRAC($O$6,$O38,2))*(2*$P38))),IF(Analysis!$G$33='Data Validation'!$H$2,Curves!V38*(1-(SQRT(YEARFRAC($O$6,$O38,2))*(1*$P38))),IF(Analysis!$G$33='Data Validation'!$H$4,Curves!V38*(1+(SQRT(YEARFRAC($O$6,$O38,2))*(1*$P38))),IF(Analysis!$G$33='Data Validation'!$H$5,Curves!V38*(1+(SQRT(YEARFRAC($O$6,$O38,2))*(2*$P38))),IF(Analysis!$G$33='Data Validation'!$H$6,Curves!V38+(Curves!$AL38-Curves!V38),IF(Analysis!$G$33='Data Validation'!$H$7,Curves!V38+0.25%,IF(Analysis!$G$33='Data Validation'!$H$8,Curves!V38+0.5%,"You Broke It"))))))))</f>
        <v>0</v>
      </c>
      <c r="AE38" s="24"/>
      <c r="AF38" s="35">
        <f t="shared" si="13"/>
        <v>45289</v>
      </c>
      <c r="AG38" s="36">
        <f t="shared" si="10"/>
        <v>5.3576699999999998E-2</v>
      </c>
      <c r="AH38" s="36"/>
      <c r="AI38" s="35">
        <f t="shared" si="14"/>
        <v>46230</v>
      </c>
      <c r="AJ38" s="36">
        <f t="shared" si="11"/>
        <v>3.735658E-2</v>
      </c>
      <c r="AK38" s="39" cm="1">
        <f t="array" ref="AK38">AVERAGE(IF((AF38:AF4032&gt;=AI38)*(AF38:AF4032&lt;=AI38),AG38:AG3723))</f>
        <v>3.7355800000000002E-2</v>
      </c>
      <c r="AL38" s="107">
        <f t="shared" si="17"/>
        <v>3.874091666666666E-2</v>
      </c>
    </row>
    <row r="39" spans="2:38" x14ac:dyDescent="0.25">
      <c r="B39" s="16">
        <f t="shared" si="12"/>
        <v>46261</v>
      </c>
      <c r="C39" s="20">
        <v>34.32</v>
      </c>
      <c r="D39" s="2"/>
      <c r="E39" s="105">
        <v>3.7415099999999999</v>
      </c>
      <c r="F39" s="105">
        <v>3.8628800000000001</v>
      </c>
      <c r="G39" s="29">
        <v>3.9410699999999999</v>
      </c>
      <c r="H39" s="21"/>
      <c r="I39" s="23"/>
      <c r="J39" s="110">
        <v>45303</v>
      </c>
      <c r="K39" s="106">
        <v>5.3576699999999997</v>
      </c>
      <c r="L39" s="29"/>
      <c r="M39" s="23"/>
      <c r="O39" s="16">
        <f t="shared" si="18"/>
        <v>46261</v>
      </c>
      <c r="P39" s="51">
        <f t="shared" si="19"/>
        <v>0.34320000000000001</v>
      </c>
      <c r="Q39" s="8">
        <f t="shared" si="20"/>
        <v>3.74151E-2</v>
      </c>
      <c r="R39" s="8">
        <f t="shared" si="9"/>
        <v>3.7358139999999998E-2</v>
      </c>
      <c r="S39" s="8">
        <f t="shared" si="21"/>
        <v>3.8628799999999998E-2</v>
      </c>
      <c r="T39" s="24">
        <f t="shared" si="22"/>
        <v>3.94107E-2</v>
      </c>
      <c r="U39" s="24">
        <f t="shared" si="23"/>
        <v>0</v>
      </c>
      <c r="V39" s="24">
        <f t="shared" si="24"/>
        <v>0</v>
      </c>
      <c r="W39" s="24"/>
      <c r="X39" s="16">
        <f t="shared" si="25"/>
        <v>46261</v>
      </c>
      <c r="Y39" s="40">
        <f>+IF(Analysis!$G$33='Data Validation'!$H$3,Curves!Q39,IF(Analysis!$G$33='Data Validation'!$H$1,Q39*(1-(SQRT(YEARFRAC($O$6,$O39,2))*(2*$P39))),IF(Analysis!$G$33='Data Validation'!$H$2,Curves!Q39*(1-(SQRT(YEARFRAC($O$6,$O39,2))*(1*$P39))),IF(Analysis!$G$33='Data Validation'!$H$4,Curves!Q39*(1+(SQRT(YEARFRAC($O$6,$O39,2))*(1*$P39))),IF(Analysis!$G$33='Data Validation'!$H$5,Curves!Q39*(1+(SQRT(YEARFRAC($O$6,$O39,2))*(2*$P39))),IF(Analysis!$G$33='Data Validation'!$H$6,Curves!Q39+(Curves!$AL39-Curves!Q39),IF(Analysis!$G$33='Data Validation'!$H$7,Curves!Q39+0.25%,IF(Analysis!$G$33='Data Validation'!$H$8,Curves!Q39+0.5%,"You Broke It"))))))))</f>
        <v>3.74151E-2</v>
      </c>
      <c r="Z39" s="40">
        <f>+IF(Analysis!$G$33='Data Validation'!$H$3,Curves!R39,IF(Analysis!$G$33='Data Validation'!$H$1,R39*(1-(SQRT(YEARFRAC($O$6,$O39,2))*(2*$P39))),IF(Analysis!$G$33='Data Validation'!$H$2,Curves!R39*(1-(SQRT(YEARFRAC($O$6,$O39,2))*(1*$P39))),IF(Analysis!$G$33='Data Validation'!$H$4,Curves!R39*(1+(SQRT(YEARFRAC($O$6,$O39,2))*(1*$P39))),IF(Analysis!$G$33='Data Validation'!$H$5,Curves!R39*(1+(SQRT(YEARFRAC($O$6,$O39,2))*(2*$P39))),IF(Analysis!$G$33='Data Validation'!$H$6,Curves!R39+(Curves!$AL39-Curves!R39),IF(Analysis!$G$33='Data Validation'!$H$7,Curves!R39+0.25%,IF(Analysis!$G$33='Data Validation'!$H$8,Curves!R39+0.5%,"You Broke It"))))))))</f>
        <v>3.7358139999999998E-2</v>
      </c>
      <c r="AA39" s="40">
        <f>+IF(Analysis!$G$33='Data Validation'!$H$3,Curves!S39,IF(Analysis!$G$33='Data Validation'!$H$1,S39*(1-(SQRT(YEARFRAC($O$6,$O39,2))*(2*$P39))),IF(Analysis!$G$33='Data Validation'!$H$2,Curves!S39*(1-(SQRT(YEARFRAC($O$6,$O39,2))*(1*$P39))),IF(Analysis!$G$33='Data Validation'!$H$4,Curves!S39*(1+(SQRT(YEARFRAC($O$6,$O39,2))*(1*$P39))),IF(Analysis!$G$33='Data Validation'!$H$5,Curves!S39*(1+(SQRT(YEARFRAC($O$6,$O39,2))*(2*$P39))),IF(Analysis!$G$33='Data Validation'!$H$6,Curves!S39+(Curves!$AL39-Curves!S39),IF(Analysis!$G$33='Data Validation'!$H$7,Curves!S39+0.25%,IF(Analysis!$G$33='Data Validation'!$H$8,Curves!S39+0.5%,"You Broke It"))))))))</f>
        <v>3.8628799999999998E-2</v>
      </c>
      <c r="AB39" s="40">
        <f>+IF(Analysis!$G$33='Data Validation'!$H$3,Curves!T39,IF(Analysis!$G$33='Data Validation'!$H$1,T39*(1-(SQRT(YEARFRAC($O$6,$O39,2))*(2*$P39))),IF(Analysis!$G$33='Data Validation'!$H$2,Curves!T39*(1-(SQRT(YEARFRAC($O$6,$O39,2))*(1*$P39))),IF(Analysis!$G$33='Data Validation'!$H$4,Curves!T39*(1+(SQRT(YEARFRAC($O$6,$O39,2))*(1*$P39))),IF(Analysis!$G$33='Data Validation'!$H$5,Curves!T39*(1+(SQRT(YEARFRAC($O$6,$O39,2))*(2*$P39))),IF(Analysis!$G$33='Data Validation'!$H$6,Curves!T39+(Curves!$AL39-Curves!T39),IF(Analysis!$G$33='Data Validation'!$H$7,Curves!T39+0.25%,IF(Analysis!$G$33='Data Validation'!$H$8,Curves!T39+0.5%,"You Broke It"))))))))</f>
        <v>3.94107E-2</v>
      </c>
      <c r="AC39" s="40">
        <f>+IF(Analysis!$G$33='Data Validation'!$H$3,Curves!U39,IF(Analysis!$G$33='Data Validation'!$H$1,U39*(1-(SQRT(YEARFRAC($O$6,$O39,2))*(2*$P39))),IF(Analysis!$G$33='Data Validation'!$H$2,Curves!U39*(1-(SQRT(YEARFRAC($O$6,$O39,2))*(1*$P39))),IF(Analysis!$G$33='Data Validation'!$H$4,Curves!U39*(1+(SQRT(YEARFRAC($O$6,$O39,2))*(1*$P39))),IF(Analysis!$G$33='Data Validation'!$H$5,Curves!U39*(1+(SQRT(YEARFRAC($O$6,$O39,2))*(2*$P39))),IF(Analysis!$G$33='Data Validation'!$H$6,Curves!U39+(Curves!$AL39-Curves!U39),IF(Analysis!$G$33='Data Validation'!$H$7,Curves!U39+0.25%,IF(Analysis!$G$33='Data Validation'!$H$8,Curves!U39+0.5%,"You Broke It"))))))))</f>
        <v>0</v>
      </c>
      <c r="AD39" s="40">
        <f>+IF(Analysis!$G$33='Data Validation'!$H$3,Curves!V39,IF(Analysis!$G$33='Data Validation'!$H$1,V39*(1-(SQRT(YEARFRAC($O$6,$O39,2))*(2*$P39))),IF(Analysis!$G$33='Data Validation'!$H$2,Curves!V39*(1-(SQRT(YEARFRAC($O$6,$O39,2))*(1*$P39))),IF(Analysis!$G$33='Data Validation'!$H$4,Curves!V39*(1+(SQRT(YEARFRAC($O$6,$O39,2))*(1*$P39))),IF(Analysis!$G$33='Data Validation'!$H$5,Curves!V39*(1+(SQRT(YEARFRAC($O$6,$O39,2))*(2*$P39))),IF(Analysis!$G$33='Data Validation'!$H$6,Curves!V39+(Curves!$AL39-Curves!V39),IF(Analysis!$G$33='Data Validation'!$H$7,Curves!V39+0.25%,IF(Analysis!$G$33='Data Validation'!$H$8,Curves!V39+0.5%,"You Broke It"))))))))</f>
        <v>0</v>
      </c>
      <c r="AE39" s="24"/>
      <c r="AF39" s="35">
        <f t="shared" si="13"/>
        <v>45290</v>
      </c>
      <c r="AG39" s="36">
        <f t="shared" si="10"/>
        <v>5.3576699999999998E-2</v>
      </c>
      <c r="AH39" s="36"/>
      <c r="AI39" s="35">
        <f t="shared" si="14"/>
        <v>46261</v>
      </c>
      <c r="AJ39" s="36">
        <f t="shared" si="11"/>
        <v>3.7358139999999998E-2</v>
      </c>
      <c r="AK39" s="39" cm="1">
        <f t="array" ref="AK39">AVERAGE(IF((AF39:AF4033&gt;=AI39)*(AF39:AF4033&lt;=AI39),AG39:AG3724))</f>
        <v>3.7355800000000002E-2</v>
      </c>
      <c r="AL39" s="107">
        <f t="shared" si="17"/>
        <v>3.8739099999999992E-2</v>
      </c>
    </row>
    <row r="40" spans="2:38" x14ac:dyDescent="0.25">
      <c r="B40" s="16">
        <f t="shared" si="12"/>
        <v>46292</v>
      </c>
      <c r="C40" s="20">
        <v>33.950000000000003</v>
      </c>
      <c r="D40" s="2"/>
      <c r="E40" s="105">
        <v>3.74132</v>
      </c>
      <c r="F40" s="105">
        <v>3.86267</v>
      </c>
      <c r="G40" s="29">
        <v>3.9408500000000002</v>
      </c>
      <c r="H40" s="21"/>
      <c r="I40" s="23"/>
      <c r="J40" s="110">
        <v>45307</v>
      </c>
      <c r="K40" s="106">
        <v>5.3564699999999998</v>
      </c>
      <c r="L40" s="29"/>
      <c r="M40" s="23"/>
      <c r="O40" s="16">
        <f t="shared" si="18"/>
        <v>46292</v>
      </c>
      <c r="P40" s="51">
        <f t="shared" si="19"/>
        <v>0.33950000000000002</v>
      </c>
      <c r="Q40" s="8">
        <f t="shared" si="20"/>
        <v>3.7413200000000001E-2</v>
      </c>
      <c r="R40" s="8">
        <f t="shared" si="9"/>
        <v>3.7356775000000002E-2</v>
      </c>
      <c r="S40" s="8">
        <f t="shared" si="21"/>
        <v>3.86267E-2</v>
      </c>
      <c r="T40" s="24">
        <f t="shared" si="22"/>
        <v>3.9408499999999999E-2</v>
      </c>
      <c r="U40" s="24">
        <f t="shared" si="23"/>
        <v>0</v>
      </c>
      <c r="V40" s="24">
        <f t="shared" si="24"/>
        <v>0</v>
      </c>
      <c r="W40" s="24"/>
      <c r="X40" s="16">
        <f t="shared" si="25"/>
        <v>46292</v>
      </c>
      <c r="Y40" s="40">
        <f>+IF(Analysis!$G$33='Data Validation'!$H$3,Curves!Q40,IF(Analysis!$G$33='Data Validation'!$H$1,Q40*(1-(SQRT(YEARFRAC($O$6,$O40,2))*(2*$P40))),IF(Analysis!$G$33='Data Validation'!$H$2,Curves!Q40*(1-(SQRT(YEARFRAC($O$6,$O40,2))*(1*$P40))),IF(Analysis!$G$33='Data Validation'!$H$4,Curves!Q40*(1+(SQRT(YEARFRAC($O$6,$O40,2))*(1*$P40))),IF(Analysis!$G$33='Data Validation'!$H$5,Curves!Q40*(1+(SQRT(YEARFRAC($O$6,$O40,2))*(2*$P40))),IF(Analysis!$G$33='Data Validation'!$H$6,Curves!Q40+(Curves!$AL40-Curves!Q40),IF(Analysis!$G$33='Data Validation'!$H$7,Curves!Q40+0.25%,IF(Analysis!$G$33='Data Validation'!$H$8,Curves!Q40+0.5%,"You Broke It"))))))))</f>
        <v>3.7413200000000001E-2</v>
      </c>
      <c r="Z40" s="40">
        <f>+IF(Analysis!$G$33='Data Validation'!$H$3,Curves!R40,IF(Analysis!$G$33='Data Validation'!$H$1,R40*(1-(SQRT(YEARFRAC($O$6,$O40,2))*(2*$P40))),IF(Analysis!$G$33='Data Validation'!$H$2,Curves!R40*(1-(SQRT(YEARFRAC($O$6,$O40,2))*(1*$P40))),IF(Analysis!$G$33='Data Validation'!$H$4,Curves!R40*(1+(SQRT(YEARFRAC($O$6,$O40,2))*(1*$P40))),IF(Analysis!$G$33='Data Validation'!$H$5,Curves!R40*(1+(SQRT(YEARFRAC($O$6,$O40,2))*(2*$P40))),IF(Analysis!$G$33='Data Validation'!$H$6,Curves!R40+(Curves!$AL40-Curves!R40),IF(Analysis!$G$33='Data Validation'!$H$7,Curves!R40+0.25%,IF(Analysis!$G$33='Data Validation'!$H$8,Curves!R40+0.5%,"You Broke It"))))))))</f>
        <v>3.7356775000000002E-2</v>
      </c>
      <c r="AA40" s="40">
        <f>+IF(Analysis!$G$33='Data Validation'!$H$3,Curves!S40,IF(Analysis!$G$33='Data Validation'!$H$1,S40*(1-(SQRT(YEARFRAC($O$6,$O40,2))*(2*$P40))),IF(Analysis!$G$33='Data Validation'!$H$2,Curves!S40*(1-(SQRT(YEARFRAC($O$6,$O40,2))*(1*$P40))),IF(Analysis!$G$33='Data Validation'!$H$4,Curves!S40*(1+(SQRT(YEARFRAC($O$6,$O40,2))*(1*$P40))),IF(Analysis!$G$33='Data Validation'!$H$5,Curves!S40*(1+(SQRT(YEARFRAC($O$6,$O40,2))*(2*$P40))),IF(Analysis!$G$33='Data Validation'!$H$6,Curves!S40+(Curves!$AL40-Curves!S40),IF(Analysis!$G$33='Data Validation'!$H$7,Curves!S40+0.25%,IF(Analysis!$G$33='Data Validation'!$H$8,Curves!S40+0.5%,"You Broke It"))))))))</f>
        <v>3.86267E-2</v>
      </c>
      <c r="AB40" s="40">
        <f>+IF(Analysis!$G$33='Data Validation'!$H$3,Curves!T40,IF(Analysis!$G$33='Data Validation'!$H$1,T40*(1-(SQRT(YEARFRAC($O$6,$O40,2))*(2*$P40))),IF(Analysis!$G$33='Data Validation'!$H$2,Curves!T40*(1-(SQRT(YEARFRAC($O$6,$O40,2))*(1*$P40))),IF(Analysis!$G$33='Data Validation'!$H$4,Curves!T40*(1+(SQRT(YEARFRAC($O$6,$O40,2))*(1*$P40))),IF(Analysis!$G$33='Data Validation'!$H$5,Curves!T40*(1+(SQRT(YEARFRAC($O$6,$O40,2))*(2*$P40))),IF(Analysis!$G$33='Data Validation'!$H$6,Curves!T40+(Curves!$AL40-Curves!T40),IF(Analysis!$G$33='Data Validation'!$H$7,Curves!T40+0.25%,IF(Analysis!$G$33='Data Validation'!$H$8,Curves!T40+0.5%,"You Broke It"))))))))</f>
        <v>3.9408499999999999E-2</v>
      </c>
      <c r="AC40" s="40">
        <f>+IF(Analysis!$G$33='Data Validation'!$H$3,Curves!U40,IF(Analysis!$G$33='Data Validation'!$H$1,U40*(1-(SQRT(YEARFRAC($O$6,$O40,2))*(2*$P40))),IF(Analysis!$G$33='Data Validation'!$H$2,Curves!U40*(1-(SQRT(YEARFRAC($O$6,$O40,2))*(1*$P40))),IF(Analysis!$G$33='Data Validation'!$H$4,Curves!U40*(1+(SQRT(YEARFRAC($O$6,$O40,2))*(1*$P40))),IF(Analysis!$G$33='Data Validation'!$H$5,Curves!U40*(1+(SQRT(YEARFRAC($O$6,$O40,2))*(2*$P40))),IF(Analysis!$G$33='Data Validation'!$H$6,Curves!U40+(Curves!$AL40-Curves!U40),IF(Analysis!$G$33='Data Validation'!$H$7,Curves!U40+0.25%,IF(Analysis!$G$33='Data Validation'!$H$8,Curves!U40+0.5%,"You Broke It"))))))))</f>
        <v>0</v>
      </c>
      <c r="AD40" s="40">
        <f>+IF(Analysis!$G$33='Data Validation'!$H$3,Curves!V40,IF(Analysis!$G$33='Data Validation'!$H$1,V40*(1-(SQRT(YEARFRAC($O$6,$O40,2))*(2*$P40))),IF(Analysis!$G$33='Data Validation'!$H$2,Curves!V40*(1-(SQRT(YEARFRAC($O$6,$O40,2))*(1*$P40))),IF(Analysis!$G$33='Data Validation'!$H$4,Curves!V40*(1+(SQRT(YEARFRAC($O$6,$O40,2))*(1*$P40))),IF(Analysis!$G$33='Data Validation'!$H$5,Curves!V40*(1+(SQRT(YEARFRAC($O$6,$O40,2))*(2*$P40))),IF(Analysis!$G$33='Data Validation'!$H$6,Curves!V40+(Curves!$AL40-Curves!V40),IF(Analysis!$G$33='Data Validation'!$H$7,Curves!V40+0.25%,IF(Analysis!$G$33='Data Validation'!$H$8,Curves!V40+0.5%,"You Broke It"))))))))</f>
        <v>0</v>
      </c>
      <c r="AE40" s="24"/>
      <c r="AF40" s="35">
        <f t="shared" si="13"/>
        <v>45291</v>
      </c>
      <c r="AG40" s="36">
        <f t="shared" si="10"/>
        <v>5.3576699999999998E-2</v>
      </c>
      <c r="AH40" s="36"/>
      <c r="AI40" s="35">
        <f t="shared" si="14"/>
        <v>46292</v>
      </c>
      <c r="AJ40" s="36">
        <f t="shared" si="11"/>
        <v>3.7356775000000002E-2</v>
      </c>
      <c r="AK40" s="39" cm="1">
        <f t="array" ref="AK40">AVERAGE(IF((AF40:AF4034&gt;=AI40)*(AF40:AF4034&lt;=AI40),AG40:AG3725))</f>
        <v>3.7359700000000003E-2</v>
      </c>
      <c r="AL40" s="107">
        <f t="shared" si="17"/>
        <v>3.8737283333333324E-2</v>
      </c>
    </row>
    <row r="41" spans="2:38" x14ac:dyDescent="0.25">
      <c r="B41" s="16">
        <f t="shared" si="12"/>
        <v>46322</v>
      </c>
      <c r="C41" s="20">
        <v>33.630000000000003</v>
      </c>
      <c r="D41" s="2"/>
      <c r="E41" s="105">
        <v>3.7418999999999998</v>
      </c>
      <c r="F41" s="105">
        <v>3.8632900000000001</v>
      </c>
      <c r="G41" s="29">
        <v>3.9415</v>
      </c>
      <c r="H41" s="21"/>
      <c r="I41" s="23"/>
      <c r="J41" s="110">
        <v>45308</v>
      </c>
      <c r="K41" s="106">
        <v>5.3564699999999998</v>
      </c>
      <c r="L41" s="29"/>
      <c r="M41" s="23"/>
      <c r="O41" s="16">
        <f t="shared" si="18"/>
        <v>46322</v>
      </c>
      <c r="P41" s="51">
        <f t="shared" si="19"/>
        <v>0.33630000000000004</v>
      </c>
      <c r="Q41" s="8">
        <f t="shared" si="20"/>
        <v>3.7419000000000001E-2</v>
      </c>
      <c r="R41" s="8">
        <f t="shared" si="9"/>
        <v>3.7357359999999999E-2</v>
      </c>
      <c r="S41" s="8">
        <f t="shared" si="21"/>
        <v>3.8632899999999998E-2</v>
      </c>
      <c r="T41" s="24">
        <f t="shared" si="22"/>
        <v>3.9414999999999999E-2</v>
      </c>
      <c r="U41" s="24">
        <f t="shared" si="23"/>
        <v>0</v>
      </c>
      <c r="V41" s="24">
        <f t="shared" si="24"/>
        <v>0</v>
      </c>
      <c r="W41" s="24"/>
      <c r="X41" s="16">
        <f t="shared" si="25"/>
        <v>46322</v>
      </c>
      <c r="Y41" s="40">
        <f>+IF(Analysis!$G$33='Data Validation'!$H$3,Curves!Q41,IF(Analysis!$G$33='Data Validation'!$H$1,Q41*(1-(SQRT(YEARFRAC($O$6,$O41,2))*(2*$P41))),IF(Analysis!$G$33='Data Validation'!$H$2,Curves!Q41*(1-(SQRT(YEARFRAC($O$6,$O41,2))*(1*$P41))),IF(Analysis!$G$33='Data Validation'!$H$4,Curves!Q41*(1+(SQRT(YEARFRAC($O$6,$O41,2))*(1*$P41))),IF(Analysis!$G$33='Data Validation'!$H$5,Curves!Q41*(1+(SQRT(YEARFRAC($O$6,$O41,2))*(2*$P41))),IF(Analysis!$G$33='Data Validation'!$H$6,Curves!Q41+(Curves!$AL41-Curves!Q41),IF(Analysis!$G$33='Data Validation'!$H$7,Curves!Q41+0.25%,IF(Analysis!$G$33='Data Validation'!$H$8,Curves!Q41+0.5%,"You Broke It"))))))))</f>
        <v>3.7419000000000001E-2</v>
      </c>
      <c r="Z41" s="40">
        <f>+IF(Analysis!$G$33='Data Validation'!$H$3,Curves!R41,IF(Analysis!$G$33='Data Validation'!$H$1,R41*(1-(SQRT(YEARFRAC($O$6,$O41,2))*(2*$P41))),IF(Analysis!$G$33='Data Validation'!$H$2,Curves!R41*(1-(SQRT(YEARFRAC($O$6,$O41,2))*(1*$P41))),IF(Analysis!$G$33='Data Validation'!$H$4,Curves!R41*(1+(SQRT(YEARFRAC($O$6,$O41,2))*(1*$P41))),IF(Analysis!$G$33='Data Validation'!$H$5,Curves!R41*(1+(SQRT(YEARFRAC($O$6,$O41,2))*(2*$P41))),IF(Analysis!$G$33='Data Validation'!$H$6,Curves!R41+(Curves!$AL41-Curves!R41),IF(Analysis!$G$33='Data Validation'!$H$7,Curves!R41+0.25%,IF(Analysis!$G$33='Data Validation'!$H$8,Curves!R41+0.5%,"You Broke It"))))))))</f>
        <v>3.7357359999999999E-2</v>
      </c>
      <c r="AA41" s="40">
        <f>+IF(Analysis!$G$33='Data Validation'!$H$3,Curves!S41,IF(Analysis!$G$33='Data Validation'!$H$1,S41*(1-(SQRT(YEARFRAC($O$6,$O41,2))*(2*$P41))),IF(Analysis!$G$33='Data Validation'!$H$2,Curves!S41*(1-(SQRT(YEARFRAC($O$6,$O41,2))*(1*$P41))),IF(Analysis!$G$33='Data Validation'!$H$4,Curves!S41*(1+(SQRT(YEARFRAC($O$6,$O41,2))*(1*$P41))),IF(Analysis!$G$33='Data Validation'!$H$5,Curves!S41*(1+(SQRT(YEARFRAC($O$6,$O41,2))*(2*$P41))),IF(Analysis!$G$33='Data Validation'!$H$6,Curves!S41+(Curves!$AL41-Curves!S41),IF(Analysis!$G$33='Data Validation'!$H$7,Curves!S41+0.25%,IF(Analysis!$G$33='Data Validation'!$H$8,Curves!S41+0.5%,"You Broke It"))))))))</f>
        <v>3.8632899999999998E-2</v>
      </c>
      <c r="AB41" s="40">
        <f>+IF(Analysis!$G$33='Data Validation'!$H$3,Curves!T41,IF(Analysis!$G$33='Data Validation'!$H$1,T41*(1-(SQRT(YEARFRAC($O$6,$O41,2))*(2*$P41))),IF(Analysis!$G$33='Data Validation'!$H$2,Curves!T41*(1-(SQRT(YEARFRAC($O$6,$O41,2))*(1*$P41))),IF(Analysis!$G$33='Data Validation'!$H$4,Curves!T41*(1+(SQRT(YEARFRAC($O$6,$O41,2))*(1*$P41))),IF(Analysis!$G$33='Data Validation'!$H$5,Curves!T41*(1+(SQRT(YEARFRAC($O$6,$O41,2))*(2*$P41))),IF(Analysis!$G$33='Data Validation'!$H$6,Curves!T41+(Curves!$AL41-Curves!T41),IF(Analysis!$G$33='Data Validation'!$H$7,Curves!T41+0.25%,IF(Analysis!$G$33='Data Validation'!$H$8,Curves!T41+0.5%,"You Broke It"))))))))</f>
        <v>3.9414999999999999E-2</v>
      </c>
      <c r="AC41" s="40">
        <f>+IF(Analysis!$G$33='Data Validation'!$H$3,Curves!U41,IF(Analysis!$G$33='Data Validation'!$H$1,U41*(1-(SQRT(YEARFRAC($O$6,$O41,2))*(2*$P41))),IF(Analysis!$G$33='Data Validation'!$H$2,Curves!U41*(1-(SQRT(YEARFRAC($O$6,$O41,2))*(1*$P41))),IF(Analysis!$G$33='Data Validation'!$H$4,Curves!U41*(1+(SQRT(YEARFRAC($O$6,$O41,2))*(1*$P41))),IF(Analysis!$G$33='Data Validation'!$H$5,Curves!U41*(1+(SQRT(YEARFRAC($O$6,$O41,2))*(2*$P41))),IF(Analysis!$G$33='Data Validation'!$H$6,Curves!U41+(Curves!$AL41-Curves!U41),IF(Analysis!$G$33='Data Validation'!$H$7,Curves!U41+0.25%,IF(Analysis!$G$33='Data Validation'!$H$8,Curves!U41+0.5%,"You Broke It"))))))))</f>
        <v>0</v>
      </c>
      <c r="AD41" s="40">
        <f>+IF(Analysis!$G$33='Data Validation'!$H$3,Curves!V41,IF(Analysis!$G$33='Data Validation'!$H$1,V41*(1-(SQRT(YEARFRAC($O$6,$O41,2))*(2*$P41))),IF(Analysis!$G$33='Data Validation'!$H$2,Curves!V41*(1-(SQRT(YEARFRAC($O$6,$O41,2))*(1*$P41))),IF(Analysis!$G$33='Data Validation'!$H$4,Curves!V41*(1+(SQRT(YEARFRAC($O$6,$O41,2))*(1*$P41))),IF(Analysis!$G$33='Data Validation'!$H$5,Curves!V41*(1+(SQRT(YEARFRAC($O$6,$O41,2))*(2*$P41))),IF(Analysis!$G$33='Data Validation'!$H$6,Curves!V41+(Curves!$AL41-Curves!V41),IF(Analysis!$G$33='Data Validation'!$H$7,Curves!V41+0.25%,IF(Analysis!$G$33='Data Validation'!$H$8,Curves!V41+0.5%,"You Broke It"))))))))</f>
        <v>0</v>
      </c>
      <c r="AE41" s="24"/>
      <c r="AF41" s="35">
        <f t="shared" si="13"/>
        <v>45292</v>
      </c>
      <c r="AG41" s="36">
        <f t="shared" si="10"/>
        <v>5.3576699999999998E-2</v>
      </c>
      <c r="AH41" s="36"/>
      <c r="AI41" s="35">
        <f t="shared" si="14"/>
        <v>46322</v>
      </c>
      <c r="AJ41" s="36">
        <f t="shared" si="11"/>
        <v>3.7357359999999999E-2</v>
      </c>
      <c r="AK41" s="39" cm="1">
        <f t="array" ref="AK41">AVERAGE(IF((AF41:AF4035&gt;=AI41)*(AF41:AF4035&lt;=AI41),AG41:AG3726))</f>
        <v>3.7355800000000002E-2</v>
      </c>
      <c r="AL41" s="107">
        <f t="shared" si="17"/>
        <v>3.8735466666666656E-2</v>
      </c>
    </row>
    <row r="42" spans="2:38" x14ac:dyDescent="0.25">
      <c r="B42" s="16">
        <f t="shared" si="12"/>
        <v>46353</v>
      </c>
      <c r="C42" s="20">
        <v>33.299999999999997</v>
      </c>
      <c r="D42" s="2"/>
      <c r="E42" s="105">
        <v>3.7388699999999999</v>
      </c>
      <c r="F42" s="105">
        <v>3.8578299999999999</v>
      </c>
      <c r="G42" s="29">
        <v>3.9172699999999998</v>
      </c>
      <c r="H42" s="21"/>
      <c r="I42" s="23"/>
      <c r="J42" s="110">
        <v>45309</v>
      </c>
      <c r="K42" s="106">
        <v>5.3564699999999998</v>
      </c>
      <c r="L42" s="29"/>
      <c r="M42" s="23"/>
      <c r="O42" s="16">
        <f t="shared" si="18"/>
        <v>46353</v>
      </c>
      <c r="P42" s="51">
        <f t="shared" si="19"/>
        <v>0.33299999999999996</v>
      </c>
      <c r="Q42" s="8">
        <f t="shared" si="20"/>
        <v>3.7388699999999997E-2</v>
      </c>
      <c r="R42" s="8">
        <f t="shared" si="9"/>
        <v>3.7358725000000002E-2</v>
      </c>
      <c r="S42" s="8">
        <f t="shared" si="21"/>
        <v>3.8578299999999996E-2</v>
      </c>
      <c r="T42" s="24">
        <f t="shared" si="22"/>
        <v>3.9172699999999998E-2</v>
      </c>
      <c r="U42" s="24">
        <f t="shared" si="23"/>
        <v>0</v>
      </c>
      <c r="V42" s="24">
        <f t="shared" si="24"/>
        <v>0</v>
      </c>
      <c r="W42" s="24"/>
      <c r="X42" s="16">
        <f t="shared" si="25"/>
        <v>46353</v>
      </c>
      <c r="Y42" s="40">
        <f>+IF(Analysis!$G$33='Data Validation'!$H$3,Curves!Q42,IF(Analysis!$G$33='Data Validation'!$H$1,Q42*(1-(SQRT(YEARFRAC($O$6,$O42,2))*(2*$P42))),IF(Analysis!$G$33='Data Validation'!$H$2,Curves!Q42*(1-(SQRT(YEARFRAC($O$6,$O42,2))*(1*$P42))),IF(Analysis!$G$33='Data Validation'!$H$4,Curves!Q42*(1+(SQRT(YEARFRAC($O$6,$O42,2))*(1*$P42))),IF(Analysis!$G$33='Data Validation'!$H$5,Curves!Q42*(1+(SQRT(YEARFRAC($O$6,$O42,2))*(2*$P42))),IF(Analysis!$G$33='Data Validation'!$H$6,Curves!Q42+(Curves!$AL42-Curves!Q42),IF(Analysis!$G$33='Data Validation'!$H$7,Curves!Q42+0.25%,IF(Analysis!$G$33='Data Validation'!$H$8,Curves!Q42+0.5%,"You Broke It"))))))))</f>
        <v>3.7388699999999997E-2</v>
      </c>
      <c r="Z42" s="40">
        <f>+IF(Analysis!$G$33='Data Validation'!$H$3,Curves!R42,IF(Analysis!$G$33='Data Validation'!$H$1,R42*(1-(SQRT(YEARFRAC($O$6,$O42,2))*(2*$P42))),IF(Analysis!$G$33='Data Validation'!$H$2,Curves!R42*(1-(SQRT(YEARFRAC($O$6,$O42,2))*(1*$P42))),IF(Analysis!$G$33='Data Validation'!$H$4,Curves!R42*(1+(SQRT(YEARFRAC($O$6,$O42,2))*(1*$P42))),IF(Analysis!$G$33='Data Validation'!$H$5,Curves!R42*(1+(SQRT(YEARFRAC($O$6,$O42,2))*(2*$P42))),IF(Analysis!$G$33='Data Validation'!$H$6,Curves!R42+(Curves!$AL42-Curves!R42),IF(Analysis!$G$33='Data Validation'!$H$7,Curves!R42+0.25%,IF(Analysis!$G$33='Data Validation'!$H$8,Curves!R42+0.5%,"You Broke It"))))))))</f>
        <v>3.7358725000000002E-2</v>
      </c>
      <c r="AA42" s="40">
        <f>+IF(Analysis!$G$33='Data Validation'!$H$3,Curves!S42,IF(Analysis!$G$33='Data Validation'!$H$1,S42*(1-(SQRT(YEARFRAC($O$6,$O42,2))*(2*$P42))),IF(Analysis!$G$33='Data Validation'!$H$2,Curves!S42*(1-(SQRT(YEARFRAC($O$6,$O42,2))*(1*$P42))),IF(Analysis!$G$33='Data Validation'!$H$4,Curves!S42*(1+(SQRT(YEARFRAC($O$6,$O42,2))*(1*$P42))),IF(Analysis!$G$33='Data Validation'!$H$5,Curves!S42*(1+(SQRT(YEARFRAC($O$6,$O42,2))*(2*$P42))),IF(Analysis!$G$33='Data Validation'!$H$6,Curves!S42+(Curves!$AL42-Curves!S42),IF(Analysis!$G$33='Data Validation'!$H$7,Curves!S42+0.25%,IF(Analysis!$G$33='Data Validation'!$H$8,Curves!S42+0.5%,"You Broke It"))))))))</f>
        <v>3.8578299999999996E-2</v>
      </c>
      <c r="AB42" s="40">
        <f>+IF(Analysis!$G$33='Data Validation'!$H$3,Curves!T42,IF(Analysis!$G$33='Data Validation'!$H$1,T42*(1-(SQRT(YEARFRAC($O$6,$O42,2))*(2*$P42))),IF(Analysis!$G$33='Data Validation'!$H$2,Curves!T42*(1-(SQRT(YEARFRAC($O$6,$O42,2))*(1*$P42))),IF(Analysis!$G$33='Data Validation'!$H$4,Curves!T42*(1+(SQRT(YEARFRAC($O$6,$O42,2))*(1*$P42))),IF(Analysis!$G$33='Data Validation'!$H$5,Curves!T42*(1+(SQRT(YEARFRAC($O$6,$O42,2))*(2*$P42))),IF(Analysis!$G$33='Data Validation'!$H$6,Curves!T42+(Curves!$AL42-Curves!T42),IF(Analysis!$G$33='Data Validation'!$H$7,Curves!T42+0.25%,IF(Analysis!$G$33='Data Validation'!$H$8,Curves!T42+0.5%,"You Broke It"))))))))</f>
        <v>3.9172699999999998E-2</v>
      </c>
      <c r="AC42" s="40">
        <f>+IF(Analysis!$G$33='Data Validation'!$H$3,Curves!U42,IF(Analysis!$G$33='Data Validation'!$H$1,U42*(1-(SQRT(YEARFRAC($O$6,$O42,2))*(2*$P42))),IF(Analysis!$G$33='Data Validation'!$H$2,Curves!U42*(1-(SQRT(YEARFRAC($O$6,$O42,2))*(1*$P42))),IF(Analysis!$G$33='Data Validation'!$H$4,Curves!U42*(1+(SQRT(YEARFRAC($O$6,$O42,2))*(1*$P42))),IF(Analysis!$G$33='Data Validation'!$H$5,Curves!U42*(1+(SQRT(YEARFRAC($O$6,$O42,2))*(2*$P42))),IF(Analysis!$G$33='Data Validation'!$H$6,Curves!U42+(Curves!$AL42-Curves!U42),IF(Analysis!$G$33='Data Validation'!$H$7,Curves!U42+0.25%,IF(Analysis!$G$33='Data Validation'!$H$8,Curves!U42+0.5%,"You Broke It"))))))))</f>
        <v>0</v>
      </c>
      <c r="AD42" s="40">
        <f>+IF(Analysis!$G$33='Data Validation'!$H$3,Curves!V42,IF(Analysis!$G$33='Data Validation'!$H$1,V42*(1-(SQRT(YEARFRAC($O$6,$O42,2))*(2*$P42))),IF(Analysis!$G$33='Data Validation'!$H$2,Curves!V42*(1-(SQRT(YEARFRAC($O$6,$O42,2))*(1*$P42))),IF(Analysis!$G$33='Data Validation'!$H$4,Curves!V42*(1+(SQRT(YEARFRAC($O$6,$O42,2))*(1*$P42))),IF(Analysis!$G$33='Data Validation'!$H$5,Curves!V42*(1+(SQRT(YEARFRAC($O$6,$O42,2))*(2*$P42))),IF(Analysis!$G$33='Data Validation'!$H$6,Curves!V42+(Curves!$AL42-Curves!V42),IF(Analysis!$G$33='Data Validation'!$H$7,Curves!V42+0.25%,IF(Analysis!$G$33='Data Validation'!$H$8,Curves!V42+0.5%,"You Broke It"))))))))</f>
        <v>0</v>
      </c>
      <c r="AE42" s="24"/>
      <c r="AF42" s="35">
        <f t="shared" si="13"/>
        <v>45293</v>
      </c>
      <c r="AG42" s="36">
        <f t="shared" si="10"/>
        <v>5.35647E-2</v>
      </c>
      <c r="AH42" s="36"/>
      <c r="AI42" s="35">
        <f t="shared" si="14"/>
        <v>46353</v>
      </c>
      <c r="AJ42" s="36">
        <f t="shared" si="11"/>
        <v>3.7358725000000002E-2</v>
      </c>
      <c r="AK42" s="39" cm="1">
        <f t="array" ref="AK42">AVERAGE(IF((AF42:AF4036&gt;=AI42)*(AF42:AF4036&lt;=AI42),AG42:AG3727))</f>
        <v>3.7359700000000003E-2</v>
      </c>
      <c r="AL42" s="107">
        <f t="shared" si="17"/>
        <v>3.8733649999999988E-2</v>
      </c>
    </row>
    <row r="43" spans="2:38" x14ac:dyDescent="0.25">
      <c r="B43" s="16">
        <f t="shared" si="12"/>
        <v>46383</v>
      </c>
      <c r="C43" s="20">
        <v>33.31</v>
      </c>
      <c r="D43" s="2"/>
      <c r="E43" s="105">
        <v>3.738</v>
      </c>
      <c r="F43" s="105">
        <v>3.8567900000000002</v>
      </c>
      <c r="G43" s="29">
        <v>3.91642</v>
      </c>
      <c r="H43" s="21"/>
      <c r="I43" s="23"/>
      <c r="J43" s="110">
        <v>45310</v>
      </c>
      <c r="K43" s="106">
        <v>5.3572699999999998</v>
      </c>
      <c r="L43" s="29"/>
      <c r="M43" s="23"/>
      <c r="O43" s="16">
        <f t="shared" si="18"/>
        <v>46383</v>
      </c>
      <c r="P43" s="51">
        <f t="shared" si="19"/>
        <v>0.33310000000000001</v>
      </c>
      <c r="Q43" s="8">
        <f t="shared" si="20"/>
        <v>3.7379999999999997E-2</v>
      </c>
      <c r="R43" s="8">
        <f t="shared" si="9"/>
        <v>3.7336420000000002E-2</v>
      </c>
      <c r="S43" s="8">
        <f t="shared" si="21"/>
        <v>3.8567900000000002E-2</v>
      </c>
      <c r="T43" s="24">
        <f t="shared" si="22"/>
        <v>3.9164200000000003E-2</v>
      </c>
      <c r="U43" s="24">
        <f t="shared" si="23"/>
        <v>0</v>
      </c>
      <c r="V43" s="24">
        <f t="shared" si="24"/>
        <v>0</v>
      </c>
      <c r="W43" s="24"/>
      <c r="X43" s="16">
        <f t="shared" si="25"/>
        <v>46383</v>
      </c>
      <c r="Y43" s="40">
        <f>+IF(Analysis!$G$33='Data Validation'!$H$3,Curves!Q43,IF(Analysis!$G$33='Data Validation'!$H$1,Q43*(1-(SQRT(YEARFRAC($O$6,$O43,2))*(2*$P43))),IF(Analysis!$G$33='Data Validation'!$H$2,Curves!Q43*(1-(SQRT(YEARFRAC($O$6,$O43,2))*(1*$P43))),IF(Analysis!$G$33='Data Validation'!$H$4,Curves!Q43*(1+(SQRT(YEARFRAC($O$6,$O43,2))*(1*$P43))),IF(Analysis!$G$33='Data Validation'!$H$5,Curves!Q43*(1+(SQRT(YEARFRAC($O$6,$O43,2))*(2*$P43))),IF(Analysis!$G$33='Data Validation'!$H$6,Curves!Q43+(Curves!$AL43-Curves!Q43),IF(Analysis!$G$33='Data Validation'!$H$7,Curves!Q43+0.25%,IF(Analysis!$G$33='Data Validation'!$H$8,Curves!Q43+0.5%,"You Broke It"))))))))</f>
        <v>3.7379999999999997E-2</v>
      </c>
      <c r="Z43" s="40">
        <f>+IF(Analysis!$G$33='Data Validation'!$H$3,Curves!R43,IF(Analysis!$G$33='Data Validation'!$H$1,R43*(1-(SQRT(YEARFRAC($O$6,$O43,2))*(2*$P43))),IF(Analysis!$G$33='Data Validation'!$H$2,Curves!R43*(1-(SQRT(YEARFRAC($O$6,$O43,2))*(1*$P43))),IF(Analysis!$G$33='Data Validation'!$H$4,Curves!R43*(1+(SQRT(YEARFRAC($O$6,$O43,2))*(1*$P43))),IF(Analysis!$G$33='Data Validation'!$H$5,Curves!R43*(1+(SQRT(YEARFRAC($O$6,$O43,2))*(2*$P43))),IF(Analysis!$G$33='Data Validation'!$H$6,Curves!R43+(Curves!$AL43-Curves!R43),IF(Analysis!$G$33='Data Validation'!$H$7,Curves!R43+0.25%,IF(Analysis!$G$33='Data Validation'!$H$8,Curves!R43+0.5%,"You Broke It"))))))))</f>
        <v>3.7336420000000002E-2</v>
      </c>
      <c r="AA43" s="40">
        <f>+IF(Analysis!$G$33='Data Validation'!$H$3,Curves!S43,IF(Analysis!$G$33='Data Validation'!$H$1,S43*(1-(SQRT(YEARFRAC($O$6,$O43,2))*(2*$P43))),IF(Analysis!$G$33='Data Validation'!$H$2,Curves!S43*(1-(SQRT(YEARFRAC($O$6,$O43,2))*(1*$P43))),IF(Analysis!$G$33='Data Validation'!$H$4,Curves!S43*(1+(SQRT(YEARFRAC($O$6,$O43,2))*(1*$P43))),IF(Analysis!$G$33='Data Validation'!$H$5,Curves!S43*(1+(SQRT(YEARFRAC($O$6,$O43,2))*(2*$P43))),IF(Analysis!$G$33='Data Validation'!$H$6,Curves!S43+(Curves!$AL43-Curves!S43),IF(Analysis!$G$33='Data Validation'!$H$7,Curves!S43+0.25%,IF(Analysis!$G$33='Data Validation'!$H$8,Curves!S43+0.5%,"You Broke It"))))))))</f>
        <v>3.8567900000000002E-2</v>
      </c>
      <c r="AB43" s="40">
        <f>+IF(Analysis!$G$33='Data Validation'!$H$3,Curves!T43,IF(Analysis!$G$33='Data Validation'!$H$1,T43*(1-(SQRT(YEARFRAC($O$6,$O43,2))*(2*$P43))),IF(Analysis!$G$33='Data Validation'!$H$2,Curves!T43*(1-(SQRT(YEARFRAC($O$6,$O43,2))*(1*$P43))),IF(Analysis!$G$33='Data Validation'!$H$4,Curves!T43*(1+(SQRT(YEARFRAC($O$6,$O43,2))*(1*$P43))),IF(Analysis!$G$33='Data Validation'!$H$5,Curves!T43*(1+(SQRT(YEARFRAC($O$6,$O43,2))*(2*$P43))),IF(Analysis!$G$33='Data Validation'!$H$6,Curves!T43+(Curves!$AL43-Curves!T43),IF(Analysis!$G$33='Data Validation'!$H$7,Curves!T43+0.25%,IF(Analysis!$G$33='Data Validation'!$H$8,Curves!T43+0.5%,"You Broke It"))))))))</f>
        <v>3.9164200000000003E-2</v>
      </c>
      <c r="AC43" s="40">
        <f>+IF(Analysis!$G$33='Data Validation'!$H$3,Curves!U43,IF(Analysis!$G$33='Data Validation'!$H$1,U43*(1-(SQRT(YEARFRAC($O$6,$O43,2))*(2*$P43))),IF(Analysis!$G$33='Data Validation'!$H$2,Curves!U43*(1-(SQRT(YEARFRAC($O$6,$O43,2))*(1*$P43))),IF(Analysis!$G$33='Data Validation'!$H$4,Curves!U43*(1+(SQRT(YEARFRAC($O$6,$O43,2))*(1*$P43))),IF(Analysis!$G$33='Data Validation'!$H$5,Curves!U43*(1+(SQRT(YEARFRAC($O$6,$O43,2))*(2*$P43))),IF(Analysis!$G$33='Data Validation'!$H$6,Curves!U43+(Curves!$AL43-Curves!U43),IF(Analysis!$G$33='Data Validation'!$H$7,Curves!U43+0.25%,IF(Analysis!$G$33='Data Validation'!$H$8,Curves!U43+0.5%,"You Broke It"))))))))</f>
        <v>0</v>
      </c>
      <c r="AD43" s="40">
        <f>+IF(Analysis!$G$33='Data Validation'!$H$3,Curves!V43,IF(Analysis!$G$33='Data Validation'!$H$1,V43*(1-(SQRT(YEARFRAC($O$6,$O43,2))*(2*$P43))),IF(Analysis!$G$33='Data Validation'!$H$2,Curves!V43*(1-(SQRT(YEARFRAC($O$6,$O43,2))*(1*$P43))),IF(Analysis!$G$33='Data Validation'!$H$4,Curves!V43*(1+(SQRT(YEARFRAC($O$6,$O43,2))*(1*$P43))),IF(Analysis!$G$33='Data Validation'!$H$5,Curves!V43*(1+(SQRT(YEARFRAC($O$6,$O43,2))*(2*$P43))),IF(Analysis!$G$33='Data Validation'!$H$6,Curves!V43+(Curves!$AL43-Curves!V43),IF(Analysis!$G$33='Data Validation'!$H$7,Curves!V43+0.25%,IF(Analysis!$G$33='Data Validation'!$H$8,Curves!V43+0.5%,"You Broke It"))))))))</f>
        <v>0</v>
      </c>
      <c r="AE43" s="24"/>
      <c r="AF43" s="35">
        <f t="shared" si="13"/>
        <v>45294</v>
      </c>
      <c r="AG43" s="36">
        <f t="shared" si="10"/>
        <v>5.35647E-2</v>
      </c>
      <c r="AH43" s="36"/>
      <c r="AI43" s="35">
        <f t="shared" si="14"/>
        <v>46383</v>
      </c>
      <c r="AJ43" s="36">
        <f t="shared" si="11"/>
        <v>3.7336420000000002E-2</v>
      </c>
      <c r="AK43" s="39" cm="1">
        <f t="array" ref="AK43">AVERAGE(IF((AF43:AF4037&gt;=AI43)*(AF43:AF4037&lt;=AI43),AG43:AG3728))</f>
        <v>3.7339900000000002E-2</v>
      </c>
      <c r="AL43" s="107">
        <f t="shared" si="17"/>
        <v>3.873183333333332E-2</v>
      </c>
    </row>
    <row r="44" spans="2:38" x14ac:dyDescent="0.25">
      <c r="B44" s="16">
        <f t="shared" si="12"/>
        <v>46414</v>
      </c>
      <c r="C44" s="20">
        <v>33.32</v>
      </c>
      <c r="D44" s="2"/>
      <c r="E44" s="105">
        <v>3.7378</v>
      </c>
      <c r="F44" s="105">
        <v>3.8567900000000002</v>
      </c>
      <c r="G44" s="29">
        <v>3.9161999999999999</v>
      </c>
      <c r="H44" s="21"/>
      <c r="I44" s="23"/>
      <c r="J44" s="110">
        <v>45313</v>
      </c>
      <c r="K44" s="106">
        <v>5.3564699999999998</v>
      </c>
      <c r="L44" s="29"/>
      <c r="M44" s="23"/>
      <c r="O44" s="16">
        <f t="shared" si="18"/>
        <v>46414</v>
      </c>
      <c r="P44" s="51">
        <f t="shared" si="19"/>
        <v>0.3332</v>
      </c>
      <c r="Q44" s="8">
        <f t="shared" si="20"/>
        <v>3.7378000000000002E-2</v>
      </c>
      <c r="R44" s="8">
        <f t="shared" si="9"/>
        <v>3.7336380000000002E-2</v>
      </c>
      <c r="S44" s="8">
        <f t="shared" si="21"/>
        <v>3.8567900000000002E-2</v>
      </c>
      <c r="T44" s="24">
        <f t="shared" si="22"/>
        <v>3.9162000000000002E-2</v>
      </c>
      <c r="U44" s="24">
        <f t="shared" si="23"/>
        <v>0</v>
      </c>
      <c r="V44" s="24">
        <f t="shared" si="24"/>
        <v>0</v>
      </c>
      <c r="W44" s="24"/>
      <c r="X44" s="16">
        <f t="shared" si="25"/>
        <v>46414</v>
      </c>
      <c r="Y44" s="40">
        <f>+IF(Analysis!$G$33='Data Validation'!$H$3,Curves!Q44,IF(Analysis!$G$33='Data Validation'!$H$1,Q44*(1-(SQRT(YEARFRAC($O$6,$O44,2))*(2*$P44))),IF(Analysis!$G$33='Data Validation'!$H$2,Curves!Q44*(1-(SQRT(YEARFRAC($O$6,$O44,2))*(1*$P44))),IF(Analysis!$G$33='Data Validation'!$H$4,Curves!Q44*(1+(SQRT(YEARFRAC($O$6,$O44,2))*(1*$P44))),IF(Analysis!$G$33='Data Validation'!$H$5,Curves!Q44*(1+(SQRT(YEARFRAC($O$6,$O44,2))*(2*$P44))),IF(Analysis!$G$33='Data Validation'!$H$6,Curves!Q44+(Curves!$AL44-Curves!Q44),IF(Analysis!$G$33='Data Validation'!$H$7,Curves!Q44+0.25%,IF(Analysis!$G$33='Data Validation'!$H$8,Curves!Q44+0.5%,"You Broke It"))))))))</f>
        <v>3.7378000000000002E-2</v>
      </c>
      <c r="Z44" s="40">
        <f>+IF(Analysis!$G$33='Data Validation'!$H$3,Curves!R44,IF(Analysis!$G$33='Data Validation'!$H$1,R44*(1-(SQRT(YEARFRAC($O$6,$O44,2))*(2*$P44))),IF(Analysis!$G$33='Data Validation'!$H$2,Curves!R44*(1-(SQRT(YEARFRAC($O$6,$O44,2))*(1*$P44))),IF(Analysis!$G$33='Data Validation'!$H$4,Curves!R44*(1+(SQRT(YEARFRAC($O$6,$O44,2))*(1*$P44))),IF(Analysis!$G$33='Data Validation'!$H$5,Curves!R44*(1+(SQRT(YEARFRAC($O$6,$O44,2))*(2*$P44))),IF(Analysis!$G$33='Data Validation'!$H$6,Curves!R44+(Curves!$AL44-Curves!R44),IF(Analysis!$G$33='Data Validation'!$H$7,Curves!R44+0.25%,IF(Analysis!$G$33='Data Validation'!$H$8,Curves!R44+0.5%,"You Broke It"))))))))</f>
        <v>3.7336380000000002E-2</v>
      </c>
      <c r="AA44" s="40">
        <f>+IF(Analysis!$G$33='Data Validation'!$H$3,Curves!S44,IF(Analysis!$G$33='Data Validation'!$H$1,S44*(1-(SQRT(YEARFRAC($O$6,$O44,2))*(2*$P44))),IF(Analysis!$G$33='Data Validation'!$H$2,Curves!S44*(1-(SQRT(YEARFRAC($O$6,$O44,2))*(1*$P44))),IF(Analysis!$G$33='Data Validation'!$H$4,Curves!S44*(1+(SQRT(YEARFRAC($O$6,$O44,2))*(1*$P44))),IF(Analysis!$G$33='Data Validation'!$H$5,Curves!S44*(1+(SQRT(YEARFRAC($O$6,$O44,2))*(2*$P44))),IF(Analysis!$G$33='Data Validation'!$H$6,Curves!S44+(Curves!$AL44-Curves!S44),IF(Analysis!$G$33='Data Validation'!$H$7,Curves!S44+0.25%,IF(Analysis!$G$33='Data Validation'!$H$8,Curves!S44+0.5%,"You Broke It"))))))))</f>
        <v>3.8567900000000002E-2</v>
      </c>
      <c r="AB44" s="40">
        <f>+IF(Analysis!$G$33='Data Validation'!$H$3,Curves!T44,IF(Analysis!$G$33='Data Validation'!$H$1,T44*(1-(SQRT(YEARFRAC($O$6,$O44,2))*(2*$P44))),IF(Analysis!$G$33='Data Validation'!$H$2,Curves!T44*(1-(SQRT(YEARFRAC($O$6,$O44,2))*(1*$P44))),IF(Analysis!$G$33='Data Validation'!$H$4,Curves!T44*(1+(SQRT(YEARFRAC($O$6,$O44,2))*(1*$P44))),IF(Analysis!$G$33='Data Validation'!$H$5,Curves!T44*(1+(SQRT(YEARFRAC($O$6,$O44,2))*(2*$P44))),IF(Analysis!$G$33='Data Validation'!$H$6,Curves!T44+(Curves!$AL44-Curves!T44),IF(Analysis!$G$33='Data Validation'!$H$7,Curves!T44+0.25%,IF(Analysis!$G$33='Data Validation'!$H$8,Curves!T44+0.5%,"You Broke It"))))))))</f>
        <v>3.9162000000000002E-2</v>
      </c>
      <c r="AC44" s="40">
        <f>+IF(Analysis!$G$33='Data Validation'!$H$3,Curves!U44,IF(Analysis!$G$33='Data Validation'!$H$1,U44*(1-(SQRT(YEARFRAC($O$6,$O44,2))*(2*$P44))),IF(Analysis!$G$33='Data Validation'!$H$2,Curves!U44*(1-(SQRT(YEARFRAC($O$6,$O44,2))*(1*$P44))),IF(Analysis!$G$33='Data Validation'!$H$4,Curves!U44*(1+(SQRT(YEARFRAC($O$6,$O44,2))*(1*$P44))),IF(Analysis!$G$33='Data Validation'!$H$5,Curves!U44*(1+(SQRT(YEARFRAC($O$6,$O44,2))*(2*$P44))),IF(Analysis!$G$33='Data Validation'!$H$6,Curves!U44+(Curves!$AL44-Curves!U44),IF(Analysis!$G$33='Data Validation'!$H$7,Curves!U44+0.25%,IF(Analysis!$G$33='Data Validation'!$H$8,Curves!U44+0.5%,"You Broke It"))))))))</f>
        <v>0</v>
      </c>
      <c r="AD44" s="40">
        <f>+IF(Analysis!$G$33='Data Validation'!$H$3,Curves!V44,IF(Analysis!$G$33='Data Validation'!$H$1,V44*(1-(SQRT(YEARFRAC($O$6,$O44,2))*(2*$P44))),IF(Analysis!$G$33='Data Validation'!$H$2,Curves!V44*(1-(SQRT(YEARFRAC($O$6,$O44,2))*(1*$P44))),IF(Analysis!$G$33='Data Validation'!$H$4,Curves!V44*(1+(SQRT(YEARFRAC($O$6,$O44,2))*(1*$P44))),IF(Analysis!$G$33='Data Validation'!$H$5,Curves!V44*(1+(SQRT(YEARFRAC($O$6,$O44,2))*(2*$P44))),IF(Analysis!$G$33='Data Validation'!$H$6,Curves!V44+(Curves!$AL44-Curves!V44),IF(Analysis!$G$33='Data Validation'!$H$7,Curves!V44+0.25%,IF(Analysis!$G$33='Data Validation'!$H$8,Curves!V44+0.5%,"You Broke It"))))))))</f>
        <v>0</v>
      </c>
      <c r="AE44" s="24"/>
      <c r="AF44" s="35">
        <f t="shared" si="13"/>
        <v>45295</v>
      </c>
      <c r="AG44" s="36">
        <f t="shared" si="10"/>
        <v>5.35647E-2</v>
      </c>
      <c r="AH44" s="36"/>
      <c r="AI44" s="35">
        <f t="shared" si="14"/>
        <v>46414</v>
      </c>
      <c r="AJ44" s="36">
        <f t="shared" si="11"/>
        <v>3.7336380000000002E-2</v>
      </c>
      <c r="AK44" s="39" cm="1">
        <f t="array" ref="AK44">AVERAGE(IF((AF44:AF4038&gt;=AI44)*(AF44:AF4038&lt;=AI44),AG44:AG3729))</f>
        <v>3.7334100000000002E-2</v>
      </c>
      <c r="AL44" s="107">
        <f t="shared" si="17"/>
        <v>3.8730016666666651E-2</v>
      </c>
    </row>
    <row r="45" spans="2:38" x14ac:dyDescent="0.25">
      <c r="B45" s="16">
        <f t="shared" si="12"/>
        <v>46445</v>
      </c>
      <c r="C45" s="20">
        <v>33.33</v>
      </c>
      <c r="D45" s="2"/>
      <c r="E45" s="105">
        <v>3.7381899999999999</v>
      </c>
      <c r="F45" s="105">
        <v>3.8572099999999998</v>
      </c>
      <c r="G45" s="29">
        <v>3.9166300000000001</v>
      </c>
      <c r="H45" s="21"/>
      <c r="I45" s="23"/>
      <c r="J45" s="110">
        <v>45314</v>
      </c>
      <c r="K45" s="106">
        <v>5.3564699999999998</v>
      </c>
      <c r="L45" s="29"/>
      <c r="M45" s="23"/>
      <c r="O45" s="16">
        <f t="shared" si="18"/>
        <v>46445</v>
      </c>
      <c r="P45" s="51">
        <f t="shared" si="19"/>
        <v>0.33329999999999999</v>
      </c>
      <c r="Q45" s="8">
        <f t="shared" si="20"/>
        <v>3.7381899999999996E-2</v>
      </c>
      <c r="R45" s="8">
        <f t="shared" si="9"/>
        <v>3.73379E-2</v>
      </c>
      <c r="S45" s="8">
        <f t="shared" si="21"/>
        <v>3.8572099999999998E-2</v>
      </c>
      <c r="T45" s="24">
        <f t="shared" si="22"/>
        <v>3.9166300000000001E-2</v>
      </c>
      <c r="U45" s="24">
        <f t="shared" si="23"/>
        <v>0</v>
      </c>
      <c r="V45" s="24">
        <f t="shared" si="24"/>
        <v>0</v>
      </c>
      <c r="W45" s="24"/>
      <c r="X45" s="16">
        <f t="shared" si="25"/>
        <v>46445</v>
      </c>
      <c r="Y45" s="40">
        <f>+IF(Analysis!$G$33='Data Validation'!$H$3,Curves!Q45,IF(Analysis!$G$33='Data Validation'!$H$1,Q45*(1-(SQRT(YEARFRAC($O$6,$O45,2))*(2*$P45))),IF(Analysis!$G$33='Data Validation'!$H$2,Curves!Q45*(1-(SQRT(YEARFRAC($O$6,$O45,2))*(1*$P45))),IF(Analysis!$G$33='Data Validation'!$H$4,Curves!Q45*(1+(SQRT(YEARFRAC($O$6,$O45,2))*(1*$P45))),IF(Analysis!$G$33='Data Validation'!$H$5,Curves!Q45*(1+(SQRT(YEARFRAC($O$6,$O45,2))*(2*$P45))),IF(Analysis!$G$33='Data Validation'!$H$6,Curves!Q45+(Curves!$AL45-Curves!Q45),IF(Analysis!$G$33='Data Validation'!$H$7,Curves!Q45+0.25%,IF(Analysis!$G$33='Data Validation'!$H$8,Curves!Q45+0.5%,"You Broke It"))))))))</f>
        <v>3.7381899999999996E-2</v>
      </c>
      <c r="Z45" s="40">
        <f>+IF(Analysis!$G$33='Data Validation'!$H$3,Curves!R45,IF(Analysis!$G$33='Data Validation'!$H$1,R45*(1-(SQRT(YEARFRAC($O$6,$O45,2))*(2*$P45))),IF(Analysis!$G$33='Data Validation'!$H$2,Curves!R45*(1-(SQRT(YEARFRAC($O$6,$O45,2))*(1*$P45))),IF(Analysis!$G$33='Data Validation'!$H$4,Curves!R45*(1+(SQRT(YEARFRAC($O$6,$O45,2))*(1*$P45))),IF(Analysis!$G$33='Data Validation'!$H$5,Curves!R45*(1+(SQRT(YEARFRAC($O$6,$O45,2))*(2*$P45))),IF(Analysis!$G$33='Data Validation'!$H$6,Curves!R45+(Curves!$AL45-Curves!R45),IF(Analysis!$G$33='Data Validation'!$H$7,Curves!R45+0.25%,IF(Analysis!$G$33='Data Validation'!$H$8,Curves!R45+0.5%,"You Broke It"))))))))</f>
        <v>3.73379E-2</v>
      </c>
      <c r="AA45" s="40">
        <f>+IF(Analysis!$G$33='Data Validation'!$H$3,Curves!S45,IF(Analysis!$G$33='Data Validation'!$H$1,S45*(1-(SQRT(YEARFRAC($O$6,$O45,2))*(2*$P45))),IF(Analysis!$G$33='Data Validation'!$H$2,Curves!S45*(1-(SQRT(YEARFRAC($O$6,$O45,2))*(1*$P45))),IF(Analysis!$G$33='Data Validation'!$H$4,Curves!S45*(1+(SQRT(YEARFRAC($O$6,$O45,2))*(1*$P45))),IF(Analysis!$G$33='Data Validation'!$H$5,Curves!S45*(1+(SQRT(YEARFRAC($O$6,$O45,2))*(2*$P45))),IF(Analysis!$G$33='Data Validation'!$H$6,Curves!S45+(Curves!$AL45-Curves!S45),IF(Analysis!$G$33='Data Validation'!$H$7,Curves!S45+0.25%,IF(Analysis!$G$33='Data Validation'!$H$8,Curves!S45+0.5%,"You Broke It"))))))))</f>
        <v>3.8572099999999998E-2</v>
      </c>
      <c r="AB45" s="40">
        <f>+IF(Analysis!$G$33='Data Validation'!$H$3,Curves!T45,IF(Analysis!$G$33='Data Validation'!$H$1,T45*(1-(SQRT(YEARFRAC($O$6,$O45,2))*(2*$P45))),IF(Analysis!$G$33='Data Validation'!$H$2,Curves!T45*(1-(SQRT(YEARFRAC($O$6,$O45,2))*(1*$P45))),IF(Analysis!$G$33='Data Validation'!$H$4,Curves!T45*(1+(SQRT(YEARFRAC($O$6,$O45,2))*(1*$P45))),IF(Analysis!$G$33='Data Validation'!$H$5,Curves!T45*(1+(SQRT(YEARFRAC($O$6,$O45,2))*(2*$P45))),IF(Analysis!$G$33='Data Validation'!$H$6,Curves!T45+(Curves!$AL45-Curves!T45),IF(Analysis!$G$33='Data Validation'!$H$7,Curves!T45+0.25%,IF(Analysis!$G$33='Data Validation'!$H$8,Curves!T45+0.5%,"You Broke It"))))))))</f>
        <v>3.9166300000000001E-2</v>
      </c>
      <c r="AC45" s="40">
        <f>+IF(Analysis!$G$33='Data Validation'!$H$3,Curves!U45,IF(Analysis!$G$33='Data Validation'!$H$1,U45*(1-(SQRT(YEARFRAC($O$6,$O45,2))*(2*$P45))),IF(Analysis!$G$33='Data Validation'!$H$2,Curves!U45*(1-(SQRT(YEARFRAC($O$6,$O45,2))*(1*$P45))),IF(Analysis!$G$33='Data Validation'!$H$4,Curves!U45*(1+(SQRT(YEARFRAC($O$6,$O45,2))*(1*$P45))),IF(Analysis!$G$33='Data Validation'!$H$5,Curves!U45*(1+(SQRT(YEARFRAC($O$6,$O45,2))*(2*$P45))),IF(Analysis!$G$33='Data Validation'!$H$6,Curves!U45+(Curves!$AL45-Curves!U45),IF(Analysis!$G$33='Data Validation'!$H$7,Curves!U45+0.25%,IF(Analysis!$G$33='Data Validation'!$H$8,Curves!U45+0.5%,"You Broke It"))))))))</f>
        <v>0</v>
      </c>
      <c r="AD45" s="40">
        <f>+IF(Analysis!$G$33='Data Validation'!$H$3,Curves!V45,IF(Analysis!$G$33='Data Validation'!$H$1,V45*(1-(SQRT(YEARFRAC($O$6,$O45,2))*(2*$P45))),IF(Analysis!$G$33='Data Validation'!$H$2,Curves!V45*(1-(SQRT(YEARFRAC($O$6,$O45,2))*(1*$P45))),IF(Analysis!$G$33='Data Validation'!$H$4,Curves!V45*(1+(SQRT(YEARFRAC($O$6,$O45,2))*(1*$P45))),IF(Analysis!$G$33='Data Validation'!$H$5,Curves!V45*(1+(SQRT(YEARFRAC($O$6,$O45,2))*(2*$P45))),IF(Analysis!$G$33='Data Validation'!$H$6,Curves!V45+(Curves!$AL45-Curves!V45),IF(Analysis!$G$33='Data Validation'!$H$7,Curves!V45+0.25%,IF(Analysis!$G$33='Data Validation'!$H$8,Curves!V45+0.5%,"You Broke It"))))))))</f>
        <v>0</v>
      </c>
      <c r="AE45" s="24"/>
      <c r="AF45" s="35">
        <f t="shared" si="13"/>
        <v>45296</v>
      </c>
      <c r="AG45" s="36">
        <f t="shared" si="10"/>
        <v>5.3572700000000001E-2</v>
      </c>
      <c r="AH45" s="36"/>
      <c r="AI45" s="35">
        <f t="shared" si="14"/>
        <v>46445</v>
      </c>
      <c r="AJ45" s="36">
        <f t="shared" si="11"/>
        <v>3.73379E-2</v>
      </c>
      <c r="AK45" s="39" cm="1">
        <f t="array" ref="AK45">AVERAGE(IF((AF45:AF4039&gt;=AI45)*(AF45:AF4039&lt;=AI45),AG45:AG3730))</f>
        <v>3.73379E-2</v>
      </c>
      <c r="AL45" s="107">
        <v>2.8750000000000001E-2</v>
      </c>
    </row>
    <row r="46" spans="2:38" x14ac:dyDescent="0.25">
      <c r="B46" s="16">
        <f t="shared" si="12"/>
        <v>46473</v>
      </c>
      <c r="C46" s="20">
        <v>33.35</v>
      </c>
      <c r="D46" s="2"/>
      <c r="E46" s="105">
        <v>3.7381899999999999</v>
      </c>
      <c r="F46" s="105">
        <v>3.8576199999999998</v>
      </c>
      <c r="G46" s="29">
        <v>3.9166300000000001</v>
      </c>
      <c r="H46" s="21"/>
      <c r="I46" s="23"/>
      <c r="J46" s="110">
        <v>45315</v>
      </c>
      <c r="K46" s="106">
        <v>5.3564699999999998</v>
      </c>
      <c r="L46" s="29"/>
      <c r="M46" s="23"/>
      <c r="O46" s="16">
        <f t="shared" si="18"/>
        <v>46473</v>
      </c>
      <c r="P46" s="51">
        <f t="shared" si="19"/>
        <v>0.33350000000000002</v>
      </c>
      <c r="Q46" s="8">
        <f t="shared" si="20"/>
        <v>3.7381899999999996E-2</v>
      </c>
      <c r="R46" s="8">
        <f t="shared" si="9"/>
        <v>3.7336420000000002E-2</v>
      </c>
      <c r="S46" s="8">
        <f t="shared" si="21"/>
        <v>3.8576199999999998E-2</v>
      </c>
      <c r="T46" s="24">
        <f t="shared" si="22"/>
        <v>3.9166300000000001E-2</v>
      </c>
      <c r="U46" s="24">
        <f t="shared" si="23"/>
        <v>0</v>
      </c>
      <c r="V46" s="24">
        <f t="shared" si="24"/>
        <v>0</v>
      </c>
      <c r="W46" s="24"/>
      <c r="X46" s="16">
        <f t="shared" si="25"/>
        <v>46473</v>
      </c>
      <c r="Y46" s="40">
        <f>+IF(Analysis!$G$33='Data Validation'!$H$3,Curves!Q46,IF(Analysis!$G$33='Data Validation'!$H$1,Q46*(1-(SQRT(YEARFRAC($O$6,$O46,2))*(2*$P46))),IF(Analysis!$G$33='Data Validation'!$H$2,Curves!Q46*(1-(SQRT(YEARFRAC($O$6,$O46,2))*(1*$P46))),IF(Analysis!$G$33='Data Validation'!$H$4,Curves!Q46*(1+(SQRT(YEARFRAC($O$6,$O46,2))*(1*$P46))),IF(Analysis!$G$33='Data Validation'!$H$5,Curves!Q46*(1+(SQRT(YEARFRAC($O$6,$O46,2))*(2*$P46))),IF(Analysis!$G$33='Data Validation'!$H$6,Curves!Q46+(Curves!$AL46-Curves!Q46),IF(Analysis!$G$33='Data Validation'!$H$7,Curves!Q46+0.25%,IF(Analysis!$G$33='Data Validation'!$H$8,Curves!Q46+0.5%,"You Broke It"))))))))</f>
        <v>3.7381899999999996E-2</v>
      </c>
      <c r="Z46" s="40">
        <f>+IF(Analysis!$G$33='Data Validation'!$H$3,Curves!R46,IF(Analysis!$G$33='Data Validation'!$H$1,R46*(1-(SQRT(YEARFRAC($O$6,$O46,2))*(2*$P46))),IF(Analysis!$G$33='Data Validation'!$H$2,Curves!R46*(1-(SQRT(YEARFRAC($O$6,$O46,2))*(1*$P46))),IF(Analysis!$G$33='Data Validation'!$H$4,Curves!R46*(1+(SQRT(YEARFRAC($O$6,$O46,2))*(1*$P46))),IF(Analysis!$G$33='Data Validation'!$H$5,Curves!R46*(1+(SQRT(YEARFRAC($O$6,$O46,2))*(2*$P46))),IF(Analysis!$G$33='Data Validation'!$H$6,Curves!R46+(Curves!$AL46-Curves!R46),IF(Analysis!$G$33='Data Validation'!$H$7,Curves!R46+0.25%,IF(Analysis!$G$33='Data Validation'!$H$8,Curves!R46+0.5%,"You Broke It"))))))))</f>
        <v>3.7336420000000002E-2</v>
      </c>
      <c r="AA46" s="40">
        <f>+IF(Analysis!$G$33='Data Validation'!$H$3,Curves!S46,IF(Analysis!$G$33='Data Validation'!$H$1,S46*(1-(SQRT(YEARFRAC($O$6,$O46,2))*(2*$P46))),IF(Analysis!$G$33='Data Validation'!$H$2,Curves!S46*(1-(SQRT(YEARFRAC($O$6,$O46,2))*(1*$P46))),IF(Analysis!$G$33='Data Validation'!$H$4,Curves!S46*(1+(SQRT(YEARFRAC($O$6,$O46,2))*(1*$P46))),IF(Analysis!$G$33='Data Validation'!$H$5,Curves!S46*(1+(SQRT(YEARFRAC($O$6,$O46,2))*(2*$P46))),IF(Analysis!$G$33='Data Validation'!$H$6,Curves!S46+(Curves!$AL46-Curves!S46),IF(Analysis!$G$33='Data Validation'!$H$7,Curves!S46+0.25%,IF(Analysis!$G$33='Data Validation'!$H$8,Curves!S46+0.5%,"You Broke It"))))))))</f>
        <v>3.8576199999999998E-2</v>
      </c>
      <c r="AB46" s="40">
        <f>+IF(Analysis!$G$33='Data Validation'!$H$3,Curves!T46,IF(Analysis!$G$33='Data Validation'!$H$1,T46*(1-(SQRT(YEARFRAC($O$6,$O46,2))*(2*$P46))),IF(Analysis!$G$33='Data Validation'!$H$2,Curves!T46*(1-(SQRT(YEARFRAC($O$6,$O46,2))*(1*$P46))),IF(Analysis!$G$33='Data Validation'!$H$4,Curves!T46*(1+(SQRT(YEARFRAC($O$6,$O46,2))*(1*$P46))),IF(Analysis!$G$33='Data Validation'!$H$5,Curves!T46*(1+(SQRT(YEARFRAC($O$6,$O46,2))*(2*$P46))),IF(Analysis!$G$33='Data Validation'!$H$6,Curves!T46+(Curves!$AL46-Curves!T46),IF(Analysis!$G$33='Data Validation'!$H$7,Curves!T46+0.25%,IF(Analysis!$G$33='Data Validation'!$H$8,Curves!T46+0.5%,"You Broke It"))))))))</f>
        <v>3.9166300000000001E-2</v>
      </c>
      <c r="AC46" s="40">
        <f>+IF(Analysis!$G$33='Data Validation'!$H$3,Curves!U46,IF(Analysis!$G$33='Data Validation'!$H$1,U46*(1-(SQRT(YEARFRAC($O$6,$O46,2))*(2*$P46))),IF(Analysis!$G$33='Data Validation'!$H$2,Curves!U46*(1-(SQRT(YEARFRAC($O$6,$O46,2))*(1*$P46))),IF(Analysis!$G$33='Data Validation'!$H$4,Curves!U46*(1+(SQRT(YEARFRAC($O$6,$O46,2))*(1*$P46))),IF(Analysis!$G$33='Data Validation'!$H$5,Curves!U46*(1+(SQRT(YEARFRAC($O$6,$O46,2))*(2*$P46))),IF(Analysis!$G$33='Data Validation'!$H$6,Curves!U46+(Curves!$AL46-Curves!U46),IF(Analysis!$G$33='Data Validation'!$H$7,Curves!U46+0.25%,IF(Analysis!$G$33='Data Validation'!$H$8,Curves!U46+0.5%,"You Broke It"))))))))</f>
        <v>0</v>
      </c>
      <c r="AD46" s="40">
        <f>+IF(Analysis!$G$33='Data Validation'!$H$3,Curves!V46,IF(Analysis!$G$33='Data Validation'!$H$1,V46*(1-(SQRT(YEARFRAC($O$6,$O46,2))*(2*$P46))),IF(Analysis!$G$33='Data Validation'!$H$2,Curves!V46*(1-(SQRT(YEARFRAC($O$6,$O46,2))*(1*$P46))),IF(Analysis!$G$33='Data Validation'!$H$4,Curves!V46*(1+(SQRT(YEARFRAC($O$6,$O46,2))*(1*$P46))),IF(Analysis!$G$33='Data Validation'!$H$5,Curves!V46*(1+(SQRT(YEARFRAC($O$6,$O46,2))*(2*$P46))),IF(Analysis!$G$33='Data Validation'!$H$6,Curves!V46+(Curves!$AL46-Curves!V46),IF(Analysis!$G$33='Data Validation'!$H$7,Curves!V46+0.25%,IF(Analysis!$G$33='Data Validation'!$H$8,Curves!V46+0.5%,"You Broke It"))))))))</f>
        <v>0</v>
      </c>
      <c r="AE46" s="24"/>
      <c r="AF46" s="35">
        <f t="shared" si="13"/>
        <v>45297</v>
      </c>
      <c r="AG46" s="36">
        <f t="shared" si="10"/>
        <v>5.3572700000000001E-2</v>
      </c>
      <c r="AH46" s="36"/>
      <c r="AI46" s="35">
        <f t="shared" si="14"/>
        <v>46473</v>
      </c>
      <c r="AJ46" s="36">
        <f t="shared" si="11"/>
        <v>3.7336420000000002E-2</v>
      </c>
      <c r="AK46" s="39" cm="1">
        <f t="array" ref="AK46">AVERAGE(IF((AF46:AF4040&gt;=AI46)*(AF46:AF4040&lt;=AI46),AG46:AG3731))</f>
        <v>3.7339900000000002E-2</v>
      </c>
      <c r="AL46" s="107">
        <f>($AK$125-$AK$45)*1/80+AL45</f>
        <v>2.8791817500000001E-2</v>
      </c>
    </row>
    <row r="47" spans="2:38" x14ac:dyDescent="0.25">
      <c r="B47" s="16">
        <f t="shared" si="12"/>
        <v>46504</v>
      </c>
      <c r="C47" s="20">
        <v>33.36</v>
      </c>
      <c r="D47" s="2"/>
      <c r="E47" s="105">
        <v>3.738</v>
      </c>
      <c r="F47" s="105">
        <v>3.8570000000000002</v>
      </c>
      <c r="G47" s="29">
        <v>3.91642</v>
      </c>
      <c r="H47" s="21"/>
      <c r="I47" s="23"/>
      <c r="J47" s="110">
        <v>45316</v>
      </c>
      <c r="K47" s="106">
        <v>5.3564699999999998</v>
      </c>
      <c r="L47" s="29"/>
      <c r="M47" s="23"/>
      <c r="O47" s="16">
        <f t="shared" si="18"/>
        <v>46504</v>
      </c>
      <c r="P47" s="51">
        <f t="shared" si="19"/>
        <v>0.33360000000000001</v>
      </c>
      <c r="Q47" s="8">
        <f t="shared" si="20"/>
        <v>3.7379999999999997E-2</v>
      </c>
      <c r="R47" s="8">
        <f t="shared" si="9"/>
        <v>3.7335050000000002E-2</v>
      </c>
      <c r="S47" s="8">
        <f t="shared" si="21"/>
        <v>3.857E-2</v>
      </c>
      <c r="T47" s="24">
        <f t="shared" si="22"/>
        <v>3.9164200000000003E-2</v>
      </c>
      <c r="U47" s="24">
        <f t="shared" si="23"/>
        <v>0</v>
      </c>
      <c r="V47" s="24">
        <f t="shared" si="24"/>
        <v>0</v>
      </c>
      <c r="W47" s="24"/>
      <c r="X47" s="16">
        <f t="shared" si="25"/>
        <v>46504</v>
      </c>
      <c r="Y47" s="40">
        <f>+IF(Analysis!$G$33='Data Validation'!$H$3,Curves!Q47,IF(Analysis!$G$33='Data Validation'!$H$1,Q47*(1-(SQRT(YEARFRAC($O$6,$O47,2))*(2*$P47))),IF(Analysis!$G$33='Data Validation'!$H$2,Curves!Q47*(1-(SQRT(YEARFRAC($O$6,$O47,2))*(1*$P47))),IF(Analysis!$G$33='Data Validation'!$H$4,Curves!Q47*(1+(SQRT(YEARFRAC($O$6,$O47,2))*(1*$P47))),IF(Analysis!$G$33='Data Validation'!$H$5,Curves!Q47*(1+(SQRT(YEARFRAC($O$6,$O47,2))*(2*$P47))),IF(Analysis!$G$33='Data Validation'!$H$6,Curves!Q47+(Curves!$AL47-Curves!Q47),IF(Analysis!$G$33='Data Validation'!$H$7,Curves!Q47+0.25%,IF(Analysis!$G$33='Data Validation'!$H$8,Curves!Q47+0.5%,"You Broke It"))))))))</f>
        <v>3.7379999999999997E-2</v>
      </c>
      <c r="Z47" s="40">
        <f>+IF(Analysis!$G$33='Data Validation'!$H$3,Curves!R47,IF(Analysis!$G$33='Data Validation'!$H$1,R47*(1-(SQRT(YEARFRAC($O$6,$O47,2))*(2*$P47))),IF(Analysis!$G$33='Data Validation'!$H$2,Curves!R47*(1-(SQRT(YEARFRAC($O$6,$O47,2))*(1*$P47))),IF(Analysis!$G$33='Data Validation'!$H$4,Curves!R47*(1+(SQRT(YEARFRAC($O$6,$O47,2))*(1*$P47))),IF(Analysis!$G$33='Data Validation'!$H$5,Curves!R47*(1+(SQRT(YEARFRAC($O$6,$O47,2))*(2*$P47))),IF(Analysis!$G$33='Data Validation'!$H$6,Curves!R47+(Curves!$AL47-Curves!R47),IF(Analysis!$G$33='Data Validation'!$H$7,Curves!R47+0.25%,IF(Analysis!$G$33='Data Validation'!$H$8,Curves!R47+0.5%,"You Broke It"))))))))</f>
        <v>3.7335050000000002E-2</v>
      </c>
      <c r="AA47" s="40">
        <f>+IF(Analysis!$G$33='Data Validation'!$H$3,Curves!S47,IF(Analysis!$G$33='Data Validation'!$H$1,S47*(1-(SQRT(YEARFRAC($O$6,$O47,2))*(2*$P47))),IF(Analysis!$G$33='Data Validation'!$H$2,Curves!S47*(1-(SQRT(YEARFRAC($O$6,$O47,2))*(1*$P47))),IF(Analysis!$G$33='Data Validation'!$H$4,Curves!S47*(1+(SQRT(YEARFRAC($O$6,$O47,2))*(1*$P47))),IF(Analysis!$G$33='Data Validation'!$H$5,Curves!S47*(1+(SQRT(YEARFRAC($O$6,$O47,2))*(2*$P47))),IF(Analysis!$G$33='Data Validation'!$H$6,Curves!S47+(Curves!$AL47-Curves!S47),IF(Analysis!$G$33='Data Validation'!$H$7,Curves!S47+0.25%,IF(Analysis!$G$33='Data Validation'!$H$8,Curves!S47+0.5%,"You Broke It"))))))))</f>
        <v>3.857E-2</v>
      </c>
      <c r="AB47" s="40">
        <f>+IF(Analysis!$G$33='Data Validation'!$H$3,Curves!T47,IF(Analysis!$G$33='Data Validation'!$H$1,T47*(1-(SQRT(YEARFRAC($O$6,$O47,2))*(2*$P47))),IF(Analysis!$G$33='Data Validation'!$H$2,Curves!T47*(1-(SQRT(YEARFRAC($O$6,$O47,2))*(1*$P47))),IF(Analysis!$G$33='Data Validation'!$H$4,Curves!T47*(1+(SQRT(YEARFRAC($O$6,$O47,2))*(1*$P47))),IF(Analysis!$G$33='Data Validation'!$H$5,Curves!T47*(1+(SQRT(YEARFRAC($O$6,$O47,2))*(2*$P47))),IF(Analysis!$G$33='Data Validation'!$H$6,Curves!T47+(Curves!$AL47-Curves!T47),IF(Analysis!$G$33='Data Validation'!$H$7,Curves!T47+0.25%,IF(Analysis!$G$33='Data Validation'!$H$8,Curves!T47+0.5%,"You Broke It"))))))))</f>
        <v>3.9164200000000003E-2</v>
      </c>
      <c r="AC47" s="40">
        <f>+IF(Analysis!$G$33='Data Validation'!$H$3,Curves!U47,IF(Analysis!$G$33='Data Validation'!$H$1,U47*(1-(SQRT(YEARFRAC($O$6,$O47,2))*(2*$P47))),IF(Analysis!$G$33='Data Validation'!$H$2,Curves!U47*(1-(SQRT(YEARFRAC($O$6,$O47,2))*(1*$P47))),IF(Analysis!$G$33='Data Validation'!$H$4,Curves!U47*(1+(SQRT(YEARFRAC($O$6,$O47,2))*(1*$P47))),IF(Analysis!$G$33='Data Validation'!$H$5,Curves!U47*(1+(SQRT(YEARFRAC($O$6,$O47,2))*(2*$P47))),IF(Analysis!$G$33='Data Validation'!$H$6,Curves!U47+(Curves!$AL47-Curves!U47),IF(Analysis!$G$33='Data Validation'!$H$7,Curves!U47+0.25%,IF(Analysis!$G$33='Data Validation'!$H$8,Curves!U47+0.5%,"You Broke It"))))))))</f>
        <v>0</v>
      </c>
      <c r="AD47" s="40">
        <f>+IF(Analysis!$G$33='Data Validation'!$H$3,Curves!V47,IF(Analysis!$G$33='Data Validation'!$H$1,V47*(1-(SQRT(YEARFRAC($O$6,$O47,2))*(2*$P47))),IF(Analysis!$G$33='Data Validation'!$H$2,Curves!V47*(1-(SQRT(YEARFRAC($O$6,$O47,2))*(1*$P47))),IF(Analysis!$G$33='Data Validation'!$H$4,Curves!V47*(1+(SQRT(YEARFRAC($O$6,$O47,2))*(1*$P47))),IF(Analysis!$G$33='Data Validation'!$H$5,Curves!V47*(1+(SQRT(YEARFRAC($O$6,$O47,2))*(2*$P47))),IF(Analysis!$G$33='Data Validation'!$H$6,Curves!V47+(Curves!$AL47-Curves!V47),IF(Analysis!$G$33='Data Validation'!$H$7,Curves!V47+0.25%,IF(Analysis!$G$33='Data Validation'!$H$8,Curves!V47+0.5%,"You Broke It"))))))))</f>
        <v>0</v>
      </c>
      <c r="AE47" s="24"/>
      <c r="AF47" s="35">
        <f t="shared" si="13"/>
        <v>45298</v>
      </c>
      <c r="AG47" s="36">
        <f t="shared" si="10"/>
        <v>5.3572700000000001E-2</v>
      </c>
      <c r="AH47" s="36"/>
      <c r="AI47" s="35">
        <f t="shared" si="14"/>
        <v>46504</v>
      </c>
      <c r="AJ47" s="36">
        <f t="shared" si="11"/>
        <v>3.7335050000000002E-2</v>
      </c>
      <c r="AK47" s="39" cm="1">
        <f t="array" ref="AK47">AVERAGE(IF((AF47:AF4041&gt;=AI47)*(AF47:AF4041&lt;=AI47),AG47:AG3732))</f>
        <v>3.7334100000000002E-2</v>
      </c>
      <c r="AL47" s="107">
        <f t="shared" ref="AL47:AL110" si="26">($AK$125-$AK$45)*1/80+AL46</f>
        <v>2.8833635E-2</v>
      </c>
    </row>
    <row r="48" spans="2:38" x14ac:dyDescent="0.25">
      <c r="B48" s="16">
        <f t="shared" si="12"/>
        <v>46534</v>
      </c>
      <c r="C48" s="20">
        <v>33.369999999999997</v>
      </c>
      <c r="D48" s="2"/>
      <c r="E48" s="105">
        <v>3.7381899999999999</v>
      </c>
      <c r="F48" s="105">
        <v>3.8572099999999998</v>
      </c>
      <c r="G48" s="29">
        <v>3.9166300000000001</v>
      </c>
      <c r="H48" s="21"/>
      <c r="I48" s="23"/>
      <c r="J48" s="110">
        <v>45317</v>
      </c>
      <c r="K48" s="106">
        <v>5.3572699999999998</v>
      </c>
      <c r="L48" s="29"/>
      <c r="M48" s="23"/>
      <c r="O48" s="16">
        <f t="shared" si="18"/>
        <v>46534</v>
      </c>
      <c r="P48" s="51">
        <f t="shared" si="19"/>
        <v>0.3337</v>
      </c>
      <c r="Q48" s="8">
        <f t="shared" si="20"/>
        <v>3.7381899999999996E-2</v>
      </c>
      <c r="R48" s="8">
        <f t="shared" si="9"/>
        <v>3.7338740000000002E-2</v>
      </c>
      <c r="S48" s="8">
        <f t="shared" si="21"/>
        <v>3.8572099999999998E-2</v>
      </c>
      <c r="T48" s="24">
        <f t="shared" si="22"/>
        <v>3.9166300000000001E-2</v>
      </c>
      <c r="U48" s="24">
        <f t="shared" si="23"/>
        <v>0</v>
      </c>
      <c r="V48" s="24">
        <f t="shared" si="24"/>
        <v>0</v>
      </c>
      <c r="W48" s="24"/>
      <c r="X48" s="16">
        <f t="shared" si="25"/>
        <v>46534</v>
      </c>
      <c r="Y48" s="40">
        <f>+IF(Analysis!$G$33='Data Validation'!$H$3,Curves!Q48,IF(Analysis!$G$33='Data Validation'!$H$1,Q48*(1-(SQRT(YEARFRAC($O$6,$O48,2))*(2*$P48))),IF(Analysis!$G$33='Data Validation'!$H$2,Curves!Q48*(1-(SQRT(YEARFRAC($O$6,$O48,2))*(1*$P48))),IF(Analysis!$G$33='Data Validation'!$H$4,Curves!Q48*(1+(SQRT(YEARFRAC($O$6,$O48,2))*(1*$P48))),IF(Analysis!$G$33='Data Validation'!$H$5,Curves!Q48*(1+(SQRT(YEARFRAC($O$6,$O48,2))*(2*$P48))),IF(Analysis!$G$33='Data Validation'!$H$6,Curves!Q48+(Curves!$AL48-Curves!Q48),IF(Analysis!$G$33='Data Validation'!$H$7,Curves!Q48+0.25%,IF(Analysis!$G$33='Data Validation'!$H$8,Curves!Q48+0.5%,"You Broke It"))))))))</f>
        <v>3.7381899999999996E-2</v>
      </c>
      <c r="Z48" s="40">
        <f>+IF(Analysis!$G$33='Data Validation'!$H$3,Curves!R48,IF(Analysis!$G$33='Data Validation'!$H$1,R48*(1-(SQRT(YEARFRAC($O$6,$O48,2))*(2*$P48))),IF(Analysis!$G$33='Data Validation'!$H$2,Curves!R48*(1-(SQRT(YEARFRAC($O$6,$O48,2))*(1*$P48))),IF(Analysis!$G$33='Data Validation'!$H$4,Curves!R48*(1+(SQRT(YEARFRAC($O$6,$O48,2))*(1*$P48))),IF(Analysis!$G$33='Data Validation'!$H$5,Curves!R48*(1+(SQRT(YEARFRAC($O$6,$O48,2))*(2*$P48))),IF(Analysis!$G$33='Data Validation'!$H$6,Curves!R48+(Curves!$AL48-Curves!R48),IF(Analysis!$G$33='Data Validation'!$H$7,Curves!R48+0.25%,IF(Analysis!$G$33='Data Validation'!$H$8,Curves!R48+0.5%,"You Broke It"))))))))</f>
        <v>3.7338740000000002E-2</v>
      </c>
      <c r="AA48" s="40">
        <f>+IF(Analysis!$G$33='Data Validation'!$H$3,Curves!S48,IF(Analysis!$G$33='Data Validation'!$H$1,S48*(1-(SQRT(YEARFRAC($O$6,$O48,2))*(2*$P48))),IF(Analysis!$G$33='Data Validation'!$H$2,Curves!S48*(1-(SQRT(YEARFRAC($O$6,$O48,2))*(1*$P48))),IF(Analysis!$G$33='Data Validation'!$H$4,Curves!S48*(1+(SQRT(YEARFRAC($O$6,$O48,2))*(1*$P48))),IF(Analysis!$G$33='Data Validation'!$H$5,Curves!S48*(1+(SQRT(YEARFRAC($O$6,$O48,2))*(2*$P48))),IF(Analysis!$G$33='Data Validation'!$H$6,Curves!S48+(Curves!$AL48-Curves!S48),IF(Analysis!$G$33='Data Validation'!$H$7,Curves!S48+0.25%,IF(Analysis!$G$33='Data Validation'!$H$8,Curves!S48+0.5%,"You Broke It"))))))))</f>
        <v>3.8572099999999998E-2</v>
      </c>
      <c r="AB48" s="40">
        <f>+IF(Analysis!$G$33='Data Validation'!$H$3,Curves!T48,IF(Analysis!$G$33='Data Validation'!$H$1,T48*(1-(SQRT(YEARFRAC($O$6,$O48,2))*(2*$P48))),IF(Analysis!$G$33='Data Validation'!$H$2,Curves!T48*(1-(SQRT(YEARFRAC($O$6,$O48,2))*(1*$P48))),IF(Analysis!$G$33='Data Validation'!$H$4,Curves!T48*(1+(SQRT(YEARFRAC($O$6,$O48,2))*(1*$P48))),IF(Analysis!$G$33='Data Validation'!$H$5,Curves!T48*(1+(SQRT(YEARFRAC($O$6,$O48,2))*(2*$P48))),IF(Analysis!$G$33='Data Validation'!$H$6,Curves!T48+(Curves!$AL48-Curves!T48),IF(Analysis!$G$33='Data Validation'!$H$7,Curves!T48+0.25%,IF(Analysis!$G$33='Data Validation'!$H$8,Curves!T48+0.5%,"You Broke It"))))))))</f>
        <v>3.9166300000000001E-2</v>
      </c>
      <c r="AC48" s="40">
        <f>+IF(Analysis!$G$33='Data Validation'!$H$3,Curves!U48,IF(Analysis!$G$33='Data Validation'!$H$1,U48*(1-(SQRT(YEARFRAC($O$6,$O48,2))*(2*$P48))),IF(Analysis!$G$33='Data Validation'!$H$2,Curves!U48*(1-(SQRT(YEARFRAC($O$6,$O48,2))*(1*$P48))),IF(Analysis!$G$33='Data Validation'!$H$4,Curves!U48*(1+(SQRT(YEARFRAC($O$6,$O48,2))*(1*$P48))),IF(Analysis!$G$33='Data Validation'!$H$5,Curves!U48*(1+(SQRT(YEARFRAC($O$6,$O48,2))*(2*$P48))),IF(Analysis!$G$33='Data Validation'!$H$6,Curves!U48+(Curves!$AL48-Curves!U48),IF(Analysis!$G$33='Data Validation'!$H$7,Curves!U48+0.25%,IF(Analysis!$G$33='Data Validation'!$H$8,Curves!U48+0.5%,"You Broke It"))))))))</f>
        <v>0</v>
      </c>
      <c r="AD48" s="40">
        <f>+IF(Analysis!$G$33='Data Validation'!$H$3,Curves!V48,IF(Analysis!$G$33='Data Validation'!$H$1,V48*(1-(SQRT(YEARFRAC($O$6,$O48,2))*(2*$P48))),IF(Analysis!$G$33='Data Validation'!$H$2,Curves!V48*(1-(SQRT(YEARFRAC($O$6,$O48,2))*(1*$P48))),IF(Analysis!$G$33='Data Validation'!$H$4,Curves!V48*(1+(SQRT(YEARFRAC($O$6,$O48,2))*(1*$P48))),IF(Analysis!$G$33='Data Validation'!$H$5,Curves!V48*(1+(SQRT(YEARFRAC($O$6,$O48,2))*(2*$P48))),IF(Analysis!$G$33='Data Validation'!$H$6,Curves!V48+(Curves!$AL48-Curves!V48),IF(Analysis!$G$33='Data Validation'!$H$7,Curves!V48+0.25%,IF(Analysis!$G$33='Data Validation'!$H$8,Curves!V48+0.5%,"You Broke It"))))))))</f>
        <v>0</v>
      </c>
      <c r="AE48" s="24"/>
      <c r="AF48" s="35">
        <f t="shared" si="13"/>
        <v>45299</v>
      </c>
      <c r="AG48" s="36">
        <f t="shared" si="10"/>
        <v>5.35647E-2</v>
      </c>
      <c r="AH48" s="36"/>
      <c r="AI48" s="35">
        <f t="shared" si="14"/>
        <v>46534</v>
      </c>
      <c r="AJ48" s="36">
        <f t="shared" si="11"/>
        <v>3.7338740000000002E-2</v>
      </c>
      <c r="AK48" s="39" cm="1">
        <f t="array" ref="AK48">AVERAGE(IF((AF48:AF4042&gt;=AI48)*(AF48:AF4042&lt;=AI48),AG48:AG3733))</f>
        <v>3.7334100000000002E-2</v>
      </c>
      <c r="AL48" s="107">
        <f t="shared" si="26"/>
        <v>2.8875452499999999E-2</v>
      </c>
    </row>
    <row r="49" spans="2:38" x14ac:dyDescent="0.25">
      <c r="B49" s="16">
        <f t="shared" si="12"/>
        <v>46565</v>
      </c>
      <c r="C49" s="20">
        <v>33.39</v>
      </c>
      <c r="D49" s="2"/>
      <c r="E49" s="105">
        <v>3.738</v>
      </c>
      <c r="F49" s="105">
        <v>3.8570000000000002</v>
      </c>
      <c r="G49" s="29">
        <v>3.91642</v>
      </c>
      <c r="H49" s="21"/>
      <c r="I49" s="23"/>
      <c r="J49" s="110">
        <v>45320</v>
      </c>
      <c r="K49" s="106">
        <v>5.3798000000000004</v>
      </c>
      <c r="L49" s="29"/>
      <c r="M49" s="23"/>
      <c r="O49" s="16">
        <f t="shared" si="18"/>
        <v>46565</v>
      </c>
      <c r="P49" s="51">
        <f t="shared" si="19"/>
        <v>0.33390000000000003</v>
      </c>
      <c r="Q49" s="8">
        <f t="shared" si="20"/>
        <v>3.7379999999999997E-2</v>
      </c>
      <c r="R49" s="8">
        <f t="shared" si="9"/>
        <v>3.7335050000000002E-2</v>
      </c>
      <c r="S49" s="8">
        <f t="shared" si="21"/>
        <v>3.857E-2</v>
      </c>
      <c r="T49" s="24">
        <f t="shared" si="22"/>
        <v>3.9164200000000003E-2</v>
      </c>
      <c r="U49" s="24">
        <f t="shared" si="23"/>
        <v>0</v>
      </c>
      <c r="V49" s="24">
        <f t="shared" si="24"/>
        <v>0</v>
      </c>
      <c r="W49" s="24"/>
      <c r="X49" s="16">
        <f t="shared" si="25"/>
        <v>46565</v>
      </c>
      <c r="Y49" s="40">
        <f>+IF(Analysis!$G$33='Data Validation'!$H$3,Curves!Q49,IF(Analysis!$G$33='Data Validation'!$H$1,Q49*(1-(SQRT(YEARFRAC($O$6,$O49,2))*(2*$P49))),IF(Analysis!$G$33='Data Validation'!$H$2,Curves!Q49*(1-(SQRT(YEARFRAC($O$6,$O49,2))*(1*$P49))),IF(Analysis!$G$33='Data Validation'!$H$4,Curves!Q49*(1+(SQRT(YEARFRAC($O$6,$O49,2))*(1*$P49))),IF(Analysis!$G$33='Data Validation'!$H$5,Curves!Q49*(1+(SQRT(YEARFRAC($O$6,$O49,2))*(2*$P49))),IF(Analysis!$G$33='Data Validation'!$H$6,Curves!Q49+(Curves!$AL49-Curves!Q49),IF(Analysis!$G$33='Data Validation'!$H$7,Curves!Q49+0.25%,IF(Analysis!$G$33='Data Validation'!$H$8,Curves!Q49+0.5%,"You Broke It"))))))))</f>
        <v>3.7379999999999997E-2</v>
      </c>
      <c r="Z49" s="40">
        <f>+IF(Analysis!$G$33='Data Validation'!$H$3,Curves!R49,IF(Analysis!$G$33='Data Validation'!$H$1,R49*(1-(SQRT(YEARFRAC($O$6,$O49,2))*(2*$P49))),IF(Analysis!$G$33='Data Validation'!$H$2,Curves!R49*(1-(SQRT(YEARFRAC($O$6,$O49,2))*(1*$P49))),IF(Analysis!$G$33='Data Validation'!$H$4,Curves!R49*(1+(SQRT(YEARFRAC($O$6,$O49,2))*(1*$P49))),IF(Analysis!$G$33='Data Validation'!$H$5,Curves!R49*(1+(SQRT(YEARFRAC($O$6,$O49,2))*(2*$P49))),IF(Analysis!$G$33='Data Validation'!$H$6,Curves!R49+(Curves!$AL49-Curves!R49),IF(Analysis!$G$33='Data Validation'!$H$7,Curves!R49+0.25%,IF(Analysis!$G$33='Data Validation'!$H$8,Curves!R49+0.5%,"You Broke It"))))))))</f>
        <v>3.7335050000000002E-2</v>
      </c>
      <c r="AA49" s="40">
        <f>+IF(Analysis!$G$33='Data Validation'!$H$3,Curves!S49,IF(Analysis!$G$33='Data Validation'!$H$1,S49*(1-(SQRT(YEARFRAC($O$6,$O49,2))*(2*$P49))),IF(Analysis!$G$33='Data Validation'!$H$2,Curves!S49*(1-(SQRT(YEARFRAC($O$6,$O49,2))*(1*$P49))),IF(Analysis!$G$33='Data Validation'!$H$4,Curves!S49*(1+(SQRT(YEARFRAC($O$6,$O49,2))*(1*$P49))),IF(Analysis!$G$33='Data Validation'!$H$5,Curves!S49*(1+(SQRT(YEARFRAC($O$6,$O49,2))*(2*$P49))),IF(Analysis!$G$33='Data Validation'!$H$6,Curves!S49+(Curves!$AL49-Curves!S49),IF(Analysis!$G$33='Data Validation'!$H$7,Curves!S49+0.25%,IF(Analysis!$G$33='Data Validation'!$H$8,Curves!S49+0.5%,"You Broke It"))))))))</f>
        <v>3.857E-2</v>
      </c>
      <c r="AB49" s="40">
        <f>+IF(Analysis!$G$33='Data Validation'!$H$3,Curves!T49,IF(Analysis!$G$33='Data Validation'!$H$1,T49*(1-(SQRT(YEARFRAC($O$6,$O49,2))*(2*$P49))),IF(Analysis!$G$33='Data Validation'!$H$2,Curves!T49*(1-(SQRT(YEARFRAC($O$6,$O49,2))*(1*$P49))),IF(Analysis!$G$33='Data Validation'!$H$4,Curves!T49*(1+(SQRT(YEARFRAC($O$6,$O49,2))*(1*$P49))),IF(Analysis!$G$33='Data Validation'!$H$5,Curves!T49*(1+(SQRT(YEARFRAC($O$6,$O49,2))*(2*$P49))),IF(Analysis!$G$33='Data Validation'!$H$6,Curves!T49+(Curves!$AL49-Curves!T49),IF(Analysis!$G$33='Data Validation'!$H$7,Curves!T49+0.25%,IF(Analysis!$G$33='Data Validation'!$H$8,Curves!T49+0.5%,"You Broke It"))))))))</f>
        <v>3.9164200000000003E-2</v>
      </c>
      <c r="AC49" s="40">
        <f>+IF(Analysis!$G$33='Data Validation'!$H$3,Curves!U49,IF(Analysis!$G$33='Data Validation'!$H$1,U49*(1-(SQRT(YEARFRAC($O$6,$O49,2))*(2*$P49))),IF(Analysis!$G$33='Data Validation'!$H$2,Curves!U49*(1-(SQRT(YEARFRAC($O$6,$O49,2))*(1*$P49))),IF(Analysis!$G$33='Data Validation'!$H$4,Curves!U49*(1+(SQRT(YEARFRAC($O$6,$O49,2))*(1*$P49))),IF(Analysis!$G$33='Data Validation'!$H$5,Curves!U49*(1+(SQRT(YEARFRAC($O$6,$O49,2))*(2*$P49))),IF(Analysis!$G$33='Data Validation'!$H$6,Curves!U49+(Curves!$AL49-Curves!U49),IF(Analysis!$G$33='Data Validation'!$H$7,Curves!U49+0.25%,IF(Analysis!$G$33='Data Validation'!$H$8,Curves!U49+0.5%,"You Broke It"))))))))</f>
        <v>0</v>
      </c>
      <c r="AD49" s="40">
        <f>+IF(Analysis!$G$33='Data Validation'!$H$3,Curves!V49,IF(Analysis!$G$33='Data Validation'!$H$1,V49*(1-(SQRT(YEARFRAC($O$6,$O49,2))*(2*$P49))),IF(Analysis!$G$33='Data Validation'!$H$2,Curves!V49*(1-(SQRT(YEARFRAC($O$6,$O49,2))*(1*$P49))),IF(Analysis!$G$33='Data Validation'!$H$4,Curves!V49*(1+(SQRT(YEARFRAC($O$6,$O49,2))*(1*$P49))),IF(Analysis!$G$33='Data Validation'!$H$5,Curves!V49*(1+(SQRT(YEARFRAC($O$6,$O49,2))*(2*$P49))),IF(Analysis!$G$33='Data Validation'!$H$6,Curves!V49+(Curves!$AL49-Curves!V49),IF(Analysis!$G$33='Data Validation'!$H$7,Curves!V49+0.25%,IF(Analysis!$G$33='Data Validation'!$H$8,Curves!V49+0.5%,"You Broke It"))))))))</f>
        <v>0</v>
      </c>
      <c r="AE49" s="24"/>
      <c r="AF49" s="35">
        <f t="shared" si="13"/>
        <v>45300</v>
      </c>
      <c r="AG49" s="36">
        <f t="shared" si="10"/>
        <v>5.35647E-2</v>
      </c>
      <c r="AH49" s="36"/>
      <c r="AI49" s="35">
        <f t="shared" si="14"/>
        <v>46565</v>
      </c>
      <c r="AJ49" s="36">
        <f t="shared" si="11"/>
        <v>3.7335050000000002E-2</v>
      </c>
      <c r="AK49" s="39" cm="1">
        <f t="array" ref="AK49">AVERAGE(IF((AF49:AF4043&gt;=AI49)*(AF49:AF4043&lt;=AI49),AG49:AG3734))</f>
        <v>3.73379E-2</v>
      </c>
      <c r="AL49" s="107">
        <f t="shared" si="26"/>
        <v>2.8917269999999998E-2</v>
      </c>
    </row>
    <row r="50" spans="2:38" x14ac:dyDescent="0.25">
      <c r="B50" s="16">
        <f t="shared" si="12"/>
        <v>46595</v>
      </c>
      <c r="C50" s="20">
        <v>33.39</v>
      </c>
      <c r="D50" s="2"/>
      <c r="E50" s="105">
        <v>3.7385799999999998</v>
      </c>
      <c r="F50" s="105">
        <v>3.8578299999999999</v>
      </c>
      <c r="G50" s="29">
        <v>3.9170600000000002</v>
      </c>
      <c r="H50" s="21"/>
      <c r="I50" s="23"/>
      <c r="J50" s="110">
        <v>45321</v>
      </c>
      <c r="K50" s="106">
        <v>5.3798000000000004</v>
      </c>
      <c r="L50" s="29"/>
      <c r="M50" s="23"/>
      <c r="O50" s="16">
        <f t="shared" si="18"/>
        <v>46595</v>
      </c>
      <c r="P50" s="51">
        <f t="shared" si="19"/>
        <v>0.33390000000000003</v>
      </c>
      <c r="Q50" s="8">
        <f t="shared" si="20"/>
        <v>3.7385799999999997E-2</v>
      </c>
      <c r="R50" s="8">
        <f t="shared" si="9"/>
        <v>3.733562E-2</v>
      </c>
      <c r="S50" s="8">
        <f t="shared" si="21"/>
        <v>3.8578299999999996E-2</v>
      </c>
      <c r="T50" s="24">
        <f t="shared" si="22"/>
        <v>3.91706E-2</v>
      </c>
      <c r="U50" s="24">
        <f t="shared" si="23"/>
        <v>0</v>
      </c>
      <c r="V50" s="24">
        <f t="shared" si="24"/>
        <v>0</v>
      </c>
      <c r="W50" s="24"/>
      <c r="X50" s="16">
        <f t="shared" si="25"/>
        <v>46595</v>
      </c>
      <c r="Y50" s="40">
        <f>+IF(Analysis!$G$33='Data Validation'!$H$3,Curves!Q50,IF(Analysis!$G$33='Data Validation'!$H$1,Q50*(1-(SQRT(YEARFRAC($O$6,$O50,2))*(2*$P50))),IF(Analysis!$G$33='Data Validation'!$H$2,Curves!Q50*(1-(SQRT(YEARFRAC($O$6,$O50,2))*(1*$P50))),IF(Analysis!$G$33='Data Validation'!$H$4,Curves!Q50*(1+(SQRT(YEARFRAC($O$6,$O50,2))*(1*$P50))),IF(Analysis!$G$33='Data Validation'!$H$5,Curves!Q50*(1+(SQRT(YEARFRAC($O$6,$O50,2))*(2*$P50))),IF(Analysis!$G$33='Data Validation'!$H$6,Curves!Q50+(Curves!$AL50-Curves!Q50),IF(Analysis!$G$33='Data Validation'!$H$7,Curves!Q50+0.25%,IF(Analysis!$G$33='Data Validation'!$H$8,Curves!Q50+0.5%,"You Broke It"))))))))</f>
        <v>3.7385799999999997E-2</v>
      </c>
      <c r="Z50" s="40">
        <f>+IF(Analysis!$G$33='Data Validation'!$H$3,Curves!R50,IF(Analysis!$G$33='Data Validation'!$H$1,R50*(1-(SQRT(YEARFRAC($O$6,$O50,2))*(2*$P50))),IF(Analysis!$G$33='Data Validation'!$H$2,Curves!R50*(1-(SQRT(YEARFRAC($O$6,$O50,2))*(1*$P50))),IF(Analysis!$G$33='Data Validation'!$H$4,Curves!R50*(1+(SQRT(YEARFRAC($O$6,$O50,2))*(1*$P50))),IF(Analysis!$G$33='Data Validation'!$H$5,Curves!R50*(1+(SQRT(YEARFRAC($O$6,$O50,2))*(2*$P50))),IF(Analysis!$G$33='Data Validation'!$H$6,Curves!R50+(Curves!$AL50-Curves!R50),IF(Analysis!$G$33='Data Validation'!$H$7,Curves!R50+0.25%,IF(Analysis!$G$33='Data Validation'!$H$8,Curves!R50+0.5%,"You Broke It"))))))))</f>
        <v>3.733562E-2</v>
      </c>
      <c r="AA50" s="40">
        <f>+IF(Analysis!$G$33='Data Validation'!$H$3,Curves!S50,IF(Analysis!$G$33='Data Validation'!$H$1,S50*(1-(SQRT(YEARFRAC($O$6,$O50,2))*(2*$P50))),IF(Analysis!$G$33='Data Validation'!$H$2,Curves!S50*(1-(SQRT(YEARFRAC($O$6,$O50,2))*(1*$P50))),IF(Analysis!$G$33='Data Validation'!$H$4,Curves!S50*(1+(SQRT(YEARFRAC($O$6,$O50,2))*(1*$P50))),IF(Analysis!$G$33='Data Validation'!$H$5,Curves!S50*(1+(SQRT(YEARFRAC($O$6,$O50,2))*(2*$P50))),IF(Analysis!$G$33='Data Validation'!$H$6,Curves!S50+(Curves!$AL50-Curves!S50),IF(Analysis!$G$33='Data Validation'!$H$7,Curves!S50+0.25%,IF(Analysis!$G$33='Data Validation'!$H$8,Curves!S50+0.5%,"You Broke It"))))))))</f>
        <v>3.8578299999999996E-2</v>
      </c>
      <c r="AB50" s="40">
        <f>+IF(Analysis!$G$33='Data Validation'!$H$3,Curves!T50,IF(Analysis!$G$33='Data Validation'!$H$1,T50*(1-(SQRT(YEARFRAC($O$6,$O50,2))*(2*$P50))),IF(Analysis!$G$33='Data Validation'!$H$2,Curves!T50*(1-(SQRT(YEARFRAC($O$6,$O50,2))*(1*$P50))),IF(Analysis!$G$33='Data Validation'!$H$4,Curves!T50*(1+(SQRT(YEARFRAC($O$6,$O50,2))*(1*$P50))),IF(Analysis!$G$33='Data Validation'!$H$5,Curves!T50*(1+(SQRT(YEARFRAC($O$6,$O50,2))*(2*$P50))),IF(Analysis!$G$33='Data Validation'!$H$6,Curves!T50+(Curves!$AL50-Curves!T50),IF(Analysis!$G$33='Data Validation'!$H$7,Curves!T50+0.25%,IF(Analysis!$G$33='Data Validation'!$H$8,Curves!T50+0.5%,"You Broke It"))))))))</f>
        <v>3.91706E-2</v>
      </c>
      <c r="AC50" s="40">
        <f>+IF(Analysis!$G$33='Data Validation'!$H$3,Curves!U50,IF(Analysis!$G$33='Data Validation'!$H$1,U50*(1-(SQRT(YEARFRAC($O$6,$O50,2))*(2*$P50))),IF(Analysis!$G$33='Data Validation'!$H$2,Curves!U50*(1-(SQRT(YEARFRAC($O$6,$O50,2))*(1*$P50))),IF(Analysis!$G$33='Data Validation'!$H$4,Curves!U50*(1+(SQRT(YEARFRAC($O$6,$O50,2))*(1*$P50))),IF(Analysis!$G$33='Data Validation'!$H$5,Curves!U50*(1+(SQRT(YEARFRAC($O$6,$O50,2))*(2*$P50))),IF(Analysis!$G$33='Data Validation'!$H$6,Curves!U50+(Curves!$AL50-Curves!U50),IF(Analysis!$G$33='Data Validation'!$H$7,Curves!U50+0.25%,IF(Analysis!$G$33='Data Validation'!$H$8,Curves!U50+0.5%,"You Broke It"))))))))</f>
        <v>0</v>
      </c>
      <c r="AD50" s="40">
        <f>+IF(Analysis!$G$33='Data Validation'!$H$3,Curves!V50,IF(Analysis!$G$33='Data Validation'!$H$1,V50*(1-(SQRT(YEARFRAC($O$6,$O50,2))*(2*$P50))),IF(Analysis!$G$33='Data Validation'!$H$2,Curves!V50*(1-(SQRT(YEARFRAC($O$6,$O50,2))*(1*$P50))),IF(Analysis!$G$33='Data Validation'!$H$4,Curves!V50*(1+(SQRT(YEARFRAC($O$6,$O50,2))*(1*$P50))),IF(Analysis!$G$33='Data Validation'!$H$5,Curves!V50*(1+(SQRT(YEARFRAC($O$6,$O50,2))*(2*$P50))),IF(Analysis!$G$33='Data Validation'!$H$6,Curves!V50+(Curves!$AL50-Curves!V50),IF(Analysis!$G$33='Data Validation'!$H$7,Curves!V50+0.25%,IF(Analysis!$G$33='Data Validation'!$H$8,Curves!V50+0.5%,"You Broke It"))))))))</f>
        <v>0</v>
      </c>
      <c r="AE50" s="24"/>
      <c r="AF50" s="35">
        <f t="shared" si="13"/>
        <v>45301</v>
      </c>
      <c r="AG50" s="36">
        <f t="shared" si="10"/>
        <v>5.35647E-2</v>
      </c>
      <c r="AH50" s="36"/>
      <c r="AI50" s="35">
        <f t="shared" si="14"/>
        <v>46595</v>
      </c>
      <c r="AJ50" s="36">
        <f t="shared" si="11"/>
        <v>3.733562E-2</v>
      </c>
      <c r="AK50" s="39" cm="1">
        <f t="array" ref="AK50">AVERAGE(IF((AF50:AF4044&gt;=AI50)*(AF50:AF4044&lt;=AI50),AG50:AG3735))</f>
        <v>3.7334100000000002E-2</v>
      </c>
      <c r="AL50" s="107">
        <f t="shared" si="26"/>
        <v>2.8959087499999998E-2</v>
      </c>
    </row>
    <row r="51" spans="2:38" x14ac:dyDescent="0.25">
      <c r="B51" s="16">
        <f t="shared" si="12"/>
        <v>46626</v>
      </c>
      <c r="C51" s="20">
        <v>33.409999999999997</v>
      </c>
      <c r="D51" s="2"/>
      <c r="E51" s="105">
        <v>3.7381899999999999</v>
      </c>
      <c r="F51" s="105">
        <v>3.8570000000000002</v>
      </c>
      <c r="G51" s="29">
        <v>3.9166300000000001</v>
      </c>
      <c r="H51" s="21"/>
      <c r="I51" s="23"/>
      <c r="J51" s="110">
        <v>45322</v>
      </c>
      <c r="K51" s="106">
        <v>5.3798000000000004</v>
      </c>
      <c r="L51" s="29"/>
      <c r="M51" s="23"/>
      <c r="O51" s="16">
        <f t="shared" si="18"/>
        <v>46626</v>
      </c>
      <c r="P51" s="51">
        <f t="shared" si="19"/>
        <v>0.33409999999999995</v>
      </c>
      <c r="Q51" s="8">
        <f t="shared" si="20"/>
        <v>3.7381899999999996E-2</v>
      </c>
      <c r="R51" s="8">
        <f t="shared" si="9"/>
        <v>3.7336380000000002E-2</v>
      </c>
      <c r="S51" s="8">
        <f t="shared" si="21"/>
        <v>3.857E-2</v>
      </c>
      <c r="T51" s="24">
        <f t="shared" si="22"/>
        <v>3.9166300000000001E-2</v>
      </c>
      <c r="U51" s="24">
        <f t="shared" si="23"/>
        <v>0</v>
      </c>
      <c r="V51" s="24">
        <f t="shared" si="24"/>
        <v>0</v>
      </c>
      <c r="W51" s="24"/>
      <c r="X51" s="16">
        <f t="shared" si="25"/>
        <v>46626</v>
      </c>
      <c r="Y51" s="40">
        <f>+IF(Analysis!$G$33='Data Validation'!$H$3,Curves!Q51,IF(Analysis!$G$33='Data Validation'!$H$1,Q51*(1-(SQRT(YEARFRAC($O$6,$O51,2))*(2*$P51))),IF(Analysis!$G$33='Data Validation'!$H$2,Curves!Q51*(1-(SQRT(YEARFRAC($O$6,$O51,2))*(1*$P51))),IF(Analysis!$G$33='Data Validation'!$H$4,Curves!Q51*(1+(SQRT(YEARFRAC($O$6,$O51,2))*(1*$P51))),IF(Analysis!$G$33='Data Validation'!$H$5,Curves!Q51*(1+(SQRT(YEARFRAC($O$6,$O51,2))*(2*$P51))),IF(Analysis!$G$33='Data Validation'!$H$6,Curves!Q51+(Curves!$AL51-Curves!Q51),IF(Analysis!$G$33='Data Validation'!$H$7,Curves!Q51+0.25%,IF(Analysis!$G$33='Data Validation'!$H$8,Curves!Q51+0.5%,"You Broke It"))))))))</f>
        <v>3.7381899999999996E-2</v>
      </c>
      <c r="Z51" s="40">
        <f>+IF(Analysis!$G$33='Data Validation'!$H$3,Curves!R51,IF(Analysis!$G$33='Data Validation'!$H$1,R51*(1-(SQRT(YEARFRAC($O$6,$O51,2))*(2*$P51))),IF(Analysis!$G$33='Data Validation'!$H$2,Curves!R51*(1-(SQRT(YEARFRAC($O$6,$O51,2))*(1*$P51))),IF(Analysis!$G$33='Data Validation'!$H$4,Curves!R51*(1+(SQRT(YEARFRAC($O$6,$O51,2))*(1*$P51))),IF(Analysis!$G$33='Data Validation'!$H$5,Curves!R51*(1+(SQRT(YEARFRAC($O$6,$O51,2))*(2*$P51))),IF(Analysis!$G$33='Data Validation'!$H$6,Curves!R51+(Curves!$AL51-Curves!R51),IF(Analysis!$G$33='Data Validation'!$H$7,Curves!R51+0.25%,IF(Analysis!$G$33='Data Validation'!$H$8,Curves!R51+0.5%,"You Broke It"))))))))</f>
        <v>3.7336380000000002E-2</v>
      </c>
      <c r="AA51" s="40">
        <f>+IF(Analysis!$G$33='Data Validation'!$H$3,Curves!S51,IF(Analysis!$G$33='Data Validation'!$H$1,S51*(1-(SQRT(YEARFRAC($O$6,$O51,2))*(2*$P51))),IF(Analysis!$G$33='Data Validation'!$H$2,Curves!S51*(1-(SQRT(YEARFRAC($O$6,$O51,2))*(1*$P51))),IF(Analysis!$G$33='Data Validation'!$H$4,Curves!S51*(1+(SQRT(YEARFRAC($O$6,$O51,2))*(1*$P51))),IF(Analysis!$G$33='Data Validation'!$H$5,Curves!S51*(1+(SQRT(YEARFRAC($O$6,$O51,2))*(2*$P51))),IF(Analysis!$G$33='Data Validation'!$H$6,Curves!S51+(Curves!$AL51-Curves!S51),IF(Analysis!$G$33='Data Validation'!$H$7,Curves!S51+0.25%,IF(Analysis!$G$33='Data Validation'!$H$8,Curves!S51+0.5%,"You Broke It"))))))))</f>
        <v>3.857E-2</v>
      </c>
      <c r="AB51" s="40">
        <f>+IF(Analysis!$G$33='Data Validation'!$H$3,Curves!T51,IF(Analysis!$G$33='Data Validation'!$H$1,T51*(1-(SQRT(YEARFRAC($O$6,$O51,2))*(2*$P51))),IF(Analysis!$G$33='Data Validation'!$H$2,Curves!T51*(1-(SQRT(YEARFRAC($O$6,$O51,2))*(1*$P51))),IF(Analysis!$G$33='Data Validation'!$H$4,Curves!T51*(1+(SQRT(YEARFRAC($O$6,$O51,2))*(1*$P51))),IF(Analysis!$G$33='Data Validation'!$H$5,Curves!T51*(1+(SQRT(YEARFRAC($O$6,$O51,2))*(2*$P51))),IF(Analysis!$G$33='Data Validation'!$H$6,Curves!T51+(Curves!$AL51-Curves!T51),IF(Analysis!$G$33='Data Validation'!$H$7,Curves!T51+0.25%,IF(Analysis!$G$33='Data Validation'!$H$8,Curves!T51+0.5%,"You Broke It"))))))))</f>
        <v>3.9166300000000001E-2</v>
      </c>
      <c r="AC51" s="40">
        <f>+IF(Analysis!$G$33='Data Validation'!$H$3,Curves!U51,IF(Analysis!$G$33='Data Validation'!$H$1,U51*(1-(SQRT(YEARFRAC($O$6,$O51,2))*(2*$P51))),IF(Analysis!$G$33='Data Validation'!$H$2,Curves!U51*(1-(SQRT(YEARFRAC($O$6,$O51,2))*(1*$P51))),IF(Analysis!$G$33='Data Validation'!$H$4,Curves!U51*(1+(SQRT(YEARFRAC($O$6,$O51,2))*(1*$P51))),IF(Analysis!$G$33='Data Validation'!$H$5,Curves!U51*(1+(SQRT(YEARFRAC($O$6,$O51,2))*(2*$P51))),IF(Analysis!$G$33='Data Validation'!$H$6,Curves!U51+(Curves!$AL51-Curves!U51),IF(Analysis!$G$33='Data Validation'!$H$7,Curves!U51+0.25%,IF(Analysis!$G$33='Data Validation'!$H$8,Curves!U51+0.5%,"You Broke It"))))))))</f>
        <v>0</v>
      </c>
      <c r="AD51" s="40">
        <f>+IF(Analysis!$G$33='Data Validation'!$H$3,Curves!V51,IF(Analysis!$G$33='Data Validation'!$H$1,V51*(1-(SQRT(YEARFRAC($O$6,$O51,2))*(2*$P51))),IF(Analysis!$G$33='Data Validation'!$H$2,Curves!V51*(1-(SQRT(YEARFRAC($O$6,$O51,2))*(1*$P51))),IF(Analysis!$G$33='Data Validation'!$H$4,Curves!V51*(1+(SQRT(YEARFRAC($O$6,$O51,2))*(1*$P51))),IF(Analysis!$G$33='Data Validation'!$H$5,Curves!V51*(1+(SQRT(YEARFRAC($O$6,$O51,2))*(2*$P51))),IF(Analysis!$G$33='Data Validation'!$H$6,Curves!V51+(Curves!$AL51-Curves!V51),IF(Analysis!$G$33='Data Validation'!$H$7,Curves!V51+0.25%,IF(Analysis!$G$33='Data Validation'!$H$8,Curves!V51+0.5%,"You Broke It"))))))))</f>
        <v>0</v>
      </c>
      <c r="AE51" s="24"/>
      <c r="AF51" s="35">
        <f t="shared" si="13"/>
        <v>45302</v>
      </c>
      <c r="AG51" s="36">
        <f t="shared" si="10"/>
        <v>5.35647E-2</v>
      </c>
      <c r="AH51" s="36"/>
      <c r="AI51" s="35">
        <f t="shared" si="14"/>
        <v>46626</v>
      </c>
      <c r="AJ51" s="36">
        <f t="shared" si="11"/>
        <v>3.7336380000000002E-2</v>
      </c>
      <c r="AK51" s="39" cm="1">
        <f t="array" ref="AK51">AVERAGE(IF((AF51:AF4045&gt;=AI51)*(AF51:AF4045&lt;=AI51),AG51:AG3736))</f>
        <v>3.73379E-2</v>
      </c>
      <c r="AL51" s="107">
        <f t="shared" si="26"/>
        <v>2.9000904999999997E-2</v>
      </c>
    </row>
    <row r="52" spans="2:38" x14ac:dyDescent="0.25">
      <c r="B52" s="16">
        <f t="shared" si="12"/>
        <v>46657</v>
      </c>
      <c r="C52" s="20">
        <v>32.75</v>
      </c>
      <c r="D52" s="2"/>
      <c r="E52" s="105">
        <v>3.738</v>
      </c>
      <c r="F52" s="105">
        <v>3.8570000000000002</v>
      </c>
      <c r="G52" s="29">
        <v>3.91642</v>
      </c>
      <c r="H52" s="21"/>
      <c r="I52" s="23"/>
      <c r="J52" s="110">
        <v>45323</v>
      </c>
      <c r="K52" s="106">
        <v>5.3798000000000004</v>
      </c>
      <c r="L52" s="29"/>
      <c r="M52" s="23"/>
      <c r="O52" s="16">
        <f t="shared" si="18"/>
        <v>46657</v>
      </c>
      <c r="P52" s="51">
        <f t="shared" si="19"/>
        <v>0.32750000000000001</v>
      </c>
      <c r="Q52" s="8">
        <f t="shared" si="20"/>
        <v>3.7379999999999997E-2</v>
      </c>
      <c r="R52" s="8">
        <f t="shared" si="9"/>
        <v>3.7334100000000002E-2</v>
      </c>
      <c r="S52" s="8">
        <f t="shared" si="21"/>
        <v>3.857E-2</v>
      </c>
      <c r="T52" s="24">
        <f t="shared" si="22"/>
        <v>3.9164200000000003E-2</v>
      </c>
      <c r="U52" s="24">
        <f t="shared" si="23"/>
        <v>0</v>
      </c>
      <c r="V52" s="24">
        <f t="shared" si="24"/>
        <v>0</v>
      </c>
      <c r="W52" s="24"/>
      <c r="X52" s="16">
        <f t="shared" si="25"/>
        <v>46657</v>
      </c>
      <c r="Y52" s="40">
        <f>+IF(Analysis!$G$33='Data Validation'!$H$3,Curves!Q52,IF(Analysis!$G$33='Data Validation'!$H$1,Q52*(1-(SQRT(YEARFRAC($O$6,$O52,2))*(2*$P52))),IF(Analysis!$G$33='Data Validation'!$H$2,Curves!Q52*(1-(SQRT(YEARFRAC($O$6,$O52,2))*(1*$P52))),IF(Analysis!$G$33='Data Validation'!$H$4,Curves!Q52*(1+(SQRT(YEARFRAC($O$6,$O52,2))*(1*$P52))),IF(Analysis!$G$33='Data Validation'!$H$5,Curves!Q52*(1+(SQRT(YEARFRAC($O$6,$O52,2))*(2*$P52))),IF(Analysis!$G$33='Data Validation'!$H$6,Curves!Q52+(Curves!$AL52-Curves!Q52),IF(Analysis!$G$33='Data Validation'!$H$7,Curves!Q52+0.25%,IF(Analysis!$G$33='Data Validation'!$H$8,Curves!Q52+0.5%,"You Broke It"))))))))</f>
        <v>3.7379999999999997E-2</v>
      </c>
      <c r="Z52" s="40">
        <f>+IF(Analysis!$G$33='Data Validation'!$H$3,Curves!R52,IF(Analysis!$G$33='Data Validation'!$H$1,R52*(1-(SQRT(YEARFRAC($O$6,$O52,2))*(2*$P52))),IF(Analysis!$G$33='Data Validation'!$H$2,Curves!R52*(1-(SQRT(YEARFRAC($O$6,$O52,2))*(1*$P52))),IF(Analysis!$G$33='Data Validation'!$H$4,Curves!R52*(1+(SQRT(YEARFRAC($O$6,$O52,2))*(1*$P52))),IF(Analysis!$G$33='Data Validation'!$H$5,Curves!R52*(1+(SQRT(YEARFRAC($O$6,$O52,2))*(2*$P52))),IF(Analysis!$G$33='Data Validation'!$H$6,Curves!R52+(Curves!$AL52-Curves!R52),IF(Analysis!$G$33='Data Validation'!$H$7,Curves!R52+0.25%,IF(Analysis!$G$33='Data Validation'!$H$8,Curves!R52+0.5%,"You Broke It"))))))))</f>
        <v>3.7334100000000002E-2</v>
      </c>
      <c r="AA52" s="40">
        <f>+IF(Analysis!$G$33='Data Validation'!$H$3,Curves!S52,IF(Analysis!$G$33='Data Validation'!$H$1,S52*(1-(SQRT(YEARFRAC($O$6,$O52,2))*(2*$P52))),IF(Analysis!$G$33='Data Validation'!$H$2,Curves!S52*(1-(SQRT(YEARFRAC($O$6,$O52,2))*(1*$P52))),IF(Analysis!$G$33='Data Validation'!$H$4,Curves!S52*(1+(SQRT(YEARFRAC($O$6,$O52,2))*(1*$P52))),IF(Analysis!$G$33='Data Validation'!$H$5,Curves!S52*(1+(SQRT(YEARFRAC($O$6,$O52,2))*(2*$P52))),IF(Analysis!$G$33='Data Validation'!$H$6,Curves!S52+(Curves!$AL52-Curves!S52),IF(Analysis!$G$33='Data Validation'!$H$7,Curves!S52+0.25%,IF(Analysis!$G$33='Data Validation'!$H$8,Curves!S52+0.5%,"You Broke It"))))))))</f>
        <v>3.857E-2</v>
      </c>
      <c r="AB52" s="40">
        <f>+IF(Analysis!$G$33='Data Validation'!$H$3,Curves!T52,IF(Analysis!$G$33='Data Validation'!$H$1,T52*(1-(SQRT(YEARFRAC($O$6,$O52,2))*(2*$P52))),IF(Analysis!$G$33='Data Validation'!$H$2,Curves!T52*(1-(SQRT(YEARFRAC($O$6,$O52,2))*(1*$P52))),IF(Analysis!$G$33='Data Validation'!$H$4,Curves!T52*(1+(SQRT(YEARFRAC($O$6,$O52,2))*(1*$P52))),IF(Analysis!$G$33='Data Validation'!$H$5,Curves!T52*(1+(SQRT(YEARFRAC($O$6,$O52,2))*(2*$P52))),IF(Analysis!$G$33='Data Validation'!$H$6,Curves!T52+(Curves!$AL52-Curves!T52),IF(Analysis!$G$33='Data Validation'!$H$7,Curves!T52+0.25%,IF(Analysis!$G$33='Data Validation'!$H$8,Curves!T52+0.5%,"You Broke It"))))))))</f>
        <v>3.9164200000000003E-2</v>
      </c>
      <c r="AC52" s="40">
        <f>+IF(Analysis!$G$33='Data Validation'!$H$3,Curves!U52,IF(Analysis!$G$33='Data Validation'!$H$1,U52*(1-(SQRT(YEARFRAC($O$6,$O52,2))*(2*$P52))),IF(Analysis!$G$33='Data Validation'!$H$2,Curves!U52*(1-(SQRT(YEARFRAC($O$6,$O52,2))*(1*$P52))),IF(Analysis!$G$33='Data Validation'!$H$4,Curves!U52*(1+(SQRT(YEARFRAC($O$6,$O52,2))*(1*$P52))),IF(Analysis!$G$33='Data Validation'!$H$5,Curves!U52*(1+(SQRT(YEARFRAC($O$6,$O52,2))*(2*$P52))),IF(Analysis!$G$33='Data Validation'!$H$6,Curves!U52+(Curves!$AL52-Curves!U52),IF(Analysis!$G$33='Data Validation'!$H$7,Curves!U52+0.25%,IF(Analysis!$G$33='Data Validation'!$H$8,Curves!U52+0.5%,"You Broke It"))))))))</f>
        <v>0</v>
      </c>
      <c r="AD52" s="40">
        <f>+IF(Analysis!$G$33='Data Validation'!$H$3,Curves!V52,IF(Analysis!$G$33='Data Validation'!$H$1,V52*(1-(SQRT(YEARFRAC($O$6,$O52,2))*(2*$P52))),IF(Analysis!$G$33='Data Validation'!$H$2,Curves!V52*(1-(SQRT(YEARFRAC($O$6,$O52,2))*(1*$P52))),IF(Analysis!$G$33='Data Validation'!$H$4,Curves!V52*(1+(SQRT(YEARFRAC($O$6,$O52,2))*(1*$P52))),IF(Analysis!$G$33='Data Validation'!$H$5,Curves!V52*(1+(SQRT(YEARFRAC($O$6,$O52,2))*(2*$P52))),IF(Analysis!$G$33='Data Validation'!$H$6,Curves!V52+(Curves!$AL52-Curves!V52),IF(Analysis!$G$33='Data Validation'!$H$7,Curves!V52+0.25%,IF(Analysis!$G$33='Data Validation'!$H$8,Curves!V52+0.5%,"You Broke It"))))))))</f>
        <v>0</v>
      </c>
      <c r="AE52" s="24"/>
      <c r="AF52" s="35">
        <f t="shared" si="13"/>
        <v>45303</v>
      </c>
      <c r="AG52" s="36">
        <f t="shared" si="10"/>
        <v>5.3576699999999998E-2</v>
      </c>
      <c r="AH52" s="36"/>
      <c r="AI52" s="35">
        <f t="shared" si="14"/>
        <v>46657</v>
      </c>
      <c r="AJ52" s="36">
        <f t="shared" si="11"/>
        <v>3.7334100000000002E-2</v>
      </c>
      <c r="AK52" s="39" cm="1">
        <f t="array" ref="AK52">AVERAGE(IF((AF52:AF4046&gt;=AI52)*(AF52:AF4046&lt;=AI52),AG52:AG3737))</f>
        <v>3.7334100000000002E-2</v>
      </c>
      <c r="AL52" s="107">
        <f t="shared" si="26"/>
        <v>2.9042722499999996E-2</v>
      </c>
    </row>
    <row r="53" spans="2:38" x14ac:dyDescent="0.25">
      <c r="B53" s="16">
        <f t="shared" si="12"/>
        <v>46687</v>
      </c>
      <c r="C53" s="20">
        <v>32.090000000000003</v>
      </c>
      <c r="D53" s="2"/>
      <c r="E53" s="105">
        <v>3.7383899999999999</v>
      </c>
      <c r="F53" s="105">
        <v>3.8574099999999998</v>
      </c>
      <c r="G53" s="29">
        <v>3.9168400000000001</v>
      </c>
      <c r="H53" s="21"/>
      <c r="I53" s="23"/>
      <c r="J53" s="110">
        <v>45324</v>
      </c>
      <c r="K53" s="106">
        <v>5.3806000000000003</v>
      </c>
      <c r="L53" s="29"/>
      <c r="M53" s="23"/>
      <c r="O53" s="16">
        <f t="shared" si="18"/>
        <v>46687</v>
      </c>
      <c r="P53" s="51">
        <f t="shared" si="19"/>
        <v>0.32090000000000002</v>
      </c>
      <c r="Q53" s="8">
        <f t="shared" si="20"/>
        <v>3.7383899999999998E-2</v>
      </c>
      <c r="R53" s="8">
        <f t="shared" si="9"/>
        <v>3.7336380000000002E-2</v>
      </c>
      <c r="S53" s="8">
        <f t="shared" si="21"/>
        <v>3.85741E-2</v>
      </c>
      <c r="T53" s="24">
        <f t="shared" si="22"/>
        <v>3.9168399999999999E-2</v>
      </c>
      <c r="U53" s="24">
        <f t="shared" si="23"/>
        <v>0</v>
      </c>
      <c r="V53" s="24">
        <f t="shared" si="24"/>
        <v>0</v>
      </c>
      <c r="W53" s="24"/>
      <c r="X53" s="16">
        <f t="shared" si="25"/>
        <v>46687</v>
      </c>
      <c r="Y53" s="40">
        <f>+IF(Analysis!$G$33='Data Validation'!$H$3,Curves!Q53,IF(Analysis!$G$33='Data Validation'!$H$1,Q53*(1-(SQRT(YEARFRAC($O$6,$O53,2))*(2*$P53))),IF(Analysis!$G$33='Data Validation'!$H$2,Curves!Q53*(1-(SQRT(YEARFRAC($O$6,$O53,2))*(1*$P53))),IF(Analysis!$G$33='Data Validation'!$H$4,Curves!Q53*(1+(SQRT(YEARFRAC($O$6,$O53,2))*(1*$P53))),IF(Analysis!$G$33='Data Validation'!$H$5,Curves!Q53*(1+(SQRT(YEARFRAC($O$6,$O53,2))*(2*$P53))),IF(Analysis!$G$33='Data Validation'!$H$6,Curves!Q53+(Curves!$AL53-Curves!Q53),IF(Analysis!$G$33='Data Validation'!$H$7,Curves!Q53+0.25%,IF(Analysis!$G$33='Data Validation'!$H$8,Curves!Q53+0.5%,"You Broke It"))))))))</f>
        <v>3.7383899999999998E-2</v>
      </c>
      <c r="Z53" s="40">
        <f>+IF(Analysis!$G$33='Data Validation'!$H$3,Curves!R53,IF(Analysis!$G$33='Data Validation'!$H$1,R53*(1-(SQRT(YEARFRAC($O$6,$O53,2))*(2*$P53))),IF(Analysis!$G$33='Data Validation'!$H$2,Curves!R53*(1-(SQRT(YEARFRAC($O$6,$O53,2))*(1*$P53))),IF(Analysis!$G$33='Data Validation'!$H$4,Curves!R53*(1+(SQRT(YEARFRAC($O$6,$O53,2))*(1*$P53))),IF(Analysis!$G$33='Data Validation'!$H$5,Curves!R53*(1+(SQRT(YEARFRAC($O$6,$O53,2))*(2*$P53))),IF(Analysis!$G$33='Data Validation'!$H$6,Curves!R53+(Curves!$AL53-Curves!R53),IF(Analysis!$G$33='Data Validation'!$H$7,Curves!R53+0.25%,IF(Analysis!$G$33='Data Validation'!$H$8,Curves!R53+0.5%,"You Broke It"))))))))</f>
        <v>3.7336380000000002E-2</v>
      </c>
      <c r="AA53" s="40">
        <f>+IF(Analysis!$G$33='Data Validation'!$H$3,Curves!S53,IF(Analysis!$G$33='Data Validation'!$H$1,S53*(1-(SQRT(YEARFRAC($O$6,$O53,2))*(2*$P53))),IF(Analysis!$G$33='Data Validation'!$H$2,Curves!S53*(1-(SQRT(YEARFRAC($O$6,$O53,2))*(1*$P53))),IF(Analysis!$G$33='Data Validation'!$H$4,Curves!S53*(1+(SQRT(YEARFRAC($O$6,$O53,2))*(1*$P53))),IF(Analysis!$G$33='Data Validation'!$H$5,Curves!S53*(1+(SQRT(YEARFRAC($O$6,$O53,2))*(2*$P53))),IF(Analysis!$G$33='Data Validation'!$H$6,Curves!S53+(Curves!$AL53-Curves!S53),IF(Analysis!$G$33='Data Validation'!$H$7,Curves!S53+0.25%,IF(Analysis!$G$33='Data Validation'!$H$8,Curves!S53+0.5%,"You Broke It"))))))))</f>
        <v>3.85741E-2</v>
      </c>
      <c r="AB53" s="40">
        <f>+IF(Analysis!$G$33='Data Validation'!$H$3,Curves!T53,IF(Analysis!$G$33='Data Validation'!$H$1,T53*(1-(SQRT(YEARFRAC($O$6,$O53,2))*(2*$P53))),IF(Analysis!$G$33='Data Validation'!$H$2,Curves!T53*(1-(SQRT(YEARFRAC($O$6,$O53,2))*(1*$P53))),IF(Analysis!$G$33='Data Validation'!$H$4,Curves!T53*(1+(SQRT(YEARFRAC($O$6,$O53,2))*(1*$P53))),IF(Analysis!$G$33='Data Validation'!$H$5,Curves!T53*(1+(SQRT(YEARFRAC($O$6,$O53,2))*(2*$P53))),IF(Analysis!$G$33='Data Validation'!$H$6,Curves!T53+(Curves!$AL53-Curves!T53),IF(Analysis!$G$33='Data Validation'!$H$7,Curves!T53+0.25%,IF(Analysis!$G$33='Data Validation'!$H$8,Curves!T53+0.5%,"You Broke It"))))))))</f>
        <v>3.9168399999999999E-2</v>
      </c>
      <c r="AC53" s="40">
        <f>+IF(Analysis!$G$33='Data Validation'!$H$3,Curves!U53,IF(Analysis!$G$33='Data Validation'!$H$1,U53*(1-(SQRT(YEARFRAC($O$6,$O53,2))*(2*$P53))),IF(Analysis!$G$33='Data Validation'!$H$2,Curves!U53*(1-(SQRT(YEARFRAC($O$6,$O53,2))*(1*$P53))),IF(Analysis!$G$33='Data Validation'!$H$4,Curves!U53*(1+(SQRT(YEARFRAC($O$6,$O53,2))*(1*$P53))),IF(Analysis!$G$33='Data Validation'!$H$5,Curves!U53*(1+(SQRT(YEARFRAC($O$6,$O53,2))*(2*$P53))),IF(Analysis!$G$33='Data Validation'!$H$6,Curves!U53+(Curves!$AL53-Curves!U53),IF(Analysis!$G$33='Data Validation'!$H$7,Curves!U53+0.25%,IF(Analysis!$G$33='Data Validation'!$H$8,Curves!U53+0.5%,"You Broke It"))))))))</f>
        <v>0</v>
      </c>
      <c r="AD53" s="40">
        <f>+IF(Analysis!$G$33='Data Validation'!$H$3,Curves!V53,IF(Analysis!$G$33='Data Validation'!$H$1,V53*(1-(SQRT(YEARFRAC($O$6,$O53,2))*(2*$P53))),IF(Analysis!$G$33='Data Validation'!$H$2,Curves!V53*(1-(SQRT(YEARFRAC($O$6,$O53,2))*(1*$P53))),IF(Analysis!$G$33='Data Validation'!$H$4,Curves!V53*(1+(SQRT(YEARFRAC($O$6,$O53,2))*(1*$P53))),IF(Analysis!$G$33='Data Validation'!$H$5,Curves!V53*(1+(SQRT(YEARFRAC($O$6,$O53,2))*(2*$P53))),IF(Analysis!$G$33='Data Validation'!$H$6,Curves!V53+(Curves!$AL53-Curves!V53),IF(Analysis!$G$33='Data Validation'!$H$7,Curves!V53+0.25%,IF(Analysis!$G$33='Data Validation'!$H$8,Curves!V53+0.5%,"You Broke It"))))))))</f>
        <v>0</v>
      </c>
      <c r="AE53" s="24"/>
      <c r="AF53" s="35">
        <f t="shared" si="13"/>
        <v>45304</v>
      </c>
      <c r="AG53" s="36">
        <f t="shared" si="10"/>
        <v>5.3576699999999998E-2</v>
      </c>
      <c r="AH53" s="36"/>
      <c r="AI53" s="35">
        <f t="shared" si="14"/>
        <v>46687</v>
      </c>
      <c r="AJ53" s="36">
        <f t="shared" si="11"/>
        <v>3.7336380000000002E-2</v>
      </c>
      <c r="AK53" s="39" cm="1">
        <f t="array" ref="AK53">AVERAGE(IF((AF53:AF4047&gt;=AI53)*(AF53:AF4047&lt;=AI53),AG53:AG3738))</f>
        <v>3.7334100000000002E-2</v>
      </c>
      <c r="AL53" s="107">
        <f t="shared" si="26"/>
        <v>2.9084539999999996E-2</v>
      </c>
    </row>
    <row r="54" spans="2:38" x14ac:dyDescent="0.25">
      <c r="B54" s="16">
        <f t="shared" si="12"/>
        <v>46718</v>
      </c>
      <c r="C54" s="20">
        <v>31.11</v>
      </c>
      <c r="D54" s="2"/>
      <c r="E54" s="105">
        <v>3.8013499999999998</v>
      </c>
      <c r="F54" s="105">
        <v>3.9085100000000002</v>
      </c>
      <c r="G54" s="29">
        <v>3.9872100000000001</v>
      </c>
      <c r="H54" s="21"/>
      <c r="I54" s="23"/>
      <c r="J54" s="110">
        <v>45327</v>
      </c>
      <c r="K54" s="106">
        <v>5.3798000000000004</v>
      </c>
      <c r="L54" s="29"/>
      <c r="M54" s="23"/>
      <c r="O54" s="16">
        <f t="shared" si="18"/>
        <v>46718</v>
      </c>
      <c r="P54" s="51">
        <f t="shared" si="19"/>
        <v>0.31109999999999999</v>
      </c>
      <c r="Q54" s="8">
        <f t="shared" si="20"/>
        <v>3.8013499999999999E-2</v>
      </c>
      <c r="R54" s="8">
        <f t="shared" si="9"/>
        <v>3.7336000000000001E-2</v>
      </c>
      <c r="S54" s="8">
        <f t="shared" si="21"/>
        <v>3.9085100000000005E-2</v>
      </c>
      <c r="T54" s="24">
        <f t="shared" si="22"/>
        <v>3.9872100000000001E-2</v>
      </c>
      <c r="U54" s="24">
        <f t="shared" si="23"/>
        <v>0</v>
      </c>
      <c r="V54" s="24">
        <f t="shared" si="24"/>
        <v>0</v>
      </c>
      <c r="W54" s="24"/>
      <c r="X54" s="16">
        <f t="shared" si="25"/>
        <v>46718</v>
      </c>
      <c r="Y54" s="40">
        <f>+IF(Analysis!$G$33='Data Validation'!$H$3,Curves!Q54,IF(Analysis!$G$33='Data Validation'!$H$1,Q54*(1-(SQRT(YEARFRAC($O$6,$O54,2))*(2*$P54))),IF(Analysis!$G$33='Data Validation'!$H$2,Curves!Q54*(1-(SQRT(YEARFRAC($O$6,$O54,2))*(1*$P54))),IF(Analysis!$G$33='Data Validation'!$H$4,Curves!Q54*(1+(SQRT(YEARFRAC($O$6,$O54,2))*(1*$P54))),IF(Analysis!$G$33='Data Validation'!$H$5,Curves!Q54*(1+(SQRT(YEARFRAC($O$6,$O54,2))*(2*$P54))),IF(Analysis!$G$33='Data Validation'!$H$6,Curves!Q54+(Curves!$AL54-Curves!Q54),IF(Analysis!$G$33='Data Validation'!$H$7,Curves!Q54+0.25%,IF(Analysis!$G$33='Data Validation'!$H$8,Curves!Q54+0.5%,"You Broke It"))))))))</f>
        <v>3.8013499999999999E-2</v>
      </c>
      <c r="Z54" s="40">
        <f>+IF(Analysis!$G$33='Data Validation'!$H$3,Curves!R54,IF(Analysis!$G$33='Data Validation'!$H$1,R54*(1-(SQRT(YEARFRAC($O$6,$O54,2))*(2*$P54))),IF(Analysis!$G$33='Data Validation'!$H$2,Curves!R54*(1-(SQRT(YEARFRAC($O$6,$O54,2))*(1*$P54))),IF(Analysis!$G$33='Data Validation'!$H$4,Curves!R54*(1+(SQRT(YEARFRAC($O$6,$O54,2))*(1*$P54))),IF(Analysis!$G$33='Data Validation'!$H$5,Curves!R54*(1+(SQRT(YEARFRAC($O$6,$O54,2))*(2*$P54))),IF(Analysis!$G$33='Data Validation'!$H$6,Curves!R54+(Curves!$AL54-Curves!R54),IF(Analysis!$G$33='Data Validation'!$H$7,Curves!R54+0.25%,IF(Analysis!$G$33='Data Validation'!$H$8,Curves!R54+0.5%,"You Broke It"))))))))</f>
        <v>3.7336000000000001E-2</v>
      </c>
      <c r="AA54" s="40">
        <f>+IF(Analysis!$G$33='Data Validation'!$H$3,Curves!S54,IF(Analysis!$G$33='Data Validation'!$H$1,S54*(1-(SQRT(YEARFRAC($O$6,$O54,2))*(2*$P54))),IF(Analysis!$G$33='Data Validation'!$H$2,Curves!S54*(1-(SQRT(YEARFRAC($O$6,$O54,2))*(1*$P54))),IF(Analysis!$G$33='Data Validation'!$H$4,Curves!S54*(1+(SQRT(YEARFRAC($O$6,$O54,2))*(1*$P54))),IF(Analysis!$G$33='Data Validation'!$H$5,Curves!S54*(1+(SQRT(YEARFRAC($O$6,$O54,2))*(2*$P54))),IF(Analysis!$G$33='Data Validation'!$H$6,Curves!S54+(Curves!$AL54-Curves!S54),IF(Analysis!$G$33='Data Validation'!$H$7,Curves!S54+0.25%,IF(Analysis!$G$33='Data Validation'!$H$8,Curves!S54+0.5%,"You Broke It"))))))))</f>
        <v>3.9085100000000005E-2</v>
      </c>
      <c r="AB54" s="40">
        <f>+IF(Analysis!$G$33='Data Validation'!$H$3,Curves!T54,IF(Analysis!$G$33='Data Validation'!$H$1,T54*(1-(SQRT(YEARFRAC($O$6,$O54,2))*(2*$P54))),IF(Analysis!$G$33='Data Validation'!$H$2,Curves!T54*(1-(SQRT(YEARFRAC($O$6,$O54,2))*(1*$P54))),IF(Analysis!$G$33='Data Validation'!$H$4,Curves!T54*(1+(SQRT(YEARFRAC($O$6,$O54,2))*(1*$P54))),IF(Analysis!$G$33='Data Validation'!$H$5,Curves!T54*(1+(SQRT(YEARFRAC($O$6,$O54,2))*(2*$P54))),IF(Analysis!$G$33='Data Validation'!$H$6,Curves!T54+(Curves!$AL54-Curves!T54),IF(Analysis!$G$33='Data Validation'!$H$7,Curves!T54+0.25%,IF(Analysis!$G$33='Data Validation'!$H$8,Curves!T54+0.5%,"You Broke It"))))))))</f>
        <v>3.9872100000000001E-2</v>
      </c>
      <c r="AC54" s="40">
        <f>+IF(Analysis!$G$33='Data Validation'!$H$3,Curves!U54,IF(Analysis!$G$33='Data Validation'!$H$1,U54*(1-(SQRT(YEARFRAC($O$6,$O54,2))*(2*$P54))),IF(Analysis!$G$33='Data Validation'!$H$2,Curves!U54*(1-(SQRT(YEARFRAC($O$6,$O54,2))*(1*$P54))),IF(Analysis!$G$33='Data Validation'!$H$4,Curves!U54*(1+(SQRT(YEARFRAC($O$6,$O54,2))*(1*$P54))),IF(Analysis!$G$33='Data Validation'!$H$5,Curves!U54*(1+(SQRT(YEARFRAC($O$6,$O54,2))*(2*$P54))),IF(Analysis!$G$33='Data Validation'!$H$6,Curves!U54+(Curves!$AL54-Curves!U54),IF(Analysis!$G$33='Data Validation'!$H$7,Curves!U54+0.25%,IF(Analysis!$G$33='Data Validation'!$H$8,Curves!U54+0.5%,"You Broke It"))))))))</f>
        <v>0</v>
      </c>
      <c r="AD54" s="40">
        <f>+IF(Analysis!$G$33='Data Validation'!$H$3,Curves!V54,IF(Analysis!$G$33='Data Validation'!$H$1,V54*(1-(SQRT(YEARFRAC($O$6,$O54,2))*(2*$P54))),IF(Analysis!$G$33='Data Validation'!$H$2,Curves!V54*(1-(SQRT(YEARFRAC($O$6,$O54,2))*(1*$P54))),IF(Analysis!$G$33='Data Validation'!$H$4,Curves!V54*(1+(SQRT(YEARFRAC($O$6,$O54,2))*(1*$P54))),IF(Analysis!$G$33='Data Validation'!$H$5,Curves!V54*(1+(SQRT(YEARFRAC($O$6,$O54,2))*(2*$P54))),IF(Analysis!$G$33='Data Validation'!$H$6,Curves!V54+(Curves!$AL54-Curves!V54),IF(Analysis!$G$33='Data Validation'!$H$7,Curves!V54+0.25%,IF(Analysis!$G$33='Data Validation'!$H$8,Curves!V54+0.5%,"You Broke It"))))))))</f>
        <v>0</v>
      </c>
      <c r="AE54" s="24"/>
      <c r="AF54" s="35">
        <f t="shared" si="13"/>
        <v>45305</v>
      </c>
      <c r="AG54" s="36">
        <f t="shared" si="10"/>
        <v>5.3576699999999998E-2</v>
      </c>
      <c r="AH54" s="36"/>
      <c r="AI54" s="35">
        <f t="shared" si="14"/>
        <v>46718</v>
      </c>
      <c r="AJ54" s="36">
        <f t="shared" si="11"/>
        <v>3.7336000000000001E-2</v>
      </c>
      <c r="AK54" s="39" cm="1">
        <f t="array" ref="AK54">AVERAGE(IF((AF54:AF4048&gt;=AI54)*(AF54:AF4048&lt;=AI54),AG54:AG3739))</f>
        <v>3.73379E-2</v>
      </c>
      <c r="AL54" s="107">
        <f t="shared" si="26"/>
        <v>2.9126357499999995E-2</v>
      </c>
    </row>
    <row r="55" spans="2:38" x14ac:dyDescent="0.25">
      <c r="B55" s="16">
        <f t="shared" si="12"/>
        <v>46748</v>
      </c>
      <c r="C55" s="20">
        <v>31.09</v>
      </c>
      <c r="D55" s="2"/>
      <c r="E55" s="105">
        <v>3.8038500000000002</v>
      </c>
      <c r="F55" s="105">
        <v>3.9085100000000002</v>
      </c>
      <c r="G55" s="29">
        <v>3.9876499999999999</v>
      </c>
      <c r="H55" s="21"/>
      <c r="I55" s="23"/>
      <c r="J55" s="110">
        <v>45328</v>
      </c>
      <c r="K55" s="106">
        <v>5.3798000000000004</v>
      </c>
      <c r="L55" s="29"/>
      <c r="M55" s="23"/>
      <c r="O55" s="16">
        <f t="shared" si="18"/>
        <v>46748</v>
      </c>
      <c r="P55" s="51">
        <f t="shared" si="19"/>
        <v>0.31090000000000001</v>
      </c>
      <c r="Q55" s="8">
        <f t="shared" si="20"/>
        <v>3.8038500000000003E-2</v>
      </c>
      <c r="R55" s="8">
        <f t="shared" si="9"/>
        <v>3.79689E-2</v>
      </c>
      <c r="S55" s="8">
        <f t="shared" si="21"/>
        <v>3.9085100000000005E-2</v>
      </c>
      <c r="T55" s="24">
        <f t="shared" si="22"/>
        <v>3.9876500000000002E-2</v>
      </c>
      <c r="U55" s="24">
        <f t="shared" si="23"/>
        <v>0</v>
      </c>
      <c r="V55" s="24">
        <f t="shared" si="24"/>
        <v>0</v>
      </c>
      <c r="W55" s="24"/>
      <c r="X55" s="16">
        <f t="shared" si="25"/>
        <v>46748</v>
      </c>
      <c r="Y55" s="40">
        <f>+IF(Analysis!$G$33='Data Validation'!$H$3,Curves!Q55,IF(Analysis!$G$33='Data Validation'!$H$1,Q55*(1-(SQRT(YEARFRAC($O$6,$O55,2))*(2*$P55))),IF(Analysis!$G$33='Data Validation'!$H$2,Curves!Q55*(1-(SQRT(YEARFRAC($O$6,$O55,2))*(1*$P55))),IF(Analysis!$G$33='Data Validation'!$H$4,Curves!Q55*(1+(SQRT(YEARFRAC($O$6,$O55,2))*(1*$P55))),IF(Analysis!$G$33='Data Validation'!$H$5,Curves!Q55*(1+(SQRT(YEARFRAC($O$6,$O55,2))*(2*$P55))),IF(Analysis!$G$33='Data Validation'!$H$6,Curves!Q55+(Curves!$AL55-Curves!Q55),IF(Analysis!$G$33='Data Validation'!$H$7,Curves!Q55+0.25%,IF(Analysis!$G$33='Data Validation'!$H$8,Curves!Q55+0.5%,"You Broke It"))))))))</f>
        <v>3.8038500000000003E-2</v>
      </c>
      <c r="Z55" s="40">
        <f>+IF(Analysis!$G$33='Data Validation'!$H$3,Curves!R55,IF(Analysis!$G$33='Data Validation'!$H$1,R55*(1-(SQRT(YEARFRAC($O$6,$O55,2))*(2*$P55))),IF(Analysis!$G$33='Data Validation'!$H$2,Curves!R55*(1-(SQRT(YEARFRAC($O$6,$O55,2))*(1*$P55))),IF(Analysis!$G$33='Data Validation'!$H$4,Curves!R55*(1+(SQRT(YEARFRAC($O$6,$O55,2))*(1*$P55))),IF(Analysis!$G$33='Data Validation'!$H$5,Curves!R55*(1+(SQRT(YEARFRAC($O$6,$O55,2))*(2*$P55))),IF(Analysis!$G$33='Data Validation'!$H$6,Curves!R55+(Curves!$AL55-Curves!R55),IF(Analysis!$G$33='Data Validation'!$H$7,Curves!R55+0.25%,IF(Analysis!$G$33='Data Validation'!$H$8,Curves!R55+0.5%,"You Broke It"))))))))</f>
        <v>3.79689E-2</v>
      </c>
      <c r="AA55" s="40">
        <f>+IF(Analysis!$G$33='Data Validation'!$H$3,Curves!S55,IF(Analysis!$G$33='Data Validation'!$H$1,S55*(1-(SQRT(YEARFRAC($O$6,$O55,2))*(2*$P55))),IF(Analysis!$G$33='Data Validation'!$H$2,Curves!S55*(1-(SQRT(YEARFRAC($O$6,$O55,2))*(1*$P55))),IF(Analysis!$G$33='Data Validation'!$H$4,Curves!S55*(1+(SQRT(YEARFRAC($O$6,$O55,2))*(1*$P55))),IF(Analysis!$G$33='Data Validation'!$H$5,Curves!S55*(1+(SQRT(YEARFRAC($O$6,$O55,2))*(2*$P55))),IF(Analysis!$G$33='Data Validation'!$H$6,Curves!S55+(Curves!$AL55-Curves!S55),IF(Analysis!$G$33='Data Validation'!$H$7,Curves!S55+0.25%,IF(Analysis!$G$33='Data Validation'!$H$8,Curves!S55+0.5%,"You Broke It"))))))))</f>
        <v>3.9085100000000005E-2</v>
      </c>
      <c r="AB55" s="40">
        <f>+IF(Analysis!$G$33='Data Validation'!$H$3,Curves!T55,IF(Analysis!$G$33='Data Validation'!$H$1,T55*(1-(SQRT(YEARFRAC($O$6,$O55,2))*(2*$P55))),IF(Analysis!$G$33='Data Validation'!$H$2,Curves!T55*(1-(SQRT(YEARFRAC($O$6,$O55,2))*(1*$P55))),IF(Analysis!$G$33='Data Validation'!$H$4,Curves!T55*(1+(SQRT(YEARFRAC($O$6,$O55,2))*(1*$P55))),IF(Analysis!$G$33='Data Validation'!$H$5,Curves!T55*(1+(SQRT(YEARFRAC($O$6,$O55,2))*(2*$P55))),IF(Analysis!$G$33='Data Validation'!$H$6,Curves!T55+(Curves!$AL55-Curves!T55),IF(Analysis!$G$33='Data Validation'!$H$7,Curves!T55+0.25%,IF(Analysis!$G$33='Data Validation'!$H$8,Curves!T55+0.5%,"You Broke It"))))))))</f>
        <v>3.9876500000000002E-2</v>
      </c>
      <c r="AC55" s="40">
        <f>+IF(Analysis!$G$33='Data Validation'!$H$3,Curves!U55,IF(Analysis!$G$33='Data Validation'!$H$1,U55*(1-(SQRT(YEARFRAC($O$6,$O55,2))*(2*$P55))),IF(Analysis!$G$33='Data Validation'!$H$2,Curves!U55*(1-(SQRT(YEARFRAC($O$6,$O55,2))*(1*$P55))),IF(Analysis!$G$33='Data Validation'!$H$4,Curves!U55*(1+(SQRT(YEARFRAC($O$6,$O55,2))*(1*$P55))),IF(Analysis!$G$33='Data Validation'!$H$5,Curves!U55*(1+(SQRT(YEARFRAC($O$6,$O55,2))*(2*$P55))),IF(Analysis!$G$33='Data Validation'!$H$6,Curves!U55+(Curves!$AL55-Curves!U55),IF(Analysis!$G$33='Data Validation'!$H$7,Curves!U55+0.25%,IF(Analysis!$G$33='Data Validation'!$H$8,Curves!U55+0.5%,"You Broke It"))))))))</f>
        <v>0</v>
      </c>
      <c r="AD55" s="40">
        <f>+IF(Analysis!$G$33='Data Validation'!$H$3,Curves!V55,IF(Analysis!$G$33='Data Validation'!$H$1,V55*(1-(SQRT(YEARFRAC($O$6,$O55,2))*(2*$P55))),IF(Analysis!$G$33='Data Validation'!$H$2,Curves!V55*(1-(SQRT(YEARFRAC($O$6,$O55,2))*(1*$P55))),IF(Analysis!$G$33='Data Validation'!$H$4,Curves!V55*(1+(SQRT(YEARFRAC($O$6,$O55,2))*(1*$P55))),IF(Analysis!$G$33='Data Validation'!$H$5,Curves!V55*(1+(SQRT(YEARFRAC($O$6,$O55,2))*(2*$P55))),IF(Analysis!$G$33='Data Validation'!$H$6,Curves!V55+(Curves!$AL55-Curves!V55),IF(Analysis!$G$33='Data Validation'!$H$7,Curves!V55+0.25%,IF(Analysis!$G$33='Data Validation'!$H$8,Curves!V55+0.5%,"You Broke It"))))))))</f>
        <v>0</v>
      </c>
      <c r="AE55" s="24"/>
      <c r="AF55" s="35">
        <f t="shared" si="13"/>
        <v>45306</v>
      </c>
      <c r="AG55" s="36">
        <f t="shared" si="10"/>
        <v>5.3576699999999998E-2</v>
      </c>
      <c r="AH55" s="36"/>
      <c r="AI55" s="35">
        <f t="shared" si="14"/>
        <v>46748</v>
      </c>
      <c r="AJ55" s="36">
        <f t="shared" si="11"/>
        <v>3.79689E-2</v>
      </c>
      <c r="AK55" s="39" cm="1">
        <f t="array" ref="AK55">AVERAGE(IF((AF55:AF4049&gt;=AI55)*(AF55:AF4049&lt;=AI55),AG55:AG3740))</f>
        <v>3.7968099999999998E-2</v>
      </c>
      <c r="AL55" s="107">
        <f t="shared" si="26"/>
        <v>2.9168174999999994E-2</v>
      </c>
    </row>
    <row r="56" spans="2:38" x14ac:dyDescent="0.25">
      <c r="B56" s="16">
        <f t="shared" si="12"/>
        <v>46779</v>
      </c>
      <c r="C56" s="20">
        <v>31.1</v>
      </c>
      <c r="D56" s="2"/>
      <c r="E56" s="105">
        <v>3.8034500000000002</v>
      </c>
      <c r="F56" s="105">
        <v>3.9085100000000002</v>
      </c>
      <c r="G56" s="29">
        <v>3.9872100000000001</v>
      </c>
      <c r="H56" s="21"/>
      <c r="I56" s="23"/>
      <c r="J56" s="110">
        <v>45329</v>
      </c>
      <c r="K56" s="106">
        <v>5.3798000000000004</v>
      </c>
      <c r="L56" s="29"/>
      <c r="M56" s="23"/>
      <c r="O56" s="16">
        <f t="shared" si="18"/>
        <v>46779</v>
      </c>
      <c r="P56" s="51">
        <f t="shared" si="19"/>
        <v>0.311</v>
      </c>
      <c r="Q56" s="8">
        <f t="shared" si="20"/>
        <v>3.8034499999999999E-2</v>
      </c>
      <c r="R56" s="8">
        <f t="shared" si="9"/>
        <v>3.7970500000000004E-2</v>
      </c>
      <c r="S56" s="8">
        <f t="shared" si="21"/>
        <v>3.9085100000000005E-2</v>
      </c>
      <c r="T56" s="24">
        <f t="shared" si="22"/>
        <v>3.9872100000000001E-2</v>
      </c>
      <c r="U56" s="24">
        <f t="shared" si="23"/>
        <v>0</v>
      </c>
      <c r="V56" s="24">
        <f t="shared" si="24"/>
        <v>0</v>
      </c>
      <c r="W56" s="24"/>
      <c r="X56" s="16">
        <f t="shared" si="25"/>
        <v>46779</v>
      </c>
      <c r="Y56" s="40">
        <f>+IF(Analysis!$G$33='Data Validation'!$H$3,Curves!Q56,IF(Analysis!$G$33='Data Validation'!$H$1,Q56*(1-(SQRT(YEARFRAC($O$6,$O56,2))*(2*$P56))),IF(Analysis!$G$33='Data Validation'!$H$2,Curves!Q56*(1-(SQRT(YEARFRAC($O$6,$O56,2))*(1*$P56))),IF(Analysis!$G$33='Data Validation'!$H$4,Curves!Q56*(1+(SQRT(YEARFRAC($O$6,$O56,2))*(1*$P56))),IF(Analysis!$G$33='Data Validation'!$H$5,Curves!Q56*(1+(SQRT(YEARFRAC($O$6,$O56,2))*(2*$P56))),IF(Analysis!$G$33='Data Validation'!$H$6,Curves!Q56+(Curves!$AL56-Curves!Q56),IF(Analysis!$G$33='Data Validation'!$H$7,Curves!Q56+0.25%,IF(Analysis!$G$33='Data Validation'!$H$8,Curves!Q56+0.5%,"You Broke It"))))))))</f>
        <v>3.8034499999999999E-2</v>
      </c>
      <c r="Z56" s="40">
        <f>+IF(Analysis!$G$33='Data Validation'!$H$3,Curves!R56,IF(Analysis!$G$33='Data Validation'!$H$1,R56*(1-(SQRT(YEARFRAC($O$6,$O56,2))*(2*$P56))),IF(Analysis!$G$33='Data Validation'!$H$2,Curves!R56*(1-(SQRT(YEARFRAC($O$6,$O56,2))*(1*$P56))),IF(Analysis!$G$33='Data Validation'!$H$4,Curves!R56*(1+(SQRT(YEARFRAC($O$6,$O56,2))*(1*$P56))),IF(Analysis!$G$33='Data Validation'!$H$5,Curves!R56*(1+(SQRT(YEARFRAC($O$6,$O56,2))*(2*$P56))),IF(Analysis!$G$33='Data Validation'!$H$6,Curves!R56+(Curves!$AL56-Curves!R56),IF(Analysis!$G$33='Data Validation'!$H$7,Curves!R56+0.25%,IF(Analysis!$G$33='Data Validation'!$H$8,Curves!R56+0.5%,"You Broke It"))))))))</f>
        <v>3.7970500000000004E-2</v>
      </c>
      <c r="AA56" s="40">
        <f>+IF(Analysis!$G$33='Data Validation'!$H$3,Curves!S56,IF(Analysis!$G$33='Data Validation'!$H$1,S56*(1-(SQRT(YEARFRAC($O$6,$O56,2))*(2*$P56))),IF(Analysis!$G$33='Data Validation'!$H$2,Curves!S56*(1-(SQRT(YEARFRAC($O$6,$O56,2))*(1*$P56))),IF(Analysis!$G$33='Data Validation'!$H$4,Curves!S56*(1+(SQRT(YEARFRAC($O$6,$O56,2))*(1*$P56))),IF(Analysis!$G$33='Data Validation'!$H$5,Curves!S56*(1+(SQRT(YEARFRAC($O$6,$O56,2))*(2*$P56))),IF(Analysis!$G$33='Data Validation'!$H$6,Curves!S56+(Curves!$AL56-Curves!S56),IF(Analysis!$G$33='Data Validation'!$H$7,Curves!S56+0.25%,IF(Analysis!$G$33='Data Validation'!$H$8,Curves!S56+0.5%,"You Broke It"))))))))</f>
        <v>3.9085100000000005E-2</v>
      </c>
      <c r="AB56" s="40">
        <f>+IF(Analysis!$G$33='Data Validation'!$H$3,Curves!T56,IF(Analysis!$G$33='Data Validation'!$H$1,T56*(1-(SQRT(YEARFRAC($O$6,$O56,2))*(2*$P56))),IF(Analysis!$G$33='Data Validation'!$H$2,Curves!T56*(1-(SQRT(YEARFRAC($O$6,$O56,2))*(1*$P56))),IF(Analysis!$G$33='Data Validation'!$H$4,Curves!T56*(1+(SQRT(YEARFRAC($O$6,$O56,2))*(1*$P56))),IF(Analysis!$G$33='Data Validation'!$H$5,Curves!T56*(1+(SQRT(YEARFRAC($O$6,$O56,2))*(2*$P56))),IF(Analysis!$G$33='Data Validation'!$H$6,Curves!T56+(Curves!$AL56-Curves!T56),IF(Analysis!$G$33='Data Validation'!$H$7,Curves!T56+0.25%,IF(Analysis!$G$33='Data Validation'!$H$8,Curves!T56+0.5%,"You Broke It"))))))))</f>
        <v>3.9872100000000001E-2</v>
      </c>
      <c r="AC56" s="40">
        <f>+IF(Analysis!$G$33='Data Validation'!$H$3,Curves!U56,IF(Analysis!$G$33='Data Validation'!$H$1,U56*(1-(SQRT(YEARFRAC($O$6,$O56,2))*(2*$P56))),IF(Analysis!$G$33='Data Validation'!$H$2,Curves!U56*(1-(SQRT(YEARFRAC($O$6,$O56,2))*(1*$P56))),IF(Analysis!$G$33='Data Validation'!$H$4,Curves!U56*(1+(SQRT(YEARFRAC($O$6,$O56,2))*(1*$P56))),IF(Analysis!$G$33='Data Validation'!$H$5,Curves!U56*(1+(SQRT(YEARFRAC($O$6,$O56,2))*(2*$P56))),IF(Analysis!$G$33='Data Validation'!$H$6,Curves!U56+(Curves!$AL56-Curves!U56),IF(Analysis!$G$33='Data Validation'!$H$7,Curves!U56+0.25%,IF(Analysis!$G$33='Data Validation'!$H$8,Curves!U56+0.5%,"You Broke It"))))))))</f>
        <v>0</v>
      </c>
      <c r="AD56" s="40">
        <f>+IF(Analysis!$G$33='Data Validation'!$H$3,Curves!V56,IF(Analysis!$G$33='Data Validation'!$H$1,V56*(1-(SQRT(YEARFRAC($O$6,$O56,2))*(2*$P56))),IF(Analysis!$G$33='Data Validation'!$H$2,Curves!V56*(1-(SQRT(YEARFRAC($O$6,$O56,2))*(1*$P56))),IF(Analysis!$G$33='Data Validation'!$H$4,Curves!V56*(1+(SQRT(YEARFRAC($O$6,$O56,2))*(1*$P56))),IF(Analysis!$G$33='Data Validation'!$H$5,Curves!V56*(1+(SQRT(YEARFRAC($O$6,$O56,2))*(2*$P56))),IF(Analysis!$G$33='Data Validation'!$H$6,Curves!V56+(Curves!$AL56-Curves!V56),IF(Analysis!$G$33='Data Validation'!$H$7,Curves!V56+0.25%,IF(Analysis!$G$33='Data Validation'!$H$8,Curves!V56+0.5%,"You Broke It"))))))))</f>
        <v>0</v>
      </c>
      <c r="AE56" s="24"/>
      <c r="AF56" s="35">
        <f t="shared" si="13"/>
        <v>45307</v>
      </c>
      <c r="AG56" s="36">
        <f t="shared" si="10"/>
        <v>5.35647E-2</v>
      </c>
      <c r="AH56" s="36"/>
      <c r="AI56" s="35">
        <f t="shared" si="14"/>
        <v>46779</v>
      </c>
      <c r="AJ56" s="36">
        <f t="shared" si="11"/>
        <v>3.7970500000000004E-2</v>
      </c>
      <c r="AK56" s="39" cm="1">
        <f t="array" ref="AK56">AVERAGE(IF((AF56:AF4050&gt;=AI56)*(AF56:AF4050&lt;=AI56),AG56:AG3741))</f>
        <v>3.7968099999999998E-2</v>
      </c>
      <c r="AL56" s="107">
        <f t="shared" si="26"/>
        <v>2.9209992499999993E-2</v>
      </c>
    </row>
    <row r="57" spans="2:38" x14ac:dyDescent="0.25">
      <c r="B57" s="16">
        <f t="shared" si="12"/>
        <v>46810</v>
      </c>
      <c r="C57" s="20">
        <v>31.12</v>
      </c>
      <c r="D57" s="2"/>
      <c r="E57" s="105">
        <v>3.8038500000000002</v>
      </c>
      <c r="F57" s="105">
        <v>3.9089399999999999</v>
      </c>
      <c r="G57" s="29">
        <v>3.9876499999999999</v>
      </c>
      <c r="H57" s="21"/>
      <c r="I57" s="23"/>
      <c r="J57" s="110">
        <v>45330</v>
      </c>
      <c r="K57" s="106">
        <v>5.3798000000000004</v>
      </c>
      <c r="L57" s="29"/>
      <c r="M57" s="23"/>
      <c r="O57" s="16">
        <f t="shared" si="18"/>
        <v>46810</v>
      </c>
      <c r="P57" s="51">
        <f t="shared" si="19"/>
        <v>0.31120000000000003</v>
      </c>
      <c r="Q57" s="8">
        <f t="shared" si="20"/>
        <v>3.8038500000000003E-2</v>
      </c>
      <c r="R57" s="8">
        <f t="shared" si="9"/>
        <v>3.796943333333333E-2</v>
      </c>
      <c r="S57" s="8">
        <f t="shared" si="21"/>
        <v>3.9089399999999996E-2</v>
      </c>
      <c r="T57" s="24">
        <f t="shared" si="22"/>
        <v>3.9876500000000002E-2</v>
      </c>
      <c r="U57" s="24">
        <f t="shared" si="23"/>
        <v>0</v>
      </c>
      <c r="V57" s="24">
        <f t="shared" si="24"/>
        <v>0</v>
      </c>
      <c r="W57" s="24"/>
      <c r="X57" s="16">
        <f t="shared" si="25"/>
        <v>46810</v>
      </c>
      <c r="Y57" s="40">
        <f>+IF(Analysis!$G$33='Data Validation'!$H$3,Curves!Q57,IF(Analysis!$G$33='Data Validation'!$H$1,Q57*(1-(SQRT(YEARFRAC($O$6,$O57,2))*(2*$P57))),IF(Analysis!$G$33='Data Validation'!$H$2,Curves!Q57*(1-(SQRT(YEARFRAC($O$6,$O57,2))*(1*$P57))),IF(Analysis!$G$33='Data Validation'!$H$4,Curves!Q57*(1+(SQRT(YEARFRAC($O$6,$O57,2))*(1*$P57))),IF(Analysis!$G$33='Data Validation'!$H$5,Curves!Q57*(1+(SQRT(YEARFRAC($O$6,$O57,2))*(2*$P57))),IF(Analysis!$G$33='Data Validation'!$H$6,Curves!Q57+(Curves!$AL57-Curves!Q57),IF(Analysis!$G$33='Data Validation'!$H$7,Curves!Q57+0.25%,IF(Analysis!$G$33='Data Validation'!$H$8,Curves!Q57+0.5%,"You Broke It"))))))))</f>
        <v>3.8038500000000003E-2</v>
      </c>
      <c r="Z57" s="40">
        <f>+IF(Analysis!$G$33='Data Validation'!$H$3,Curves!R57,IF(Analysis!$G$33='Data Validation'!$H$1,R57*(1-(SQRT(YEARFRAC($O$6,$O57,2))*(2*$P57))),IF(Analysis!$G$33='Data Validation'!$H$2,Curves!R57*(1-(SQRT(YEARFRAC($O$6,$O57,2))*(1*$P57))),IF(Analysis!$G$33='Data Validation'!$H$4,Curves!R57*(1+(SQRT(YEARFRAC($O$6,$O57,2))*(1*$P57))),IF(Analysis!$G$33='Data Validation'!$H$5,Curves!R57*(1+(SQRT(YEARFRAC($O$6,$O57,2))*(2*$P57))),IF(Analysis!$G$33='Data Validation'!$H$6,Curves!R57+(Curves!$AL57-Curves!R57),IF(Analysis!$G$33='Data Validation'!$H$7,Curves!R57+0.25%,IF(Analysis!$G$33='Data Validation'!$H$8,Curves!R57+0.5%,"You Broke It"))))))))</f>
        <v>3.796943333333333E-2</v>
      </c>
      <c r="AA57" s="40">
        <f>+IF(Analysis!$G$33='Data Validation'!$H$3,Curves!S57,IF(Analysis!$G$33='Data Validation'!$H$1,S57*(1-(SQRT(YEARFRAC($O$6,$O57,2))*(2*$P57))),IF(Analysis!$G$33='Data Validation'!$H$2,Curves!S57*(1-(SQRT(YEARFRAC($O$6,$O57,2))*(1*$P57))),IF(Analysis!$G$33='Data Validation'!$H$4,Curves!S57*(1+(SQRT(YEARFRAC($O$6,$O57,2))*(1*$P57))),IF(Analysis!$G$33='Data Validation'!$H$5,Curves!S57*(1+(SQRT(YEARFRAC($O$6,$O57,2))*(2*$P57))),IF(Analysis!$G$33='Data Validation'!$H$6,Curves!S57+(Curves!$AL57-Curves!S57),IF(Analysis!$G$33='Data Validation'!$H$7,Curves!S57+0.25%,IF(Analysis!$G$33='Data Validation'!$H$8,Curves!S57+0.5%,"You Broke It"))))))))</f>
        <v>3.9089399999999996E-2</v>
      </c>
      <c r="AB57" s="40">
        <f>+IF(Analysis!$G$33='Data Validation'!$H$3,Curves!T57,IF(Analysis!$G$33='Data Validation'!$H$1,T57*(1-(SQRT(YEARFRAC($O$6,$O57,2))*(2*$P57))),IF(Analysis!$G$33='Data Validation'!$H$2,Curves!T57*(1-(SQRT(YEARFRAC($O$6,$O57,2))*(1*$P57))),IF(Analysis!$G$33='Data Validation'!$H$4,Curves!T57*(1+(SQRT(YEARFRAC($O$6,$O57,2))*(1*$P57))),IF(Analysis!$G$33='Data Validation'!$H$5,Curves!T57*(1+(SQRT(YEARFRAC($O$6,$O57,2))*(2*$P57))),IF(Analysis!$G$33='Data Validation'!$H$6,Curves!T57+(Curves!$AL57-Curves!T57),IF(Analysis!$G$33='Data Validation'!$H$7,Curves!T57+0.25%,IF(Analysis!$G$33='Data Validation'!$H$8,Curves!T57+0.5%,"You Broke It"))))))))</f>
        <v>3.9876500000000002E-2</v>
      </c>
      <c r="AC57" s="40">
        <f>+IF(Analysis!$G$33='Data Validation'!$H$3,Curves!U57,IF(Analysis!$G$33='Data Validation'!$H$1,U57*(1-(SQRT(YEARFRAC($O$6,$O57,2))*(2*$P57))),IF(Analysis!$G$33='Data Validation'!$H$2,Curves!U57*(1-(SQRT(YEARFRAC($O$6,$O57,2))*(1*$P57))),IF(Analysis!$G$33='Data Validation'!$H$4,Curves!U57*(1+(SQRT(YEARFRAC($O$6,$O57,2))*(1*$P57))),IF(Analysis!$G$33='Data Validation'!$H$5,Curves!U57*(1+(SQRT(YEARFRAC($O$6,$O57,2))*(2*$P57))),IF(Analysis!$G$33='Data Validation'!$H$6,Curves!U57+(Curves!$AL57-Curves!U57),IF(Analysis!$G$33='Data Validation'!$H$7,Curves!U57+0.25%,IF(Analysis!$G$33='Data Validation'!$H$8,Curves!U57+0.5%,"You Broke It"))))))))</f>
        <v>0</v>
      </c>
      <c r="AD57" s="40">
        <f>+IF(Analysis!$G$33='Data Validation'!$H$3,Curves!V57,IF(Analysis!$G$33='Data Validation'!$H$1,V57*(1-(SQRT(YEARFRAC($O$6,$O57,2))*(2*$P57))),IF(Analysis!$G$33='Data Validation'!$H$2,Curves!V57*(1-(SQRT(YEARFRAC($O$6,$O57,2))*(1*$P57))),IF(Analysis!$G$33='Data Validation'!$H$4,Curves!V57*(1+(SQRT(YEARFRAC($O$6,$O57,2))*(1*$P57))),IF(Analysis!$G$33='Data Validation'!$H$5,Curves!V57*(1+(SQRT(YEARFRAC($O$6,$O57,2))*(2*$P57))),IF(Analysis!$G$33='Data Validation'!$H$6,Curves!V57+(Curves!$AL57-Curves!V57),IF(Analysis!$G$33='Data Validation'!$H$7,Curves!V57+0.25%,IF(Analysis!$G$33='Data Validation'!$H$8,Curves!V57+0.5%,"You Broke It"))))))))</f>
        <v>0</v>
      </c>
      <c r="AE57" s="24"/>
      <c r="AF57" s="35">
        <f t="shared" si="13"/>
        <v>45308</v>
      </c>
      <c r="AG57" s="36">
        <f t="shared" si="10"/>
        <v>5.35647E-2</v>
      </c>
      <c r="AH57" s="36"/>
      <c r="AI57" s="35">
        <f t="shared" si="14"/>
        <v>46810</v>
      </c>
      <c r="AJ57" s="36">
        <f t="shared" si="11"/>
        <v>3.796943333333333E-2</v>
      </c>
      <c r="AK57" s="39" cm="1">
        <f t="array" ref="AK57">AVERAGE(IF((AF57:AF4051&gt;=AI57)*(AF57:AF4051&lt;=AI57),AG57:AG3742))</f>
        <v>3.7972100000000002E-2</v>
      </c>
      <c r="AL57" s="107">
        <f t="shared" si="26"/>
        <v>2.9251809999999993E-2</v>
      </c>
    </row>
    <row r="58" spans="2:38" x14ac:dyDescent="0.25">
      <c r="B58" s="16">
        <f t="shared" si="12"/>
        <v>46839</v>
      </c>
      <c r="C58" s="20">
        <v>31.12</v>
      </c>
      <c r="D58" s="2"/>
      <c r="E58" s="105">
        <v>3.8032499999999998</v>
      </c>
      <c r="F58" s="105">
        <v>3.9083000000000001</v>
      </c>
      <c r="G58" s="29">
        <v>3.98699</v>
      </c>
      <c r="H58" s="21"/>
      <c r="I58" s="23"/>
      <c r="J58" s="110">
        <v>45331</v>
      </c>
      <c r="K58" s="106">
        <v>5.3806000000000003</v>
      </c>
      <c r="L58" s="29"/>
      <c r="M58" s="23"/>
      <c r="O58" s="16">
        <f t="shared" si="18"/>
        <v>46839</v>
      </c>
      <c r="P58" s="51">
        <f t="shared" si="19"/>
        <v>0.31120000000000003</v>
      </c>
      <c r="Q58" s="8">
        <f t="shared" si="20"/>
        <v>3.8032499999999997E-2</v>
      </c>
      <c r="R58" s="8">
        <f t="shared" si="9"/>
        <v>3.79689E-2</v>
      </c>
      <c r="S58" s="8">
        <f t="shared" si="21"/>
        <v>3.9083E-2</v>
      </c>
      <c r="T58" s="24">
        <f t="shared" si="22"/>
        <v>3.98699E-2</v>
      </c>
      <c r="U58" s="24">
        <f t="shared" si="23"/>
        <v>0</v>
      </c>
      <c r="V58" s="24">
        <f t="shared" si="24"/>
        <v>0</v>
      </c>
      <c r="W58" s="24"/>
      <c r="X58" s="16">
        <f t="shared" si="25"/>
        <v>46839</v>
      </c>
      <c r="Y58" s="40">
        <f>+IF(Analysis!$G$33='Data Validation'!$H$3,Curves!Q58,IF(Analysis!$G$33='Data Validation'!$H$1,Q58*(1-(SQRT(YEARFRAC($O$6,$O58,2))*(2*$P58))),IF(Analysis!$G$33='Data Validation'!$H$2,Curves!Q58*(1-(SQRT(YEARFRAC($O$6,$O58,2))*(1*$P58))),IF(Analysis!$G$33='Data Validation'!$H$4,Curves!Q58*(1+(SQRT(YEARFRAC($O$6,$O58,2))*(1*$P58))),IF(Analysis!$G$33='Data Validation'!$H$5,Curves!Q58*(1+(SQRT(YEARFRAC($O$6,$O58,2))*(2*$P58))),IF(Analysis!$G$33='Data Validation'!$H$6,Curves!Q58+(Curves!$AL58-Curves!Q58),IF(Analysis!$G$33='Data Validation'!$H$7,Curves!Q58+0.25%,IF(Analysis!$G$33='Data Validation'!$H$8,Curves!Q58+0.5%,"You Broke It"))))))))</f>
        <v>3.8032499999999997E-2</v>
      </c>
      <c r="Z58" s="40">
        <f>+IF(Analysis!$G$33='Data Validation'!$H$3,Curves!R58,IF(Analysis!$G$33='Data Validation'!$H$1,R58*(1-(SQRT(YEARFRAC($O$6,$O58,2))*(2*$P58))),IF(Analysis!$G$33='Data Validation'!$H$2,Curves!R58*(1-(SQRT(YEARFRAC($O$6,$O58,2))*(1*$P58))),IF(Analysis!$G$33='Data Validation'!$H$4,Curves!R58*(1+(SQRT(YEARFRAC($O$6,$O58,2))*(1*$P58))),IF(Analysis!$G$33='Data Validation'!$H$5,Curves!R58*(1+(SQRT(YEARFRAC($O$6,$O58,2))*(2*$P58))),IF(Analysis!$G$33='Data Validation'!$H$6,Curves!R58+(Curves!$AL58-Curves!R58),IF(Analysis!$G$33='Data Validation'!$H$7,Curves!R58+0.25%,IF(Analysis!$G$33='Data Validation'!$H$8,Curves!R58+0.5%,"You Broke It"))))))))</f>
        <v>3.79689E-2</v>
      </c>
      <c r="AA58" s="40">
        <f>+IF(Analysis!$G$33='Data Validation'!$H$3,Curves!S58,IF(Analysis!$G$33='Data Validation'!$H$1,S58*(1-(SQRT(YEARFRAC($O$6,$O58,2))*(2*$P58))),IF(Analysis!$G$33='Data Validation'!$H$2,Curves!S58*(1-(SQRT(YEARFRAC($O$6,$O58,2))*(1*$P58))),IF(Analysis!$G$33='Data Validation'!$H$4,Curves!S58*(1+(SQRT(YEARFRAC($O$6,$O58,2))*(1*$P58))),IF(Analysis!$G$33='Data Validation'!$H$5,Curves!S58*(1+(SQRT(YEARFRAC($O$6,$O58,2))*(2*$P58))),IF(Analysis!$G$33='Data Validation'!$H$6,Curves!S58+(Curves!$AL58-Curves!S58),IF(Analysis!$G$33='Data Validation'!$H$7,Curves!S58+0.25%,IF(Analysis!$G$33='Data Validation'!$H$8,Curves!S58+0.5%,"You Broke It"))))))))</f>
        <v>3.9083E-2</v>
      </c>
      <c r="AB58" s="40">
        <f>+IF(Analysis!$G$33='Data Validation'!$H$3,Curves!T58,IF(Analysis!$G$33='Data Validation'!$H$1,T58*(1-(SQRT(YEARFRAC($O$6,$O58,2))*(2*$P58))),IF(Analysis!$G$33='Data Validation'!$H$2,Curves!T58*(1-(SQRT(YEARFRAC($O$6,$O58,2))*(1*$P58))),IF(Analysis!$G$33='Data Validation'!$H$4,Curves!T58*(1+(SQRT(YEARFRAC($O$6,$O58,2))*(1*$P58))),IF(Analysis!$G$33='Data Validation'!$H$5,Curves!T58*(1+(SQRT(YEARFRAC($O$6,$O58,2))*(2*$P58))),IF(Analysis!$G$33='Data Validation'!$H$6,Curves!T58+(Curves!$AL58-Curves!T58),IF(Analysis!$G$33='Data Validation'!$H$7,Curves!T58+0.25%,IF(Analysis!$G$33='Data Validation'!$H$8,Curves!T58+0.5%,"You Broke It"))))))))</f>
        <v>3.98699E-2</v>
      </c>
      <c r="AC58" s="40">
        <f>+IF(Analysis!$G$33='Data Validation'!$H$3,Curves!U58,IF(Analysis!$G$33='Data Validation'!$H$1,U58*(1-(SQRT(YEARFRAC($O$6,$O58,2))*(2*$P58))),IF(Analysis!$G$33='Data Validation'!$H$2,Curves!U58*(1-(SQRT(YEARFRAC($O$6,$O58,2))*(1*$P58))),IF(Analysis!$G$33='Data Validation'!$H$4,Curves!U58*(1+(SQRT(YEARFRAC($O$6,$O58,2))*(1*$P58))),IF(Analysis!$G$33='Data Validation'!$H$5,Curves!U58*(1+(SQRT(YEARFRAC($O$6,$O58,2))*(2*$P58))),IF(Analysis!$G$33='Data Validation'!$H$6,Curves!U58+(Curves!$AL58-Curves!U58),IF(Analysis!$G$33='Data Validation'!$H$7,Curves!U58+0.25%,IF(Analysis!$G$33='Data Validation'!$H$8,Curves!U58+0.5%,"You Broke It"))))))))</f>
        <v>0</v>
      </c>
      <c r="AD58" s="40">
        <f>+IF(Analysis!$G$33='Data Validation'!$H$3,Curves!V58,IF(Analysis!$G$33='Data Validation'!$H$1,V58*(1-(SQRT(YEARFRAC($O$6,$O58,2))*(2*$P58))),IF(Analysis!$G$33='Data Validation'!$H$2,Curves!V58*(1-(SQRT(YEARFRAC($O$6,$O58,2))*(1*$P58))),IF(Analysis!$G$33='Data Validation'!$H$4,Curves!V58*(1+(SQRT(YEARFRAC($O$6,$O58,2))*(1*$P58))),IF(Analysis!$G$33='Data Validation'!$H$5,Curves!V58*(1+(SQRT(YEARFRAC($O$6,$O58,2))*(2*$P58))),IF(Analysis!$G$33='Data Validation'!$H$6,Curves!V58+(Curves!$AL58-Curves!V58),IF(Analysis!$G$33='Data Validation'!$H$7,Curves!V58+0.25%,IF(Analysis!$G$33='Data Validation'!$H$8,Curves!V58+0.5%,"You Broke It"))))))))</f>
        <v>0</v>
      </c>
      <c r="AE58" s="24"/>
      <c r="AF58" s="35">
        <f t="shared" si="13"/>
        <v>45309</v>
      </c>
      <c r="AG58" s="36">
        <f t="shared" si="10"/>
        <v>5.35647E-2</v>
      </c>
      <c r="AH58" s="36"/>
      <c r="AI58" s="35">
        <f t="shared" si="14"/>
        <v>46839</v>
      </c>
      <c r="AJ58" s="36">
        <f t="shared" si="11"/>
        <v>3.79689E-2</v>
      </c>
      <c r="AK58" s="39" cm="1">
        <f t="array" ref="AK58">AVERAGE(IF((AF58:AF4052&gt;=AI58)*(AF58:AF4052&lt;=AI58),AG58:AG3743))</f>
        <v>3.7968099999999998E-2</v>
      </c>
      <c r="AL58" s="107">
        <f t="shared" si="26"/>
        <v>2.9293627499999992E-2</v>
      </c>
    </row>
    <row r="59" spans="2:38" x14ac:dyDescent="0.25">
      <c r="B59" s="16">
        <f t="shared" si="12"/>
        <v>46870</v>
      </c>
      <c r="C59" s="20">
        <v>31.13</v>
      </c>
      <c r="D59" s="2"/>
      <c r="E59" s="105">
        <v>3.8036500000000002</v>
      </c>
      <c r="F59" s="105">
        <v>3.9087299999999998</v>
      </c>
      <c r="G59" s="29">
        <v>3.9874299999999998</v>
      </c>
      <c r="H59" s="21"/>
      <c r="I59" s="23"/>
      <c r="J59" s="110">
        <v>45334</v>
      </c>
      <c r="K59" s="106">
        <v>5.3798000000000004</v>
      </c>
      <c r="L59" s="29"/>
      <c r="M59" s="23"/>
      <c r="O59" s="16">
        <f t="shared" si="18"/>
        <v>46870</v>
      </c>
      <c r="P59" s="51">
        <f t="shared" si="19"/>
        <v>0.31129999999999997</v>
      </c>
      <c r="Q59" s="8">
        <f t="shared" si="20"/>
        <v>3.8036500000000001E-2</v>
      </c>
      <c r="R59" s="8">
        <f t="shared" si="9"/>
        <v>3.7971100000000001E-2</v>
      </c>
      <c r="S59" s="8">
        <f t="shared" si="21"/>
        <v>3.9087299999999998E-2</v>
      </c>
      <c r="T59" s="24">
        <f t="shared" si="22"/>
        <v>3.9874300000000001E-2</v>
      </c>
      <c r="U59" s="24">
        <f t="shared" si="23"/>
        <v>0</v>
      </c>
      <c r="V59" s="24">
        <f t="shared" si="24"/>
        <v>0</v>
      </c>
      <c r="W59" s="24"/>
      <c r="X59" s="16">
        <f t="shared" si="25"/>
        <v>46870</v>
      </c>
      <c r="Y59" s="40">
        <f>+IF(Analysis!$G$33='Data Validation'!$H$3,Curves!Q59,IF(Analysis!$G$33='Data Validation'!$H$1,Q59*(1-(SQRT(YEARFRAC($O$6,$O59,2))*(2*$P59))),IF(Analysis!$G$33='Data Validation'!$H$2,Curves!Q59*(1-(SQRT(YEARFRAC($O$6,$O59,2))*(1*$P59))),IF(Analysis!$G$33='Data Validation'!$H$4,Curves!Q59*(1+(SQRT(YEARFRAC($O$6,$O59,2))*(1*$P59))),IF(Analysis!$G$33='Data Validation'!$H$5,Curves!Q59*(1+(SQRT(YEARFRAC($O$6,$O59,2))*(2*$P59))),IF(Analysis!$G$33='Data Validation'!$H$6,Curves!Q59+(Curves!$AL59-Curves!Q59),IF(Analysis!$G$33='Data Validation'!$H$7,Curves!Q59+0.25%,IF(Analysis!$G$33='Data Validation'!$H$8,Curves!Q59+0.5%,"You Broke It"))))))))</f>
        <v>3.8036500000000001E-2</v>
      </c>
      <c r="Z59" s="40">
        <f>+IF(Analysis!$G$33='Data Validation'!$H$3,Curves!R59,IF(Analysis!$G$33='Data Validation'!$H$1,R59*(1-(SQRT(YEARFRAC($O$6,$O59,2))*(2*$P59))),IF(Analysis!$G$33='Data Validation'!$H$2,Curves!R59*(1-(SQRT(YEARFRAC($O$6,$O59,2))*(1*$P59))),IF(Analysis!$G$33='Data Validation'!$H$4,Curves!R59*(1+(SQRT(YEARFRAC($O$6,$O59,2))*(1*$P59))),IF(Analysis!$G$33='Data Validation'!$H$5,Curves!R59*(1+(SQRT(YEARFRAC($O$6,$O59,2))*(2*$P59))),IF(Analysis!$G$33='Data Validation'!$H$6,Curves!R59+(Curves!$AL59-Curves!R59),IF(Analysis!$G$33='Data Validation'!$H$7,Curves!R59+0.25%,IF(Analysis!$G$33='Data Validation'!$H$8,Curves!R59+0.5%,"You Broke It"))))))))</f>
        <v>3.7971100000000001E-2</v>
      </c>
      <c r="AA59" s="40">
        <f>+IF(Analysis!$G$33='Data Validation'!$H$3,Curves!S59,IF(Analysis!$G$33='Data Validation'!$H$1,S59*(1-(SQRT(YEARFRAC($O$6,$O59,2))*(2*$P59))),IF(Analysis!$G$33='Data Validation'!$H$2,Curves!S59*(1-(SQRT(YEARFRAC($O$6,$O59,2))*(1*$P59))),IF(Analysis!$G$33='Data Validation'!$H$4,Curves!S59*(1+(SQRT(YEARFRAC($O$6,$O59,2))*(1*$P59))),IF(Analysis!$G$33='Data Validation'!$H$5,Curves!S59*(1+(SQRT(YEARFRAC($O$6,$O59,2))*(2*$P59))),IF(Analysis!$G$33='Data Validation'!$H$6,Curves!S59+(Curves!$AL59-Curves!S59),IF(Analysis!$G$33='Data Validation'!$H$7,Curves!S59+0.25%,IF(Analysis!$G$33='Data Validation'!$H$8,Curves!S59+0.5%,"You Broke It"))))))))</f>
        <v>3.9087299999999998E-2</v>
      </c>
      <c r="AB59" s="40">
        <f>+IF(Analysis!$G$33='Data Validation'!$H$3,Curves!T59,IF(Analysis!$G$33='Data Validation'!$H$1,T59*(1-(SQRT(YEARFRAC($O$6,$O59,2))*(2*$P59))),IF(Analysis!$G$33='Data Validation'!$H$2,Curves!T59*(1-(SQRT(YEARFRAC($O$6,$O59,2))*(1*$P59))),IF(Analysis!$G$33='Data Validation'!$H$4,Curves!T59*(1+(SQRT(YEARFRAC($O$6,$O59,2))*(1*$P59))),IF(Analysis!$G$33='Data Validation'!$H$5,Curves!T59*(1+(SQRT(YEARFRAC($O$6,$O59,2))*(2*$P59))),IF(Analysis!$G$33='Data Validation'!$H$6,Curves!T59+(Curves!$AL59-Curves!T59),IF(Analysis!$G$33='Data Validation'!$H$7,Curves!T59+0.25%,IF(Analysis!$G$33='Data Validation'!$H$8,Curves!T59+0.5%,"You Broke It"))))))))</f>
        <v>3.9874300000000001E-2</v>
      </c>
      <c r="AC59" s="40">
        <f>+IF(Analysis!$G$33='Data Validation'!$H$3,Curves!U59,IF(Analysis!$G$33='Data Validation'!$H$1,U59*(1-(SQRT(YEARFRAC($O$6,$O59,2))*(2*$P59))),IF(Analysis!$G$33='Data Validation'!$H$2,Curves!U59*(1-(SQRT(YEARFRAC($O$6,$O59,2))*(1*$P59))),IF(Analysis!$G$33='Data Validation'!$H$4,Curves!U59*(1+(SQRT(YEARFRAC($O$6,$O59,2))*(1*$P59))),IF(Analysis!$G$33='Data Validation'!$H$5,Curves!U59*(1+(SQRT(YEARFRAC($O$6,$O59,2))*(2*$P59))),IF(Analysis!$G$33='Data Validation'!$H$6,Curves!U59+(Curves!$AL59-Curves!U59),IF(Analysis!$G$33='Data Validation'!$H$7,Curves!U59+0.25%,IF(Analysis!$G$33='Data Validation'!$H$8,Curves!U59+0.5%,"You Broke It"))))))))</f>
        <v>0</v>
      </c>
      <c r="AD59" s="40">
        <f>+IF(Analysis!$G$33='Data Validation'!$H$3,Curves!V59,IF(Analysis!$G$33='Data Validation'!$H$1,V59*(1-(SQRT(YEARFRAC($O$6,$O59,2))*(2*$P59))),IF(Analysis!$G$33='Data Validation'!$H$2,Curves!V59*(1-(SQRT(YEARFRAC($O$6,$O59,2))*(1*$P59))),IF(Analysis!$G$33='Data Validation'!$H$4,Curves!V59*(1+(SQRT(YEARFRAC($O$6,$O59,2))*(1*$P59))),IF(Analysis!$G$33='Data Validation'!$H$5,Curves!V59*(1+(SQRT(YEARFRAC($O$6,$O59,2))*(2*$P59))),IF(Analysis!$G$33='Data Validation'!$H$6,Curves!V59+(Curves!$AL59-Curves!V59),IF(Analysis!$G$33='Data Validation'!$H$7,Curves!V59+0.25%,IF(Analysis!$G$33='Data Validation'!$H$8,Curves!V59+0.5%,"You Broke It"))))))))</f>
        <v>0</v>
      </c>
      <c r="AE59" s="24"/>
      <c r="AF59" s="35">
        <f t="shared" si="13"/>
        <v>45310</v>
      </c>
      <c r="AG59" s="36">
        <f t="shared" si="10"/>
        <v>5.3572700000000001E-2</v>
      </c>
      <c r="AH59" s="36"/>
      <c r="AI59" s="35">
        <f t="shared" si="14"/>
        <v>46870</v>
      </c>
      <c r="AJ59" s="36">
        <f t="shared" si="11"/>
        <v>3.7971100000000001E-2</v>
      </c>
      <c r="AK59" s="39" cm="1">
        <f t="array" ref="AK59">AVERAGE(IF((AF59:AF4053&gt;=AI59)*(AF59:AF4053&lt;=AI59),AG59:AG3744))</f>
        <v>3.7968099999999998E-2</v>
      </c>
      <c r="AL59" s="107">
        <f t="shared" si="26"/>
        <v>2.9335444999999991E-2</v>
      </c>
    </row>
    <row r="60" spans="2:38" x14ac:dyDescent="0.25">
      <c r="B60" s="16">
        <f t="shared" si="12"/>
        <v>46900</v>
      </c>
      <c r="C60" s="20">
        <v>31.15</v>
      </c>
      <c r="D60" s="2"/>
      <c r="E60" s="105">
        <v>3.8032499999999998</v>
      </c>
      <c r="F60" s="105">
        <v>3.9083000000000001</v>
      </c>
      <c r="G60" s="29">
        <v>3.98699</v>
      </c>
      <c r="H60" s="21"/>
      <c r="I60" s="23"/>
      <c r="J60" s="110">
        <v>45335</v>
      </c>
      <c r="K60" s="106">
        <v>5.3798000000000004</v>
      </c>
      <c r="L60" s="29"/>
      <c r="M60" s="23"/>
      <c r="O60" s="16">
        <f t="shared" si="18"/>
        <v>46900</v>
      </c>
      <c r="P60" s="51">
        <f t="shared" si="19"/>
        <v>0.3115</v>
      </c>
      <c r="Q60" s="8">
        <f t="shared" si="20"/>
        <v>3.8032499999999997E-2</v>
      </c>
      <c r="R60" s="8">
        <f t="shared" si="9"/>
        <v>3.7971700000000004E-2</v>
      </c>
      <c r="S60" s="8">
        <f t="shared" si="21"/>
        <v>3.9083E-2</v>
      </c>
      <c r="T60" s="24">
        <f t="shared" si="22"/>
        <v>3.98699E-2</v>
      </c>
      <c r="U60" s="24">
        <f t="shared" si="23"/>
        <v>0</v>
      </c>
      <c r="V60" s="24">
        <f t="shared" si="24"/>
        <v>0</v>
      </c>
      <c r="W60" s="24"/>
      <c r="X60" s="16">
        <f t="shared" si="25"/>
        <v>46900</v>
      </c>
      <c r="Y60" s="40">
        <f>+IF(Analysis!$G$33='Data Validation'!$H$3,Curves!Q60,IF(Analysis!$G$33='Data Validation'!$H$1,Q60*(1-(SQRT(YEARFRAC($O$6,$O60,2))*(2*$P60))),IF(Analysis!$G$33='Data Validation'!$H$2,Curves!Q60*(1-(SQRT(YEARFRAC($O$6,$O60,2))*(1*$P60))),IF(Analysis!$G$33='Data Validation'!$H$4,Curves!Q60*(1+(SQRT(YEARFRAC($O$6,$O60,2))*(1*$P60))),IF(Analysis!$G$33='Data Validation'!$H$5,Curves!Q60*(1+(SQRT(YEARFRAC($O$6,$O60,2))*(2*$P60))),IF(Analysis!$G$33='Data Validation'!$H$6,Curves!Q60+(Curves!$AL60-Curves!Q60),IF(Analysis!$G$33='Data Validation'!$H$7,Curves!Q60+0.25%,IF(Analysis!$G$33='Data Validation'!$H$8,Curves!Q60+0.5%,"You Broke It"))))))))</f>
        <v>3.8032499999999997E-2</v>
      </c>
      <c r="Z60" s="40">
        <f>+IF(Analysis!$G$33='Data Validation'!$H$3,Curves!R60,IF(Analysis!$G$33='Data Validation'!$H$1,R60*(1-(SQRT(YEARFRAC($O$6,$O60,2))*(2*$P60))),IF(Analysis!$G$33='Data Validation'!$H$2,Curves!R60*(1-(SQRT(YEARFRAC($O$6,$O60,2))*(1*$P60))),IF(Analysis!$G$33='Data Validation'!$H$4,Curves!R60*(1+(SQRT(YEARFRAC($O$6,$O60,2))*(1*$P60))),IF(Analysis!$G$33='Data Validation'!$H$5,Curves!R60*(1+(SQRT(YEARFRAC($O$6,$O60,2))*(2*$P60))),IF(Analysis!$G$33='Data Validation'!$H$6,Curves!R60+(Curves!$AL60-Curves!R60),IF(Analysis!$G$33='Data Validation'!$H$7,Curves!R60+0.25%,IF(Analysis!$G$33='Data Validation'!$H$8,Curves!R60+0.5%,"You Broke It"))))))))</f>
        <v>3.7971700000000004E-2</v>
      </c>
      <c r="AA60" s="40">
        <f>+IF(Analysis!$G$33='Data Validation'!$H$3,Curves!S60,IF(Analysis!$G$33='Data Validation'!$H$1,S60*(1-(SQRT(YEARFRAC($O$6,$O60,2))*(2*$P60))),IF(Analysis!$G$33='Data Validation'!$H$2,Curves!S60*(1-(SQRT(YEARFRAC($O$6,$O60,2))*(1*$P60))),IF(Analysis!$G$33='Data Validation'!$H$4,Curves!S60*(1+(SQRT(YEARFRAC($O$6,$O60,2))*(1*$P60))),IF(Analysis!$G$33='Data Validation'!$H$5,Curves!S60*(1+(SQRT(YEARFRAC($O$6,$O60,2))*(2*$P60))),IF(Analysis!$G$33='Data Validation'!$H$6,Curves!S60+(Curves!$AL60-Curves!S60),IF(Analysis!$G$33='Data Validation'!$H$7,Curves!S60+0.25%,IF(Analysis!$G$33='Data Validation'!$H$8,Curves!S60+0.5%,"You Broke It"))))))))</f>
        <v>3.9083E-2</v>
      </c>
      <c r="AB60" s="40">
        <f>+IF(Analysis!$G$33='Data Validation'!$H$3,Curves!T60,IF(Analysis!$G$33='Data Validation'!$H$1,T60*(1-(SQRT(YEARFRAC($O$6,$O60,2))*(2*$P60))),IF(Analysis!$G$33='Data Validation'!$H$2,Curves!T60*(1-(SQRT(YEARFRAC($O$6,$O60,2))*(1*$P60))),IF(Analysis!$G$33='Data Validation'!$H$4,Curves!T60*(1+(SQRT(YEARFRAC($O$6,$O60,2))*(1*$P60))),IF(Analysis!$G$33='Data Validation'!$H$5,Curves!T60*(1+(SQRT(YEARFRAC($O$6,$O60,2))*(2*$P60))),IF(Analysis!$G$33='Data Validation'!$H$6,Curves!T60+(Curves!$AL60-Curves!T60),IF(Analysis!$G$33='Data Validation'!$H$7,Curves!T60+0.25%,IF(Analysis!$G$33='Data Validation'!$H$8,Curves!T60+0.5%,"You Broke It"))))))))</f>
        <v>3.98699E-2</v>
      </c>
      <c r="AC60" s="40">
        <f>+IF(Analysis!$G$33='Data Validation'!$H$3,Curves!U60,IF(Analysis!$G$33='Data Validation'!$H$1,U60*(1-(SQRT(YEARFRAC($O$6,$O60,2))*(2*$P60))),IF(Analysis!$G$33='Data Validation'!$H$2,Curves!U60*(1-(SQRT(YEARFRAC($O$6,$O60,2))*(1*$P60))),IF(Analysis!$G$33='Data Validation'!$H$4,Curves!U60*(1+(SQRT(YEARFRAC($O$6,$O60,2))*(1*$P60))),IF(Analysis!$G$33='Data Validation'!$H$5,Curves!U60*(1+(SQRT(YEARFRAC($O$6,$O60,2))*(2*$P60))),IF(Analysis!$G$33='Data Validation'!$H$6,Curves!U60+(Curves!$AL60-Curves!U60),IF(Analysis!$G$33='Data Validation'!$H$7,Curves!U60+0.25%,IF(Analysis!$G$33='Data Validation'!$H$8,Curves!U60+0.5%,"You Broke It"))))))))</f>
        <v>0</v>
      </c>
      <c r="AD60" s="40">
        <f>+IF(Analysis!$G$33='Data Validation'!$H$3,Curves!V60,IF(Analysis!$G$33='Data Validation'!$H$1,V60*(1-(SQRT(YEARFRAC($O$6,$O60,2))*(2*$P60))),IF(Analysis!$G$33='Data Validation'!$H$2,Curves!V60*(1-(SQRT(YEARFRAC($O$6,$O60,2))*(1*$P60))),IF(Analysis!$G$33='Data Validation'!$H$4,Curves!V60*(1+(SQRT(YEARFRAC($O$6,$O60,2))*(1*$P60))),IF(Analysis!$G$33='Data Validation'!$H$5,Curves!V60*(1+(SQRT(YEARFRAC($O$6,$O60,2))*(2*$P60))),IF(Analysis!$G$33='Data Validation'!$H$6,Curves!V60+(Curves!$AL60-Curves!V60),IF(Analysis!$G$33='Data Validation'!$H$7,Curves!V60+0.25%,IF(Analysis!$G$33='Data Validation'!$H$8,Curves!V60+0.5%,"You Broke It"))))))))</f>
        <v>0</v>
      </c>
      <c r="AE60" s="24"/>
      <c r="AF60" s="35">
        <f t="shared" si="13"/>
        <v>45311</v>
      </c>
      <c r="AG60" s="36">
        <f t="shared" si="10"/>
        <v>5.3572700000000001E-2</v>
      </c>
      <c r="AH60" s="36"/>
      <c r="AI60" s="35">
        <f t="shared" si="14"/>
        <v>46900</v>
      </c>
      <c r="AJ60" s="36">
        <f t="shared" si="11"/>
        <v>3.7971700000000004E-2</v>
      </c>
      <c r="AK60" s="39" cm="1">
        <f t="array" ref="AK60">AVERAGE(IF((AF60:AF4054&gt;=AI60)*(AF60:AF4054&lt;=AI60),AG60:AG3745))</f>
        <v>3.7974100000000004E-2</v>
      </c>
      <c r="AL60" s="107">
        <f t="shared" si="26"/>
        <v>2.9377262499999991E-2</v>
      </c>
    </row>
    <row r="61" spans="2:38" x14ac:dyDescent="0.25">
      <c r="B61" s="16">
        <f t="shared" si="12"/>
        <v>46931</v>
      </c>
      <c r="C61" s="20">
        <v>31.16</v>
      </c>
      <c r="D61" s="2"/>
      <c r="E61" s="105">
        <v>3.8032499999999998</v>
      </c>
      <c r="F61" s="105">
        <v>3.9083000000000001</v>
      </c>
      <c r="G61" s="29">
        <v>3.98699</v>
      </c>
      <c r="H61" s="21"/>
      <c r="I61" s="23"/>
      <c r="J61" s="110">
        <v>45336</v>
      </c>
      <c r="K61" s="106">
        <v>5.3798000000000004</v>
      </c>
      <c r="L61" s="29"/>
      <c r="M61" s="23"/>
      <c r="O61" s="16">
        <f t="shared" si="18"/>
        <v>46931</v>
      </c>
      <c r="P61" s="51">
        <f t="shared" si="19"/>
        <v>0.31159999999999999</v>
      </c>
      <c r="Q61" s="8">
        <f t="shared" si="20"/>
        <v>3.8032499999999997E-2</v>
      </c>
      <c r="R61" s="8">
        <f t="shared" si="9"/>
        <v>3.7969099999999999E-2</v>
      </c>
      <c r="S61" s="8">
        <f t="shared" si="21"/>
        <v>3.9083E-2</v>
      </c>
      <c r="T61" s="24">
        <f t="shared" si="22"/>
        <v>3.98699E-2</v>
      </c>
      <c r="U61" s="24">
        <f t="shared" si="23"/>
        <v>0</v>
      </c>
      <c r="V61" s="24">
        <f t="shared" si="24"/>
        <v>0</v>
      </c>
      <c r="W61" s="24"/>
      <c r="X61" s="16">
        <f t="shared" si="25"/>
        <v>46931</v>
      </c>
      <c r="Y61" s="40">
        <f>+IF(Analysis!$G$33='Data Validation'!$H$3,Curves!Q61,IF(Analysis!$G$33='Data Validation'!$H$1,Q61*(1-(SQRT(YEARFRAC($O$6,$O61,2))*(2*$P61))),IF(Analysis!$G$33='Data Validation'!$H$2,Curves!Q61*(1-(SQRT(YEARFRAC($O$6,$O61,2))*(1*$P61))),IF(Analysis!$G$33='Data Validation'!$H$4,Curves!Q61*(1+(SQRT(YEARFRAC($O$6,$O61,2))*(1*$P61))),IF(Analysis!$G$33='Data Validation'!$H$5,Curves!Q61*(1+(SQRT(YEARFRAC($O$6,$O61,2))*(2*$P61))),IF(Analysis!$G$33='Data Validation'!$H$6,Curves!Q61+(Curves!$AL61-Curves!Q61),IF(Analysis!$G$33='Data Validation'!$H$7,Curves!Q61+0.25%,IF(Analysis!$G$33='Data Validation'!$H$8,Curves!Q61+0.5%,"You Broke It"))))))))</f>
        <v>3.8032499999999997E-2</v>
      </c>
      <c r="Z61" s="40">
        <f>+IF(Analysis!$G$33='Data Validation'!$H$3,Curves!R61,IF(Analysis!$G$33='Data Validation'!$H$1,R61*(1-(SQRT(YEARFRAC($O$6,$O61,2))*(2*$P61))),IF(Analysis!$G$33='Data Validation'!$H$2,Curves!R61*(1-(SQRT(YEARFRAC($O$6,$O61,2))*(1*$P61))),IF(Analysis!$G$33='Data Validation'!$H$4,Curves!R61*(1+(SQRT(YEARFRAC($O$6,$O61,2))*(1*$P61))),IF(Analysis!$G$33='Data Validation'!$H$5,Curves!R61*(1+(SQRT(YEARFRAC($O$6,$O61,2))*(2*$P61))),IF(Analysis!$G$33='Data Validation'!$H$6,Curves!R61+(Curves!$AL61-Curves!R61),IF(Analysis!$G$33='Data Validation'!$H$7,Curves!R61+0.25%,IF(Analysis!$G$33='Data Validation'!$H$8,Curves!R61+0.5%,"You Broke It"))))))))</f>
        <v>3.7969099999999999E-2</v>
      </c>
      <c r="AA61" s="40">
        <f>+IF(Analysis!$G$33='Data Validation'!$H$3,Curves!S61,IF(Analysis!$G$33='Data Validation'!$H$1,S61*(1-(SQRT(YEARFRAC($O$6,$O61,2))*(2*$P61))),IF(Analysis!$G$33='Data Validation'!$H$2,Curves!S61*(1-(SQRT(YEARFRAC($O$6,$O61,2))*(1*$P61))),IF(Analysis!$G$33='Data Validation'!$H$4,Curves!S61*(1+(SQRT(YEARFRAC($O$6,$O61,2))*(1*$P61))),IF(Analysis!$G$33='Data Validation'!$H$5,Curves!S61*(1+(SQRT(YEARFRAC($O$6,$O61,2))*(2*$P61))),IF(Analysis!$G$33='Data Validation'!$H$6,Curves!S61+(Curves!$AL61-Curves!S61),IF(Analysis!$G$33='Data Validation'!$H$7,Curves!S61+0.25%,IF(Analysis!$G$33='Data Validation'!$H$8,Curves!S61+0.5%,"You Broke It"))))))))</f>
        <v>3.9083E-2</v>
      </c>
      <c r="AB61" s="40">
        <f>+IF(Analysis!$G$33='Data Validation'!$H$3,Curves!T61,IF(Analysis!$G$33='Data Validation'!$H$1,T61*(1-(SQRT(YEARFRAC($O$6,$O61,2))*(2*$P61))),IF(Analysis!$G$33='Data Validation'!$H$2,Curves!T61*(1-(SQRT(YEARFRAC($O$6,$O61,2))*(1*$P61))),IF(Analysis!$G$33='Data Validation'!$H$4,Curves!T61*(1+(SQRT(YEARFRAC($O$6,$O61,2))*(1*$P61))),IF(Analysis!$G$33='Data Validation'!$H$5,Curves!T61*(1+(SQRT(YEARFRAC($O$6,$O61,2))*(2*$P61))),IF(Analysis!$G$33='Data Validation'!$H$6,Curves!T61+(Curves!$AL61-Curves!T61),IF(Analysis!$G$33='Data Validation'!$H$7,Curves!T61+0.25%,IF(Analysis!$G$33='Data Validation'!$H$8,Curves!T61+0.5%,"You Broke It"))))))))</f>
        <v>3.98699E-2</v>
      </c>
      <c r="AC61" s="40">
        <f>+IF(Analysis!$G$33='Data Validation'!$H$3,Curves!U61,IF(Analysis!$G$33='Data Validation'!$H$1,U61*(1-(SQRT(YEARFRAC($O$6,$O61,2))*(2*$P61))),IF(Analysis!$G$33='Data Validation'!$H$2,Curves!U61*(1-(SQRT(YEARFRAC($O$6,$O61,2))*(1*$P61))),IF(Analysis!$G$33='Data Validation'!$H$4,Curves!U61*(1+(SQRT(YEARFRAC($O$6,$O61,2))*(1*$P61))),IF(Analysis!$G$33='Data Validation'!$H$5,Curves!U61*(1+(SQRT(YEARFRAC($O$6,$O61,2))*(2*$P61))),IF(Analysis!$G$33='Data Validation'!$H$6,Curves!U61+(Curves!$AL61-Curves!U61),IF(Analysis!$G$33='Data Validation'!$H$7,Curves!U61+0.25%,IF(Analysis!$G$33='Data Validation'!$H$8,Curves!U61+0.5%,"You Broke It"))))))))</f>
        <v>0</v>
      </c>
      <c r="AD61" s="40">
        <f>+IF(Analysis!$G$33='Data Validation'!$H$3,Curves!V61,IF(Analysis!$G$33='Data Validation'!$H$1,V61*(1-(SQRT(YEARFRAC($O$6,$O61,2))*(2*$P61))),IF(Analysis!$G$33='Data Validation'!$H$2,Curves!V61*(1-(SQRT(YEARFRAC($O$6,$O61,2))*(1*$P61))),IF(Analysis!$G$33='Data Validation'!$H$4,Curves!V61*(1+(SQRT(YEARFRAC($O$6,$O61,2))*(1*$P61))),IF(Analysis!$G$33='Data Validation'!$H$5,Curves!V61*(1+(SQRT(YEARFRAC($O$6,$O61,2))*(2*$P61))),IF(Analysis!$G$33='Data Validation'!$H$6,Curves!V61+(Curves!$AL61-Curves!V61),IF(Analysis!$G$33='Data Validation'!$H$7,Curves!V61+0.25%,IF(Analysis!$G$33='Data Validation'!$H$8,Curves!V61+0.5%,"You Broke It"))))))))</f>
        <v>0</v>
      </c>
      <c r="AE61" s="24"/>
      <c r="AF61" s="35">
        <f t="shared" si="13"/>
        <v>45312</v>
      </c>
      <c r="AG61" s="36">
        <f t="shared" si="10"/>
        <v>5.3572700000000001E-2</v>
      </c>
      <c r="AH61" s="36"/>
      <c r="AI61" s="35">
        <f t="shared" si="14"/>
        <v>46931</v>
      </c>
      <c r="AJ61" s="36">
        <f t="shared" si="11"/>
        <v>3.7969099999999999E-2</v>
      </c>
      <c r="AK61" s="39" cm="1">
        <f t="array" ref="AK61">AVERAGE(IF((AF61:AF4055&gt;=AI61)*(AF61:AF4055&lt;=AI61),AG61:AG3746))</f>
        <v>3.7968099999999998E-2</v>
      </c>
      <c r="AL61" s="107">
        <f t="shared" si="26"/>
        <v>2.941907999999999E-2</v>
      </c>
    </row>
    <row r="62" spans="2:38" x14ac:dyDescent="0.25">
      <c r="B62" s="16">
        <f t="shared" si="12"/>
        <v>46961</v>
      </c>
      <c r="C62" s="20">
        <v>31.16</v>
      </c>
      <c r="D62" s="2"/>
      <c r="E62" s="105">
        <v>3.8034500000000002</v>
      </c>
      <c r="F62" s="105">
        <v>3.9087299999999998</v>
      </c>
      <c r="G62" s="29">
        <v>3.9872100000000001</v>
      </c>
      <c r="H62" s="21"/>
      <c r="I62" s="23"/>
      <c r="J62" s="110">
        <v>45337</v>
      </c>
      <c r="K62" s="106">
        <v>5.3798000000000004</v>
      </c>
      <c r="L62" s="29"/>
      <c r="M62" s="23"/>
      <c r="O62" s="16">
        <f t="shared" si="18"/>
        <v>46961</v>
      </c>
      <c r="P62" s="51">
        <f t="shared" si="19"/>
        <v>0.31159999999999999</v>
      </c>
      <c r="Q62" s="8">
        <f t="shared" si="20"/>
        <v>3.8034499999999999E-2</v>
      </c>
      <c r="R62" s="8">
        <f t="shared" si="9"/>
        <v>3.7970500000000004E-2</v>
      </c>
      <c r="S62" s="8">
        <f t="shared" si="21"/>
        <v>3.9087299999999998E-2</v>
      </c>
      <c r="T62" s="24">
        <f t="shared" si="22"/>
        <v>3.9872100000000001E-2</v>
      </c>
      <c r="U62" s="24">
        <f t="shared" si="23"/>
        <v>0</v>
      </c>
      <c r="V62" s="24">
        <f t="shared" si="24"/>
        <v>0</v>
      </c>
      <c r="W62" s="24"/>
      <c r="X62" s="16">
        <f t="shared" si="25"/>
        <v>46961</v>
      </c>
      <c r="Y62" s="40">
        <f>+IF(Analysis!$G$33='Data Validation'!$H$3,Curves!Q62,IF(Analysis!$G$33='Data Validation'!$H$1,Q62*(1-(SQRT(YEARFRAC($O$6,$O62,2))*(2*$P62))),IF(Analysis!$G$33='Data Validation'!$H$2,Curves!Q62*(1-(SQRT(YEARFRAC($O$6,$O62,2))*(1*$P62))),IF(Analysis!$G$33='Data Validation'!$H$4,Curves!Q62*(1+(SQRT(YEARFRAC($O$6,$O62,2))*(1*$P62))),IF(Analysis!$G$33='Data Validation'!$H$5,Curves!Q62*(1+(SQRT(YEARFRAC($O$6,$O62,2))*(2*$P62))),IF(Analysis!$G$33='Data Validation'!$H$6,Curves!Q62+(Curves!$AL62-Curves!Q62),IF(Analysis!$G$33='Data Validation'!$H$7,Curves!Q62+0.25%,IF(Analysis!$G$33='Data Validation'!$H$8,Curves!Q62+0.5%,"You Broke It"))))))))</f>
        <v>3.8034499999999999E-2</v>
      </c>
      <c r="Z62" s="40">
        <f>+IF(Analysis!$G$33='Data Validation'!$H$3,Curves!R62,IF(Analysis!$G$33='Data Validation'!$H$1,R62*(1-(SQRT(YEARFRAC($O$6,$O62,2))*(2*$P62))),IF(Analysis!$G$33='Data Validation'!$H$2,Curves!R62*(1-(SQRT(YEARFRAC($O$6,$O62,2))*(1*$P62))),IF(Analysis!$G$33='Data Validation'!$H$4,Curves!R62*(1+(SQRT(YEARFRAC($O$6,$O62,2))*(1*$P62))),IF(Analysis!$G$33='Data Validation'!$H$5,Curves!R62*(1+(SQRT(YEARFRAC($O$6,$O62,2))*(2*$P62))),IF(Analysis!$G$33='Data Validation'!$H$6,Curves!R62+(Curves!$AL62-Curves!R62),IF(Analysis!$G$33='Data Validation'!$H$7,Curves!R62+0.25%,IF(Analysis!$G$33='Data Validation'!$H$8,Curves!R62+0.5%,"You Broke It"))))))))</f>
        <v>3.7970500000000004E-2</v>
      </c>
      <c r="AA62" s="40">
        <f>+IF(Analysis!$G$33='Data Validation'!$H$3,Curves!S62,IF(Analysis!$G$33='Data Validation'!$H$1,S62*(1-(SQRT(YEARFRAC($O$6,$O62,2))*(2*$P62))),IF(Analysis!$G$33='Data Validation'!$H$2,Curves!S62*(1-(SQRT(YEARFRAC($O$6,$O62,2))*(1*$P62))),IF(Analysis!$G$33='Data Validation'!$H$4,Curves!S62*(1+(SQRT(YEARFRAC($O$6,$O62,2))*(1*$P62))),IF(Analysis!$G$33='Data Validation'!$H$5,Curves!S62*(1+(SQRT(YEARFRAC($O$6,$O62,2))*(2*$P62))),IF(Analysis!$G$33='Data Validation'!$H$6,Curves!S62+(Curves!$AL62-Curves!S62),IF(Analysis!$G$33='Data Validation'!$H$7,Curves!S62+0.25%,IF(Analysis!$G$33='Data Validation'!$H$8,Curves!S62+0.5%,"You Broke It"))))))))</f>
        <v>3.9087299999999998E-2</v>
      </c>
      <c r="AB62" s="40">
        <f>+IF(Analysis!$G$33='Data Validation'!$H$3,Curves!T62,IF(Analysis!$G$33='Data Validation'!$H$1,T62*(1-(SQRT(YEARFRAC($O$6,$O62,2))*(2*$P62))),IF(Analysis!$G$33='Data Validation'!$H$2,Curves!T62*(1-(SQRT(YEARFRAC($O$6,$O62,2))*(1*$P62))),IF(Analysis!$G$33='Data Validation'!$H$4,Curves!T62*(1+(SQRT(YEARFRAC($O$6,$O62,2))*(1*$P62))),IF(Analysis!$G$33='Data Validation'!$H$5,Curves!T62*(1+(SQRT(YEARFRAC($O$6,$O62,2))*(2*$P62))),IF(Analysis!$G$33='Data Validation'!$H$6,Curves!T62+(Curves!$AL62-Curves!T62),IF(Analysis!$G$33='Data Validation'!$H$7,Curves!T62+0.25%,IF(Analysis!$G$33='Data Validation'!$H$8,Curves!T62+0.5%,"You Broke It"))))))))</f>
        <v>3.9872100000000001E-2</v>
      </c>
      <c r="AC62" s="40">
        <f>+IF(Analysis!$G$33='Data Validation'!$H$3,Curves!U62,IF(Analysis!$G$33='Data Validation'!$H$1,U62*(1-(SQRT(YEARFRAC($O$6,$O62,2))*(2*$P62))),IF(Analysis!$G$33='Data Validation'!$H$2,Curves!U62*(1-(SQRT(YEARFRAC($O$6,$O62,2))*(1*$P62))),IF(Analysis!$G$33='Data Validation'!$H$4,Curves!U62*(1+(SQRT(YEARFRAC($O$6,$O62,2))*(1*$P62))),IF(Analysis!$G$33='Data Validation'!$H$5,Curves!U62*(1+(SQRT(YEARFRAC($O$6,$O62,2))*(2*$P62))),IF(Analysis!$G$33='Data Validation'!$H$6,Curves!U62+(Curves!$AL62-Curves!U62),IF(Analysis!$G$33='Data Validation'!$H$7,Curves!U62+0.25%,IF(Analysis!$G$33='Data Validation'!$H$8,Curves!U62+0.5%,"You Broke It"))))))))</f>
        <v>0</v>
      </c>
      <c r="AD62" s="40">
        <f>+IF(Analysis!$G$33='Data Validation'!$H$3,Curves!V62,IF(Analysis!$G$33='Data Validation'!$H$1,V62*(1-(SQRT(YEARFRAC($O$6,$O62,2))*(2*$P62))),IF(Analysis!$G$33='Data Validation'!$H$2,Curves!V62*(1-(SQRT(YEARFRAC($O$6,$O62,2))*(1*$P62))),IF(Analysis!$G$33='Data Validation'!$H$4,Curves!V62*(1+(SQRT(YEARFRAC($O$6,$O62,2))*(1*$P62))),IF(Analysis!$G$33='Data Validation'!$H$5,Curves!V62*(1+(SQRT(YEARFRAC($O$6,$O62,2))*(2*$P62))),IF(Analysis!$G$33='Data Validation'!$H$6,Curves!V62+(Curves!$AL62-Curves!V62),IF(Analysis!$G$33='Data Validation'!$H$7,Curves!V62+0.25%,IF(Analysis!$G$33='Data Validation'!$H$8,Curves!V62+0.5%,"You Broke It"))))))))</f>
        <v>0</v>
      </c>
      <c r="AE62" s="24"/>
      <c r="AF62" s="35">
        <f t="shared" si="13"/>
        <v>45313</v>
      </c>
      <c r="AG62" s="36">
        <f t="shared" si="10"/>
        <v>5.35647E-2</v>
      </c>
      <c r="AH62" s="36"/>
      <c r="AI62" s="35">
        <f t="shared" si="14"/>
        <v>46961</v>
      </c>
      <c r="AJ62" s="36">
        <f t="shared" si="11"/>
        <v>3.7970500000000004E-2</v>
      </c>
      <c r="AK62" s="39" cm="1">
        <f t="array" ref="AK62">AVERAGE(IF((AF62:AF4056&gt;=AI62)*(AF62:AF4056&lt;=AI62),AG62:AG3747))</f>
        <v>3.7968099999999998E-2</v>
      </c>
      <c r="AL62" s="107">
        <f t="shared" si="26"/>
        <v>2.9460897499999989E-2</v>
      </c>
    </row>
    <row r="63" spans="2:38" x14ac:dyDescent="0.25">
      <c r="B63" s="16">
        <f t="shared" si="12"/>
        <v>46992</v>
      </c>
      <c r="C63" s="20">
        <v>31.16</v>
      </c>
      <c r="D63" s="2"/>
      <c r="E63" s="105">
        <v>3.8032499999999998</v>
      </c>
      <c r="F63" s="105">
        <v>3.9080900000000001</v>
      </c>
      <c r="G63" s="29">
        <v>3.98699</v>
      </c>
      <c r="H63" s="21"/>
      <c r="I63" s="23"/>
      <c r="J63" s="110">
        <v>45338</v>
      </c>
      <c r="K63" s="106">
        <v>5.3810099999999998</v>
      </c>
      <c r="L63" s="29"/>
      <c r="M63" s="23"/>
      <c r="O63" s="16">
        <f t="shared" si="18"/>
        <v>46992</v>
      </c>
      <c r="P63" s="51">
        <f t="shared" si="19"/>
        <v>0.31159999999999999</v>
      </c>
      <c r="Q63" s="8">
        <f t="shared" si="20"/>
        <v>3.8032499999999997E-2</v>
      </c>
      <c r="R63" s="8">
        <f t="shared" si="9"/>
        <v>3.79689E-2</v>
      </c>
      <c r="S63" s="8">
        <f t="shared" si="21"/>
        <v>3.9080900000000002E-2</v>
      </c>
      <c r="T63" s="24">
        <f t="shared" si="22"/>
        <v>3.98699E-2</v>
      </c>
      <c r="U63" s="24">
        <f t="shared" si="23"/>
        <v>0</v>
      </c>
      <c r="V63" s="24">
        <f t="shared" si="24"/>
        <v>0</v>
      </c>
      <c r="W63" s="24"/>
      <c r="X63" s="16">
        <f t="shared" si="25"/>
        <v>46992</v>
      </c>
      <c r="Y63" s="40">
        <f>+IF(Analysis!$G$33='Data Validation'!$H$3,Curves!Q63,IF(Analysis!$G$33='Data Validation'!$H$1,Q63*(1-(SQRT(YEARFRAC($O$6,$O63,2))*(2*$P63))),IF(Analysis!$G$33='Data Validation'!$H$2,Curves!Q63*(1-(SQRT(YEARFRAC($O$6,$O63,2))*(1*$P63))),IF(Analysis!$G$33='Data Validation'!$H$4,Curves!Q63*(1+(SQRT(YEARFRAC($O$6,$O63,2))*(1*$P63))),IF(Analysis!$G$33='Data Validation'!$H$5,Curves!Q63*(1+(SQRT(YEARFRAC($O$6,$O63,2))*(2*$P63))),IF(Analysis!$G$33='Data Validation'!$H$6,Curves!Q63+(Curves!$AL63-Curves!Q63),IF(Analysis!$G$33='Data Validation'!$H$7,Curves!Q63+0.25%,IF(Analysis!$G$33='Data Validation'!$H$8,Curves!Q63+0.5%,"You Broke It"))))))))</f>
        <v>3.8032499999999997E-2</v>
      </c>
      <c r="Z63" s="40">
        <f>+IF(Analysis!$G$33='Data Validation'!$H$3,Curves!R63,IF(Analysis!$G$33='Data Validation'!$H$1,R63*(1-(SQRT(YEARFRAC($O$6,$O63,2))*(2*$P63))),IF(Analysis!$G$33='Data Validation'!$H$2,Curves!R63*(1-(SQRT(YEARFRAC($O$6,$O63,2))*(1*$P63))),IF(Analysis!$G$33='Data Validation'!$H$4,Curves!R63*(1+(SQRT(YEARFRAC($O$6,$O63,2))*(1*$P63))),IF(Analysis!$G$33='Data Validation'!$H$5,Curves!R63*(1+(SQRT(YEARFRAC($O$6,$O63,2))*(2*$P63))),IF(Analysis!$G$33='Data Validation'!$H$6,Curves!R63+(Curves!$AL63-Curves!R63),IF(Analysis!$G$33='Data Validation'!$H$7,Curves!R63+0.25%,IF(Analysis!$G$33='Data Validation'!$H$8,Curves!R63+0.5%,"You Broke It"))))))))</f>
        <v>3.79689E-2</v>
      </c>
      <c r="AA63" s="40">
        <f>+IF(Analysis!$G$33='Data Validation'!$H$3,Curves!S63,IF(Analysis!$G$33='Data Validation'!$H$1,S63*(1-(SQRT(YEARFRAC($O$6,$O63,2))*(2*$P63))),IF(Analysis!$G$33='Data Validation'!$H$2,Curves!S63*(1-(SQRT(YEARFRAC($O$6,$O63,2))*(1*$P63))),IF(Analysis!$G$33='Data Validation'!$H$4,Curves!S63*(1+(SQRT(YEARFRAC($O$6,$O63,2))*(1*$P63))),IF(Analysis!$G$33='Data Validation'!$H$5,Curves!S63*(1+(SQRT(YEARFRAC($O$6,$O63,2))*(2*$P63))),IF(Analysis!$G$33='Data Validation'!$H$6,Curves!S63+(Curves!$AL63-Curves!S63),IF(Analysis!$G$33='Data Validation'!$H$7,Curves!S63+0.25%,IF(Analysis!$G$33='Data Validation'!$H$8,Curves!S63+0.5%,"You Broke It"))))))))</f>
        <v>3.9080900000000002E-2</v>
      </c>
      <c r="AB63" s="40">
        <f>+IF(Analysis!$G$33='Data Validation'!$H$3,Curves!T63,IF(Analysis!$G$33='Data Validation'!$H$1,T63*(1-(SQRT(YEARFRAC($O$6,$O63,2))*(2*$P63))),IF(Analysis!$G$33='Data Validation'!$H$2,Curves!T63*(1-(SQRT(YEARFRAC($O$6,$O63,2))*(1*$P63))),IF(Analysis!$G$33='Data Validation'!$H$4,Curves!T63*(1+(SQRT(YEARFRAC($O$6,$O63,2))*(1*$P63))),IF(Analysis!$G$33='Data Validation'!$H$5,Curves!T63*(1+(SQRT(YEARFRAC($O$6,$O63,2))*(2*$P63))),IF(Analysis!$G$33='Data Validation'!$H$6,Curves!T63+(Curves!$AL63-Curves!T63),IF(Analysis!$G$33='Data Validation'!$H$7,Curves!T63+0.25%,IF(Analysis!$G$33='Data Validation'!$H$8,Curves!T63+0.5%,"You Broke It"))))))))</f>
        <v>3.98699E-2</v>
      </c>
      <c r="AC63" s="40">
        <f>+IF(Analysis!$G$33='Data Validation'!$H$3,Curves!U63,IF(Analysis!$G$33='Data Validation'!$H$1,U63*(1-(SQRT(YEARFRAC($O$6,$O63,2))*(2*$P63))),IF(Analysis!$G$33='Data Validation'!$H$2,Curves!U63*(1-(SQRT(YEARFRAC($O$6,$O63,2))*(1*$P63))),IF(Analysis!$G$33='Data Validation'!$H$4,Curves!U63*(1+(SQRT(YEARFRAC($O$6,$O63,2))*(1*$P63))),IF(Analysis!$G$33='Data Validation'!$H$5,Curves!U63*(1+(SQRT(YEARFRAC($O$6,$O63,2))*(2*$P63))),IF(Analysis!$G$33='Data Validation'!$H$6,Curves!U63+(Curves!$AL63-Curves!U63),IF(Analysis!$G$33='Data Validation'!$H$7,Curves!U63+0.25%,IF(Analysis!$G$33='Data Validation'!$H$8,Curves!U63+0.5%,"You Broke It"))))))))</f>
        <v>0</v>
      </c>
      <c r="AD63" s="40">
        <f>+IF(Analysis!$G$33='Data Validation'!$H$3,Curves!V63,IF(Analysis!$G$33='Data Validation'!$H$1,V63*(1-(SQRT(YEARFRAC($O$6,$O63,2))*(2*$P63))),IF(Analysis!$G$33='Data Validation'!$H$2,Curves!V63*(1-(SQRT(YEARFRAC($O$6,$O63,2))*(1*$P63))),IF(Analysis!$G$33='Data Validation'!$H$4,Curves!V63*(1+(SQRT(YEARFRAC($O$6,$O63,2))*(1*$P63))),IF(Analysis!$G$33='Data Validation'!$H$5,Curves!V63*(1+(SQRT(YEARFRAC($O$6,$O63,2))*(2*$P63))),IF(Analysis!$G$33='Data Validation'!$H$6,Curves!V63+(Curves!$AL63-Curves!V63),IF(Analysis!$G$33='Data Validation'!$H$7,Curves!V63+0.25%,IF(Analysis!$G$33='Data Validation'!$H$8,Curves!V63+0.5%,"You Broke It"))))))))</f>
        <v>0</v>
      </c>
      <c r="AE63" s="24"/>
      <c r="AF63" s="35">
        <f t="shared" si="13"/>
        <v>45314</v>
      </c>
      <c r="AG63" s="36">
        <f t="shared" si="10"/>
        <v>5.35647E-2</v>
      </c>
      <c r="AH63" s="36"/>
      <c r="AI63" s="35">
        <f t="shared" si="14"/>
        <v>46992</v>
      </c>
      <c r="AJ63" s="36">
        <f t="shared" si="11"/>
        <v>3.79689E-2</v>
      </c>
      <c r="AK63" s="39" cm="1">
        <f t="array" ref="AK63">AVERAGE(IF((AF63:AF4057&gt;=AI63)*(AF63:AF4057&lt;=AI63),AG63:AG3748))</f>
        <v>3.7972100000000002E-2</v>
      </c>
      <c r="AL63" s="107">
        <f t="shared" si="26"/>
        <v>2.9502714999999988E-2</v>
      </c>
    </row>
    <row r="64" spans="2:38" x14ac:dyDescent="0.25">
      <c r="B64" s="16">
        <f t="shared" si="12"/>
        <v>47023</v>
      </c>
      <c r="C64" s="20">
        <v>30.77</v>
      </c>
      <c r="D64" s="2"/>
      <c r="E64" s="105">
        <v>3.8036500000000002</v>
      </c>
      <c r="F64" s="105">
        <v>3.9087299999999998</v>
      </c>
      <c r="G64" s="29">
        <v>3.9874299999999998</v>
      </c>
      <c r="H64" s="21"/>
      <c r="I64" s="23"/>
      <c r="J64" s="110">
        <v>45342</v>
      </c>
      <c r="K64" s="106">
        <v>5.3798000000000004</v>
      </c>
      <c r="L64" s="29"/>
      <c r="M64" s="23"/>
      <c r="O64" s="16">
        <f t="shared" si="18"/>
        <v>47023</v>
      </c>
      <c r="P64" s="51">
        <f t="shared" si="19"/>
        <v>0.30769999999999997</v>
      </c>
      <c r="Q64" s="8">
        <f t="shared" si="20"/>
        <v>3.8036500000000001E-2</v>
      </c>
      <c r="R64" s="8">
        <f t="shared" si="9"/>
        <v>3.79701E-2</v>
      </c>
      <c r="S64" s="8">
        <f t="shared" si="21"/>
        <v>3.9087299999999998E-2</v>
      </c>
      <c r="T64" s="24">
        <f t="shared" si="22"/>
        <v>3.9874300000000001E-2</v>
      </c>
      <c r="U64" s="24">
        <f t="shared" si="23"/>
        <v>0</v>
      </c>
      <c r="V64" s="24">
        <f t="shared" si="24"/>
        <v>0</v>
      </c>
      <c r="W64" s="24"/>
      <c r="X64" s="16">
        <f t="shared" si="25"/>
        <v>47023</v>
      </c>
      <c r="Y64" s="40">
        <f>+IF(Analysis!$G$33='Data Validation'!$H$3,Curves!Q64,IF(Analysis!$G$33='Data Validation'!$H$1,Q64*(1-(SQRT(YEARFRAC($O$6,$O64,2))*(2*$P64))),IF(Analysis!$G$33='Data Validation'!$H$2,Curves!Q64*(1-(SQRT(YEARFRAC($O$6,$O64,2))*(1*$P64))),IF(Analysis!$G$33='Data Validation'!$H$4,Curves!Q64*(1+(SQRT(YEARFRAC($O$6,$O64,2))*(1*$P64))),IF(Analysis!$G$33='Data Validation'!$H$5,Curves!Q64*(1+(SQRT(YEARFRAC($O$6,$O64,2))*(2*$P64))),IF(Analysis!$G$33='Data Validation'!$H$6,Curves!Q64+(Curves!$AL64-Curves!Q64),IF(Analysis!$G$33='Data Validation'!$H$7,Curves!Q64+0.25%,IF(Analysis!$G$33='Data Validation'!$H$8,Curves!Q64+0.5%,"You Broke It"))))))))</f>
        <v>3.8036500000000001E-2</v>
      </c>
      <c r="Z64" s="40">
        <f>+IF(Analysis!$G$33='Data Validation'!$H$3,Curves!R64,IF(Analysis!$G$33='Data Validation'!$H$1,R64*(1-(SQRT(YEARFRAC($O$6,$O64,2))*(2*$P64))),IF(Analysis!$G$33='Data Validation'!$H$2,Curves!R64*(1-(SQRT(YEARFRAC($O$6,$O64,2))*(1*$P64))),IF(Analysis!$G$33='Data Validation'!$H$4,Curves!R64*(1+(SQRT(YEARFRAC($O$6,$O64,2))*(1*$P64))),IF(Analysis!$G$33='Data Validation'!$H$5,Curves!R64*(1+(SQRT(YEARFRAC($O$6,$O64,2))*(2*$P64))),IF(Analysis!$G$33='Data Validation'!$H$6,Curves!R64+(Curves!$AL64-Curves!R64),IF(Analysis!$G$33='Data Validation'!$H$7,Curves!R64+0.25%,IF(Analysis!$G$33='Data Validation'!$H$8,Curves!R64+0.5%,"You Broke It"))))))))</f>
        <v>3.79701E-2</v>
      </c>
      <c r="AA64" s="40">
        <f>+IF(Analysis!$G$33='Data Validation'!$H$3,Curves!S64,IF(Analysis!$G$33='Data Validation'!$H$1,S64*(1-(SQRT(YEARFRAC($O$6,$O64,2))*(2*$P64))),IF(Analysis!$G$33='Data Validation'!$H$2,Curves!S64*(1-(SQRT(YEARFRAC($O$6,$O64,2))*(1*$P64))),IF(Analysis!$G$33='Data Validation'!$H$4,Curves!S64*(1+(SQRT(YEARFRAC($O$6,$O64,2))*(1*$P64))),IF(Analysis!$G$33='Data Validation'!$H$5,Curves!S64*(1+(SQRT(YEARFRAC($O$6,$O64,2))*(2*$P64))),IF(Analysis!$G$33='Data Validation'!$H$6,Curves!S64+(Curves!$AL64-Curves!S64),IF(Analysis!$G$33='Data Validation'!$H$7,Curves!S64+0.25%,IF(Analysis!$G$33='Data Validation'!$H$8,Curves!S64+0.5%,"You Broke It"))))))))</f>
        <v>3.9087299999999998E-2</v>
      </c>
      <c r="AB64" s="40">
        <f>+IF(Analysis!$G$33='Data Validation'!$H$3,Curves!T64,IF(Analysis!$G$33='Data Validation'!$H$1,T64*(1-(SQRT(YEARFRAC($O$6,$O64,2))*(2*$P64))),IF(Analysis!$G$33='Data Validation'!$H$2,Curves!T64*(1-(SQRT(YEARFRAC($O$6,$O64,2))*(1*$P64))),IF(Analysis!$G$33='Data Validation'!$H$4,Curves!T64*(1+(SQRT(YEARFRAC($O$6,$O64,2))*(1*$P64))),IF(Analysis!$G$33='Data Validation'!$H$5,Curves!T64*(1+(SQRT(YEARFRAC($O$6,$O64,2))*(2*$P64))),IF(Analysis!$G$33='Data Validation'!$H$6,Curves!T64+(Curves!$AL64-Curves!T64),IF(Analysis!$G$33='Data Validation'!$H$7,Curves!T64+0.25%,IF(Analysis!$G$33='Data Validation'!$H$8,Curves!T64+0.5%,"You Broke It"))))))))</f>
        <v>3.9874300000000001E-2</v>
      </c>
      <c r="AC64" s="40">
        <f>+IF(Analysis!$G$33='Data Validation'!$H$3,Curves!U64,IF(Analysis!$G$33='Data Validation'!$H$1,U64*(1-(SQRT(YEARFRAC($O$6,$O64,2))*(2*$P64))),IF(Analysis!$G$33='Data Validation'!$H$2,Curves!U64*(1-(SQRT(YEARFRAC($O$6,$O64,2))*(1*$P64))),IF(Analysis!$G$33='Data Validation'!$H$4,Curves!U64*(1+(SQRT(YEARFRAC($O$6,$O64,2))*(1*$P64))),IF(Analysis!$G$33='Data Validation'!$H$5,Curves!U64*(1+(SQRT(YEARFRAC($O$6,$O64,2))*(2*$P64))),IF(Analysis!$G$33='Data Validation'!$H$6,Curves!U64+(Curves!$AL64-Curves!U64),IF(Analysis!$G$33='Data Validation'!$H$7,Curves!U64+0.25%,IF(Analysis!$G$33='Data Validation'!$H$8,Curves!U64+0.5%,"You Broke It"))))))))</f>
        <v>0</v>
      </c>
      <c r="AD64" s="40">
        <f>+IF(Analysis!$G$33='Data Validation'!$H$3,Curves!V64,IF(Analysis!$G$33='Data Validation'!$H$1,V64*(1-(SQRT(YEARFRAC($O$6,$O64,2))*(2*$P64))),IF(Analysis!$G$33='Data Validation'!$H$2,Curves!V64*(1-(SQRT(YEARFRAC($O$6,$O64,2))*(1*$P64))),IF(Analysis!$G$33='Data Validation'!$H$4,Curves!V64*(1+(SQRT(YEARFRAC($O$6,$O64,2))*(1*$P64))),IF(Analysis!$G$33='Data Validation'!$H$5,Curves!V64*(1+(SQRT(YEARFRAC($O$6,$O64,2))*(2*$P64))),IF(Analysis!$G$33='Data Validation'!$H$6,Curves!V64+(Curves!$AL64-Curves!V64),IF(Analysis!$G$33='Data Validation'!$H$7,Curves!V64+0.25%,IF(Analysis!$G$33='Data Validation'!$H$8,Curves!V64+0.5%,"You Broke It"))))))))</f>
        <v>0</v>
      </c>
      <c r="AE64" s="24"/>
      <c r="AF64" s="35">
        <f t="shared" si="13"/>
        <v>45315</v>
      </c>
      <c r="AG64" s="36">
        <f t="shared" si="10"/>
        <v>5.35647E-2</v>
      </c>
      <c r="AH64" s="36"/>
      <c r="AI64" s="35">
        <f t="shared" si="14"/>
        <v>47023</v>
      </c>
      <c r="AJ64" s="36">
        <f t="shared" si="11"/>
        <v>3.79701E-2</v>
      </c>
      <c r="AK64" s="39" cm="1">
        <f t="array" ref="AK64">AVERAGE(IF((AF64:AF4058&gt;=AI64)*(AF64:AF4058&lt;=AI64),AG64:AG3749))</f>
        <v>3.7968099999999998E-2</v>
      </c>
      <c r="AL64" s="107">
        <f t="shared" si="26"/>
        <v>2.9544532499999988E-2</v>
      </c>
    </row>
    <row r="65" spans="2:38" x14ac:dyDescent="0.25">
      <c r="B65" s="16">
        <f t="shared" si="12"/>
        <v>47053</v>
      </c>
      <c r="C65" s="20">
        <v>30.36</v>
      </c>
      <c r="D65" s="2"/>
      <c r="E65" s="105">
        <v>3.8034500000000002</v>
      </c>
      <c r="F65" s="105">
        <v>3.9146000000000001</v>
      </c>
      <c r="G65" s="29">
        <v>3.99247</v>
      </c>
      <c r="H65" s="21"/>
      <c r="I65" s="23"/>
      <c r="J65" s="110">
        <v>45343</v>
      </c>
      <c r="K65" s="106">
        <v>5.3798000000000004</v>
      </c>
      <c r="L65" s="29"/>
      <c r="M65" s="23"/>
      <c r="O65" s="16">
        <f t="shared" si="18"/>
        <v>47053</v>
      </c>
      <c r="P65" s="51">
        <f t="shared" si="19"/>
        <v>0.30359999999999998</v>
      </c>
      <c r="Q65" s="8">
        <f t="shared" si="20"/>
        <v>3.8034499999999999E-2</v>
      </c>
      <c r="R65" s="8">
        <f t="shared" si="9"/>
        <v>3.7970500000000004E-2</v>
      </c>
      <c r="S65" s="8">
        <f t="shared" si="21"/>
        <v>3.9146E-2</v>
      </c>
      <c r="T65" s="24">
        <f t="shared" si="22"/>
        <v>3.99247E-2</v>
      </c>
      <c r="U65" s="24">
        <f t="shared" si="23"/>
        <v>0</v>
      </c>
      <c r="V65" s="24">
        <f t="shared" si="24"/>
        <v>0</v>
      </c>
      <c r="W65" s="24"/>
      <c r="X65" s="16">
        <f t="shared" si="25"/>
        <v>47053</v>
      </c>
      <c r="Y65" s="40">
        <f>+IF(Analysis!$G$33='Data Validation'!$H$3,Curves!Q65,IF(Analysis!$G$33='Data Validation'!$H$1,Q65*(1-(SQRT(YEARFRAC($O$6,$O65,2))*(2*$P65))),IF(Analysis!$G$33='Data Validation'!$H$2,Curves!Q65*(1-(SQRT(YEARFRAC($O$6,$O65,2))*(1*$P65))),IF(Analysis!$G$33='Data Validation'!$H$4,Curves!Q65*(1+(SQRT(YEARFRAC($O$6,$O65,2))*(1*$P65))),IF(Analysis!$G$33='Data Validation'!$H$5,Curves!Q65*(1+(SQRT(YEARFRAC($O$6,$O65,2))*(2*$P65))),IF(Analysis!$G$33='Data Validation'!$H$6,Curves!Q65+(Curves!$AL65-Curves!Q65),IF(Analysis!$G$33='Data Validation'!$H$7,Curves!Q65+0.25%,IF(Analysis!$G$33='Data Validation'!$H$8,Curves!Q65+0.5%,"You Broke It"))))))))</f>
        <v>3.8034499999999999E-2</v>
      </c>
      <c r="Z65" s="40">
        <f>+IF(Analysis!$G$33='Data Validation'!$H$3,Curves!R65,IF(Analysis!$G$33='Data Validation'!$H$1,R65*(1-(SQRT(YEARFRAC($O$6,$O65,2))*(2*$P65))),IF(Analysis!$G$33='Data Validation'!$H$2,Curves!R65*(1-(SQRT(YEARFRAC($O$6,$O65,2))*(1*$P65))),IF(Analysis!$G$33='Data Validation'!$H$4,Curves!R65*(1+(SQRT(YEARFRAC($O$6,$O65,2))*(1*$P65))),IF(Analysis!$G$33='Data Validation'!$H$5,Curves!R65*(1+(SQRT(YEARFRAC($O$6,$O65,2))*(2*$P65))),IF(Analysis!$G$33='Data Validation'!$H$6,Curves!R65+(Curves!$AL65-Curves!R65),IF(Analysis!$G$33='Data Validation'!$H$7,Curves!R65+0.25%,IF(Analysis!$G$33='Data Validation'!$H$8,Curves!R65+0.5%,"You Broke It"))))))))</f>
        <v>3.7970500000000004E-2</v>
      </c>
      <c r="AA65" s="40">
        <f>+IF(Analysis!$G$33='Data Validation'!$H$3,Curves!S65,IF(Analysis!$G$33='Data Validation'!$H$1,S65*(1-(SQRT(YEARFRAC($O$6,$O65,2))*(2*$P65))),IF(Analysis!$G$33='Data Validation'!$H$2,Curves!S65*(1-(SQRT(YEARFRAC($O$6,$O65,2))*(1*$P65))),IF(Analysis!$G$33='Data Validation'!$H$4,Curves!S65*(1+(SQRT(YEARFRAC($O$6,$O65,2))*(1*$P65))),IF(Analysis!$G$33='Data Validation'!$H$5,Curves!S65*(1+(SQRT(YEARFRAC($O$6,$O65,2))*(2*$P65))),IF(Analysis!$G$33='Data Validation'!$H$6,Curves!S65+(Curves!$AL65-Curves!S65),IF(Analysis!$G$33='Data Validation'!$H$7,Curves!S65+0.25%,IF(Analysis!$G$33='Data Validation'!$H$8,Curves!S65+0.5%,"You Broke It"))))))))</f>
        <v>3.9146E-2</v>
      </c>
      <c r="AB65" s="40">
        <f>+IF(Analysis!$G$33='Data Validation'!$H$3,Curves!T65,IF(Analysis!$G$33='Data Validation'!$H$1,T65*(1-(SQRT(YEARFRAC($O$6,$O65,2))*(2*$P65))),IF(Analysis!$G$33='Data Validation'!$H$2,Curves!T65*(1-(SQRT(YEARFRAC($O$6,$O65,2))*(1*$P65))),IF(Analysis!$G$33='Data Validation'!$H$4,Curves!T65*(1+(SQRT(YEARFRAC($O$6,$O65,2))*(1*$P65))),IF(Analysis!$G$33='Data Validation'!$H$5,Curves!T65*(1+(SQRT(YEARFRAC($O$6,$O65,2))*(2*$P65))),IF(Analysis!$G$33='Data Validation'!$H$6,Curves!T65+(Curves!$AL65-Curves!T65),IF(Analysis!$G$33='Data Validation'!$H$7,Curves!T65+0.25%,IF(Analysis!$G$33='Data Validation'!$H$8,Curves!T65+0.5%,"You Broke It"))))))))</f>
        <v>3.99247E-2</v>
      </c>
      <c r="AC65" s="40">
        <f>+IF(Analysis!$G$33='Data Validation'!$H$3,Curves!U65,IF(Analysis!$G$33='Data Validation'!$H$1,U65*(1-(SQRT(YEARFRAC($O$6,$O65,2))*(2*$P65))),IF(Analysis!$G$33='Data Validation'!$H$2,Curves!U65*(1-(SQRT(YEARFRAC($O$6,$O65,2))*(1*$P65))),IF(Analysis!$G$33='Data Validation'!$H$4,Curves!U65*(1+(SQRT(YEARFRAC($O$6,$O65,2))*(1*$P65))),IF(Analysis!$G$33='Data Validation'!$H$5,Curves!U65*(1+(SQRT(YEARFRAC($O$6,$O65,2))*(2*$P65))),IF(Analysis!$G$33='Data Validation'!$H$6,Curves!U65+(Curves!$AL65-Curves!U65),IF(Analysis!$G$33='Data Validation'!$H$7,Curves!U65+0.25%,IF(Analysis!$G$33='Data Validation'!$H$8,Curves!U65+0.5%,"You Broke It"))))))))</f>
        <v>0</v>
      </c>
      <c r="AD65" s="40">
        <f>+IF(Analysis!$G$33='Data Validation'!$H$3,Curves!V65,IF(Analysis!$G$33='Data Validation'!$H$1,V65*(1-(SQRT(YEARFRAC($O$6,$O65,2))*(2*$P65))),IF(Analysis!$G$33='Data Validation'!$H$2,Curves!V65*(1-(SQRT(YEARFRAC($O$6,$O65,2))*(1*$P65))),IF(Analysis!$G$33='Data Validation'!$H$4,Curves!V65*(1+(SQRT(YEARFRAC($O$6,$O65,2))*(1*$P65))),IF(Analysis!$G$33='Data Validation'!$H$5,Curves!V65*(1+(SQRT(YEARFRAC($O$6,$O65,2))*(2*$P65))),IF(Analysis!$G$33='Data Validation'!$H$6,Curves!V65+(Curves!$AL65-Curves!V65),IF(Analysis!$G$33='Data Validation'!$H$7,Curves!V65+0.25%,IF(Analysis!$G$33='Data Validation'!$H$8,Curves!V65+0.5%,"You Broke It"))))))))</f>
        <v>0</v>
      </c>
      <c r="AE65" s="24"/>
      <c r="AF65" s="35">
        <f t="shared" si="13"/>
        <v>45316</v>
      </c>
      <c r="AG65" s="36">
        <f t="shared" si="10"/>
        <v>5.35647E-2</v>
      </c>
      <c r="AH65" s="36"/>
      <c r="AI65" s="35">
        <f t="shared" si="14"/>
        <v>47053</v>
      </c>
      <c r="AJ65" s="36">
        <f t="shared" si="11"/>
        <v>3.7970500000000004E-2</v>
      </c>
      <c r="AK65" s="39" cm="1">
        <f t="array" ref="AK65">AVERAGE(IF((AF65:AF4059&gt;=AI65)*(AF65:AF4059&lt;=AI65),AG65:AG3750))</f>
        <v>3.7972100000000002E-2</v>
      </c>
      <c r="AL65" s="107">
        <f t="shared" si="26"/>
        <v>2.9586349999999987E-2</v>
      </c>
    </row>
    <row r="66" spans="2:38" x14ac:dyDescent="0.25">
      <c r="B66" s="16">
        <f t="shared" si="12"/>
        <v>47084</v>
      </c>
      <c r="C66" s="20">
        <v>29.47</v>
      </c>
      <c r="D66" s="2"/>
      <c r="E66" s="105">
        <v>3.88042</v>
      </c>
      <c r="F66" s="105">
        <v>4.0026900000000003</v>
      </c>
      <c r="G66" s="29">
        <v>4.0685099999999998</v>
      </c>
      <c r="H66" s="21"/>
      <c r="I66" s="23"/>
      <c r="J66" s="110">
        <v>45344</v>
      </c>
      <c r="K66" s="106">
        <v>5.3798000000000004</v>
      </c>
      <c r="L66" s="29"/>
      <c r="M66" s="23"/>
      <c r="O66" s="16">
        <f t="shared" si="18"/>
        <v>47084</v>
      </c>
      <c r="P66" s="51">
        <f t="shared" si="19"/>
        <v>0.29469999999999996</v>
      </c>
      <c r="Q66" s="8">
        <f t="shared" si="20"/>
        <v>3.8804199999999997E-2</v>
      </c>
      <c r="R66" s="8">
        <f t="shared" si="9"/>
        <v>3.8168674999999999E-2</v>
      </c>
      <c r="S66" s="8">
        <f t="shared" si="21"/>
        <v>4.0026900000000004E-2</v>
      </c>
      <c r="T66" s="24">
        <f t="shared" si="22"/>
        <v>4.0685100000000002E-2</v>
      </c>
      <c r="U66" s="24">
        <f t="shared" si="23"/>
        <v>0</v>
      </c>
      <c r="V66" s="24">
        <f t="shared" si="24"/>
        <v>0</v>
      </c>
      <c r="W66" s="24"/>
      <c r="X66" s="16">
        <f t="shared" si="25"/>
        <v>47084</v>
      </c>
      <c r="Y66" s="40">
        <f>+IF(Analysis!$G$33='Data Validation'!$H$3,Curves!Q66,IF(Analysis!$G$33='Data Validation'!$H$1,Q66*(1-(SQRT(YEARFRAC($O$6,$O66,2))*(2*$P66))),IF(Analysis!$G$33='Data Validation'!$H$2,Curves!Q66*(1-(SQRT(YEARFRAC($O$6,$O66,2))*(1*$P66))),IF(Analysis!$G$33='Data Validation'!$H$4,Curves!Q66*(1+(SQRT(YEARFRAC($O$6,$O66,2))*(1*$P66))),IF(Analysis!$G$33='Data Validation'!$H$5,Curves!Q66*(1+(SQRT(YEARFRAC($O$6,$O66,2))*(2*$P66))),IF(Analysis!$G$33='Data Validation'!$H$6,Curves!Q66+(Curves!$AL66-Curves!Q66),IF(Analysis!$G$33='Data Validation'!$H$7,Curves!Q66+0.25%,IF(Analysis!$G$33='Data Validation'!$H$8,Curves!Q66+0.5%,"You Broke It"))))))))</f>
        <v>3.8804199999999997E-2</v>
      </c>
      <c r="Z66" s="40">
        <f>+IF(Analysis!$G$33='Data Validation'!$H$3,Curves!R66,IF(Analysis!$G$33='Data Validation'!$H$1,R66*(1-(SQRT(YEARFRAC($O$6,$O66,2))*(2*$P66))),IF(Analysis!$G$33='Data Validation'!$H$2,Curves!R66*(1-(SQRT(YEARFRAC($O$6,$O66,2))*(1*$P66))),IF(Analysis!$G$33='Data Validation'!$H$4,Curves!R66*(1+(SQRT(YEARFRAC($O$6,$O66,2))*(1*$P66))),IF(Analysis!$G$33='Data Validation'!$H$5,Curves!R66*(1+(SQRT(YEARFRAC($O$6,$O66,2))*(2*$P66))),IF(Analysis!$G$33='Data Validation'!$H$6,Curves!R66+(Curves!$AL66-Curves!R66),IF(Analysis!$G$33='Data Validation'!$H$7,Curves!R66+0.25%,IF(Analysis!$G$33='Data Validation'!$H$8,Curves!R66+0.5%,"You Broke It"))))))))</f>
        <v>3.8168674999999999E-2</v>
      </c>
      <c r="AA66" s="40">
        <f>+IF(Analysis!$G$33='Data Validation'!$H$3,Curves!S66,IF(Analysis!$G$33='Data Validation'!$H$1,S66*(1-(SQRT(YEARFRAC($O$6,$O66,2))*(2*$P66))),IF(Analysis!$G$33='Data Validation'!$H$2,Curves!S66*(1-(SQRT(YEARFRAC($O$6,$O66,2))*(1*$P66))),IF(Analysis!$G$33='Data Validation'!$H$4,Curves!S66*(1+(SQRT(YEARFRAC($O$6,$O66,2))*(1*$P66))),IF(Analysis!$G$33='Data Validation'!$H$5,Curves!S66*(1+(SQRT(YEARFRAC($O$6,$O66,2))*(2*$P66))),IF(Analysis!$G$33='Data Validation'!$H$6,Curves!S66+(Curves!$AL66-Curves!S66),IF(Analysis!$G$33='Data Validation'!$H$7,Curves!S66+0.25%,IF(Analysis!$G$33='Data Validation'!$H$8,Curves!S66+0.5%,"You Broke It"))))))))</f>
        <v>4.0026900000000004E-2</v>
      </c>
      <c r="AB66" s="40">
        <f>+IF(Analysis!$G$33='Data Validation'!$H$3,Curves!T66,IF(Analysis!$G$33='Data Validation'!$H$1,T66*(1-(SQRT(YEARFRAC($O$6,$O66,2))*(2*$P66))),IF(Analysis!$G$33='Data Validation'!$H$2,Curves!T66*(1-(SQRT(YEARFRAC($O$6,$O66,2))*(1*$P66))),IF(Analysis!$G$33='Data Validation'!$H$4,Curves!T66*(1+(SQRT(YEARFRAC($O$6,$O66,2))*(1*$P66))),IF(Analysis!$G$33='Data Validation'!$H$5,Curves!T66*(1+(SQRT(YEARFRAC($O$6,$O66,2))*(2*$P66))),IF(Analysis!$G$33='Data Validation'!$H$6,Curves!T66+(Curves!$AL66-Curves!T66),IF(Analysis!$G$33='Data Validation'!$H$7,Curves!T66+0.25%,IF(Analysis!$G$33='Data Validation'!$H$8,Curves!T66+0.5%,"You Broke It"))))))))</f>
        <v>4.0685100000000002E-2</v>
      </c>
      <c r="AC66" s="40">
        <f>+IF(Analysis!$G$33='Data Validation'!$H$3,Curves!U66,IF(Analysis!$G$33='Data Validation'!$H$1,U66*(1-(SQRT(YEARFRAC($O$6,$O66,2))*(2*$P66))),IF(Analysis!$G$33='Data Validation'!$H$2,Curves!U66*(1-(SQRT(YEARFRAC($O$6,$O66,2))*(1*$P66))),IF(Analysis!$G$33='Data Validation'!$H$4,Curves!U66*(1+(SQRT(YEARFRAC($O$6,$O66,2))*(1*$P66))),IF(Analysis!$G$33='Data Validation'!$H$5,Curves!U66*(1+(SQRT(YEARFRAC($O$6,$O66,2))*(2*$P66))),IF(Analysis!$G$33='Data Validation'!$H$6,Curves!U66+(Curves!$AL66-Curves!U66),IF(Analysis!$G$33='Data Validation'!$H$7,Curves!U66+0.25%,IF(Analysis!$G$33='Data Validation'!$H$8,Curves!U66+0.5%,"You Broke It"))))))))</f>
        <v>0</v>
      </c>
      <c r="AD66" s="40">
        <f>+IF(Analysis!$G$33='Data Validation'!$H$3,Curves!V66,IF(Analysis!$G$33='Data Validation'!$H$1,V66*(1-(SQRT(YEARFRAC($O$6,$O66,2))*(2*$P66))),IF(Analysis!$G$33='Data Validation'!$H$2,Curves!V66*(1-(SQRT(YEARFRAC($O$6,$O66,2))*(1*$P66))),IF(Analysis!$G$33='Data Validation'!$H$4,Curves!V66*(1+(SQRT(YEARFRAC($O$6,$O66,2))*(1*$P66))),IF(Analysis!$G$33='Data Validation'!$H$5,Curves!V66*(1+(SQRT(YEARFRAC($O$6,$O66,2))*(2*$P66))),IF(Analysis!$G$33='Data Validation'!$H$6,Curves!V66+(Curves!$AL66-Curves!V66),IF(Analysis!$G$33='Data Validation'!$H$7,Curves!V66+0.25%,IF(Analysis!$G$33='Data Validation'!$H$8,Curves!V66+0.5%,"You Broke It"))))))))</f>
        <v>0</v>
      </c>
      <c r="AE66" s="24"/>
      <c r="AF66" s="35">
        <f t="shared" si="13"/>
        <v>45317</v>
      </c>
      <c r="AG66" s="36">
        <f t="shared" si="10"/>
        <v>5.3572700000000001E-2</v>
      </c>
      <c r="AH66" s="36"/>
      <c r="AI66" s="35">
        <f t="shared" si="14"/>
        <v>47084</v>
      </c>
      <c r="AJ66" s="36">
        <f t="shared" si="11"/>
        <v>3.8168674999999999E-2</v>
      </c>
      <c r="AK66" s="39" cm="1">
        <f t="array" ref="AK66">AVERAGE(IF((AF66:AF4060&gt;=AI66)*(AF66:AF4060&lt;=AI66),AG66:AG3751))</f>
        <v>3.7968099999999998E-2</v>
      </c>
      <c r="AL66" s="107">
        <f t="shared" si="26"/>
        <v>2.9628167499999986E-2</v>
      </c>
    </row>
    <row r="67" spans="2:38" x14ac:dyDescent="0.25">
      <c r="B67" s="16">
        <f t="shared" si="12"/>
        <v>47114</v>
      </c>
      <c r="C67" s="20">
        <v>29.47</v>
      </c>
      <c r="D67" s="2"/>
      <c r="E67" s="105">
        <v>3.8834900000000001</v>
      </c>
      <c r="F67" s="105">
        <v>4.00291</v>
      </c>
      <c r="G67" s="29">
        <v>4.0689700000000002</v>
      </c>
      <c r="H67" s="21"/>
      <c r="I67" s="23"/>
      <c r="J67" s="110">
        <v>45345</v>
      </c>
      <c r="K67" s="106">
        <v>5.3806000000000003</v>
      </c>
      <c r="L67" s="29"/>
      <c r="M67" s="23"/>
      <c r="O67" s="16">
        <f t="shared" si="18"/>
        <v>47114</v>
      </c>
      <c r="P67" s="51">
        <f t="shared" si="19"/>
        <v>0.29469999999999996</v>
      </c>
      <c r="Q67" s="8">
        <f t="shared" si="20"/>
        <v>3.8834899999999999E-2</v>
      </c>
      <c r="R67" s="8">
        <f t="shared" si="9"/>
        <v>3.8774120000000002E-2</v>
      </c>
      <c r="S67" s="8">
        <f t="shared" si="21"/>
        <v>4.0029099999999998E-2</v>
      </c>
      <c r="T67" s="24">
        <f t="shared" si="22"/>
        <v>4.0689700000000002E-2</v>
      </c>
      <c r="U67" s="24">
        <f t="shared" si="23"/>
        <v>0</v>
      </c>
      <c r="V67" s="24">
        <f t="shared" si="24"/>
        <v>0</v>
      </c>
      <c r="W67" s="24"/>
      <c r="X67" s="16">
        <f t="shared" si="25"/>
        <v>47114</v>
      </c>
      <c r="Y67" s="40">
        <f>+IF(Analysis!$G$33='Data Validation'!$H$3,Curves!Q67,IF(Analysis!$G$33='Data Validation'!$H$1,Q67*(1-(SQRT(YEARFRAC($O$6,$O67,2))*(2*$P67))),IF(Analysis!$G$33='Data Validation'!$H$2,Curves!Q67*(1-(SQRT(YEARFRAC($O$6,$O67,2))*(1*$P67))),IF(Analysis!$G$33='Data Validation'!$H$4,Curves!Q67*(1+(SQRT(YEARFRAC($O$6,$O67,2))*(1*$P67))),IF(Analysis!$G$33='Data Validation'!$H$5,Curves!Q67*(1+(SQRT(YEARFRAC($O$6,$O67,2))*(2*$P67))),IF(Analysis!$G$33='Data Validation'!$H$6,Curves!Q67+(Curves!$AL67-Curves!Q67),IF(Analysis!$G$33='Data Validation'!$H$7,Curves!Q67+0.25%,IF(Analysis!$G$33='Data Validation'!$H$8,Curves!Q67+0.5%,"You Broke It"))))))))</f>
        <v>3.8834899999999999E-2</v>
      </c>
      <c r="Z67" s="40">
        <f>+IF(Analysis!$G$33='Data Validation'!$H$3,Curves!R67,IF(Analysis!$G$33='Data Validation'!$H$1,R67*(1-(SQRT(YEARFRAC($O$6,$O67,2))*(2*$P67))),IF(Analysis!$G$33='Data Validation'!$H$2,Curves!R67*(1-(SQRT(YEARFRAC($O$6,$O67,2))*(1*$P67))),IF(Analysis!$G$33='Data Validation'!$H$4,Curves!R67*(1+(SQRT(YEARFRAC($O$6,$O67,2))*(1*$P67))),IF(Analysis!$G$33='Data Validation'!$H$5,Curves!R67*(1+(SQRT(YEARFRAC($O$6,$O67,2))*(2*$P67))),IF(Analysis!$G$33='Data Validation'!$H$6,Curves!R67+(Curves!$AL67-Curves!R67),IF(Analysis!$G$33='Data Validation'!$H$7,Curves!R67+0.25%,IF(Analysis!$G$33='Data Validation'!$H$8,Curves!R67+0.5%,"You Broke It"))))))))</f>
        <v>3.8774120000000002E-2</v>
      </c>
      <c r="AA67" s="40">
        <f>+IF(Analysis!$G$33='Data Validation'!$H$3,Curves!S67,IF(Analysis!$G$33='Data Validation'!$H$1,S67*(1-(SQRT(YEARFRAC($O$6,$O67,2))*(2*$P67))),IF(Analysis!$G$33='Data Validation'!$H$2,Curves!S67*(1-(SQRT(YEARFRAC($O$6,$O67,2))*(1*$P67))),IF(Analysis!$G$33='Data Validation'!$H$4,Curves!S67*(1+(SQRT(YEARFRAC($O$6,$O67,2))*(1*$P67))),IF(Analysis!$G$33='Data Validation'!$H$5,Curves!S67*(1+(SQRT(YEARFRAC($O$6,$O67,2))*(2*$P67))),IF(Analysis!$G$33='Data Validation'!$H$6,Curves!S67+(Curves!$AL67-Curves!S67),IF(Analysis!$G$33='Data Validation'!$H$7,Curves!S67+0.25%,IF(Analysis!$G$33='Data Validation'!$H$8,Curves!S67+0.5%,"You Broke It"))))))))</f>
        <v>4.0029099999999998E-2</v>
      </c>
      <c r="AB67" s="40">
        <f>+IF(Analysis!$G$33='Data Validation'!$H$3,Curves!T67,IF(Analysis!$G$33='Data Validation'!$H$1,T67*(1-(SQRT(YEARFRAC($O$6,$O67,2))*(2*$P67))),IF(Analysis!$G$33='Data Validation'!$H$2,Curves!T67*(1-(SQRT(YEARFRAC($O$6,$O67,2))*(1*$P67))),IF(Analysis!$G$33='Data Validation'!$H$4,Curves!T67*(1+(SQRT(YEARFRAC($O$6,$O67,2))*(1*$P67))),IF(Analysis!$G$33='Data Validation'!$H$5,Curves!T67*(1+(SQRT(YEARFRAC($O$6,$O67,2))*(2*$P67))),IF(Analysis!$G$33='Data Validation'!$H$6,Curves!T67+(Curves!$AL67-Curves!T67),IF(Analysis!$G$33='Data Validation'!$H$7,Curves!T67+0.25%,IF(Analysis!$G$33='Data Validation'!$H$8,Curves!T67+0.5%,"You Broke It"))))))))</f>
        <v>4.0689700000000002E-2</v>
      </c>
      <c r="AC67" s="40">
        <f>+IF(Analysis!$G$33='Data Validation'!$H$3,Curves!U67,IF(Analysis!$G$33='Data Validation'!$H$1,U67*(1-(SQRT(YEARFRAC($O$6,$O67,2))*(2*$P67))),IF(Analysis!$G$33='Data Validation'!$H$2,Curves!U67*(1-(SQRT(YEARFRAC($O$6,$O67,2))*(1*$P67))),IF(Analysis!$G$33='Data Validation'!$H$4,Curves!U67*(1+(SQRT(YEARFRAC($O$6,$O67,2))*(1*$P67))),IF(Analysis!$G$33='Data Validation'!$H$5,Curves!U67*(1+(SQRT(YEARFRAC($O$6,$O67,2))*(2*$P67))),IF(Analysis!$G$33='Data Validation'!$H$6,Curves!U67+(Curves!$AL67-Curves!U67),IF(Analysis!$G$33='Data Validation'!$H$7,Curves!U67+0.25%,IF(Analysis!$G$33='Data Validation'!$H$8,Curves!U67+0.5%,"You Broke It"))))))))</f>
        <v>0</v>
      </c>
      <c r="AD67" s="40">
        <f>+IF(Analysis!$G$33='Data Validation'!$H$3,Curves!V67,IF(Analysis!$G$33='Data Validation'!$H$1,V67*(1-(SQRT(YEARFRAC($O$6,$O67,2))*(2*$P67))),IF(Analysis!$G$33='Data Validation'!$H$2,Curves!V67*(1-(SQRT(YEARFRAC($O$6,$O67,2))*(1*$P67))),IF(Analysis!$G$33='Data Validation'!$H$4,Curves!V67*(1+(SQRT(YEARFRAC($O$6,$O67,2))*(1*$P67))),IF(Analysis!$G$33='Data Validation'!$H$5,Curves!V67*(1+(SQRT(YEARFRAC($O$6,$O67,2))*(2*$P67))),IF(Analysis!$G$33='Data Validation'!$H$6,Curves!V67+(Curves!$AL67-Curves!V67),IF(Analysis!$G$33='Data Validation'!$H$7,Curves!V67+0.25%,IF(Analysis!$G$33='Data Validation'!$H$8,Curves!V67+0.5%,"You Broke It"))))))))</f>
        <v>0</v>
      </c>
      <c r="AE67" s="24"/>
      <c r="AF67" s="35">
        <f t="shared" si="13"/>
        <v>45318</v>
      </c>
      <c r="AG67" s="36">
        <f t="shared" si="10"/>
        <v>5.3572700000000001E-2</v>
      </c>
      <c r="AH67" s="36"/>
      <c r="AI67" s="35">
        <f t="shared" si="14"/>
        <v>47114</v>
      </c>
      <c r="AJ67" s="36">
        <f t="shared" si="11"/>
        <v>3.8774120000000002E-2</v>
      </c>
      <c r="AK67" s="39" cm="1">
        <f t="array" ref="AK67">AVERAGE(IF((AF67:AF4061&gt;=AI67)*(AF67:AF4061&lt;=AI67),AG67:AG3752))</f>
        <v>3.8770400000000003E-2</v>
      </c>
      <c r="AL67" s="107">
        <f t="shared" si="26"/>
        <v>2.9669984999999986E-2</v>
      </c>
    </row>
    <row r="68" spans="2:38" x14ac:dyDescent="0.25">
      <c r="B68" s="16">
        <f t="shared" si="12"/>
        <v>47145</v>
      </c>
      <c r="C68" s="20">
        <v>29.48</v>
      </c>
      <c r="D68" s="2"/>
      <c r="E68" s="105">
        <v>3.88287</v>
      </c>
      <c r="F68" s="105">
        <v>4.0024699999999998</v>
      </c>
      <c r="G68" s="29">
        <v>4.0682799999999997</v>
      </c>
      <c r="H68" s="21"/>
      <c r="I68" s="23"/>
      <c r="J68" s="110">
        <v>45348</v>
      </c>
      <c r="K68" s="106">
        <v>5.3798000000000004</v>
      </c>
      <c r="L68" s="29"/>
      <c r="M68" s="23"/>
      <c r="O68" s="16">
        <f t="shared" si="18"/>
        <v>47145</v>
      </c>
      <c r="P68" s="51">
        <f t="shared" si="19"/>
        <v>0.29480000000000001</v>
      </c>
      <c r="Q68" s="8">
        <f t="shared" si="20"/>
        <v>3.8828700000000001E-2</v>
      </c>
      <c r="R68" s="8">
        <f t="shared" si="9"/>
        <v>3.8772040000000008E-2</v>
      </c>
      <c r="S68" s="8">
        <f t="shared" si="21"/>
        <v>4.0024699999999996E-2</v>
      </c>
      <c r="T68" s="24">
        <f t="shared" si="22"/>
        <v>4.0682799999999998E-2</v>
      </c>
      <c r="U68" s="24">
        <f t="shared" si="23"/>
        <v>0</v>
      </c>
      <c r="V68" s="24">
        <f t="shared" si="24"/>
        <v>0</v>
      </c>
      <c r="W68" s="24"/>
      <c r="X68" s="16">
        <f t="shared" si="25"/>
        <v>47145</v>
      </c>
      <c r="Y68" s="40">
        <f>+IF(Analysis!$G$33='Data Validation'!$H$3,Curves!Q68,IF(Analysis!$G$33='Data Validation'!$H$1,Q68*(1-(SQRT(YEARFRAC($O$6,$O68,2))*(2*$P68))),IF(Analysis!$G$33='Data Validation'!$H$2,Curves!Q68*(1-(SQRT(YEARFRAC($O$6,$O68,2))*(1*$P68))),IF(Analysis!$G$33='Data Validation'!$H$4,Curves!Q68*(1+(SQRT(YEARFRAC($O$6,$O68,2))*(1*$P68))),IF(Analysis!$G$33='Data Validation'!$H$5,Curves!Q68*(1+(SQRT(YEARFRAC($O$6,$O68,2))*(2*$P68))),IF(Analysis!$G$33='Data Validation'!$H$6,Curves!Q68+(Curves!$AL68-Curves!Q68),IF(Analysis!$G$33='Data Validation'!$H$7,Curves!Q68+0.25%,IF(Analysis!$G$33='Data Validation'!$H$8,Curves!Q68+0.5%,"You Broke It"))))))))</f>
        <v>3.8828700000000001E-2</v>
      </c>
      <c r="Z68" s="40">
        <f>+IF(Analysis!$G$33='Data Validation'!$H$3,Curves!R68,IF(Analysis!$G$33='Data Validation'!$H$1,R68*(1-(SQRT(YEARFRAC($O$6,$O68,2))*(2*$P68))),IF(Analysis!$G$33='Data Validation'!$H$2,Curves!R68*(1-(SQRT(YEARFRAC($O$6,$O68,2))*(1*$P68))),IF(Analysis!$G$33='Data Validation'!$H$4,Curves!R68*(1+(SQRT(YEARFRAC($O$6,$O68,2))*(1*$P68))),IF(Analysis!$G$33='Data Validation'!$H$5,Curves!R68*(1+(SQRT(YEARFRAC($O$6,$O68,2))*(2*$P68))),IF(Analysis!$G$33='Data Validation'!$H$6,Curves!R68+(Curves!$AL68-Curves!R68),IF(Analysis!$G$33='Data Validation'!$H$7,Curves!R68+0.25%,IF(Analysis!$G$33='Data Validation'!$H$8,Curves!R68+0.5%,"You Broke It"))))))))</f>
        <v>3.8772040000000008E-2</v>
      </c>
      <c r="AA68" s="40">
        <f>+IF(Analysis!$G$33='Data Validation'!$H$3,Curves!S68,IF(Analysis!$G$33='Data Validation'!$H$1,S68*(1-(SQRT(YEARFRAC($O$6,$O68,2))*(2*$P68))),IF(Analysis!$G$33='Data Validation'!$H$2,Curves!S68*(1-(SQRT(YEARFRAC($O$6,$O68,2))*(1*$P68))),IF(Analysis!$G$33='Data Validation'!$H$4,Curves!S68*(1+(SQRT(YEARFRAC($O$6,$O68,2))*(1*$P68))),IF(Analysis!$G$33='Data Validation'!$H$5,Curves!S68*(1+(SQRT(YEARFRAC($O$6,$O68,2))*(2*$P68))),IF(Analysis!$G$33='Data Validation'!$H$6,Curves!S68+(Curves!$AL68-Curves!S68),IF(Analysis!$G$33='Data Validation'!$H$7,Curves!S68+0.25%,IF(Analysis!$G$33='Data Validation'!$H$8,Curves!S68+0.5%,"You Broke It"))))))))</f>
        <v>4.0024699999999996E-2</v>
      </c>
      <c r="AB68" s="40">
        <f>+IF(Analysis!$G$33='Data Validation'!$H$3,Curves!T68,IF(Analysis!$G$33='Data Validation'!$H$1,T68*(1-(SQRT(YEARFRAC($O$6,$O68,2))*(2*$P68))),IF(Analysis!$G$33='Data Validation'!$H$2,Curves!T68*(1-(SQRT(YEARFRAC($O$6,$O68,2))*(1*$P68))),IF(Analysis!$G$33='Data Validation'!$H$4,Curves!T68*(1+(SQRT(YEARFRAC($O$6,$O68,2))*(1*$P68))),IF(Analysis!$G$33='Data Validation'!$H$5,Curves!T68*(1+(SQRT(YEARFRAC($O$6,$O68,2))*(2*$P68))),IF(Analysis!$G$33='Data Validation'!$H$6,Curves!T68+(Curves!$AL68-Curves!T68),IF(Analysis!$G$33='Data Validation'!$H$7,Curves!T68+0.25%,IF(Analysis!$G$33='Data Validation'!$H$8,Curves!T68+0.5%,"You Broke It"))))))))</f>
        <v>4.0682799999999998E-2</v>
      </c>
      <c r="AC68" s="40">
        <f>+IF(Analysis!$G$33='Data Validation'!$H$3,Curves!U68,IF(Analysis!$G$33='Data Validation'!$H$1,U68*(1-(SQRT(YEARFRAC($O$6,$O68,2))*(2*$P68))),IF(Analysis!$G$33='Data Validation'!$H$2,Curves!U68*(1-(SQRT(YEARFRAC($O$6,$O68,2))*(1*$P68))),IF(Analysis!$G$33='Data Validation'!$H$4,Curves!U68*(1+(SQRT(YEARFRAC($O$6,$O68,2))*(1*$P68))),IF(Analysis!$G$33='Data Validation'!$H$5,Curves!U68*(1+(SQRT(YEARFRAC($O$6,$O68,2))*(2*$P68))),IF(Analysis!$G$33='Data Validation'!$H$6,Curves!U68+(Curves!$AL68-Curves!U68),IF(Analysis!$G$33='Data Validation'!$H$7,Curves!U68+0.25%,IF(Analysis!$G$33='Data Validation'!$H$8,Curves!U68+0.5%,"You Broke It"))))))))</f>
        <v>0</v>
      </c>
      <c r="AD68" s="40">
        <f>+IF(Analysis!$G$33='Data Validation'!$H$3,Curves!V68,IF(Analysis!$G$33='Data Validation'!$H$1,V68*(1-(SQRT(YEARFRAC($O$6,$O68,2))*(2*$P68))),IF(Analysis!$G$33='Data Validation'!$H$2,Curves!V68*(1-(SQRT(YEARFRAC($O$6,$O68,2))*(1*$P68))),IF(Analysis!$G$33='Data Validation'!$H$4,Curves!V68*(1+(SQRT(YEARFRAC($O$6,$O68,2))*(1*$P68))),IF(Analysis!$G$33='Data Validation'!$H$5,Curves!V68*(1+(SQRT(YEARFRAC($O$6,$O68,2))*(2*$P68))),IF(Analysis!$G$33='Data Validation'!$H$6,Curves!V68+(Curves!$AL68-Curves!V68),IF(Analysis!$G$33='Data Validation'!$H$7,Curves!V68+0.25%,IF(Analysis!$G$33='Data Validation'!$H$8,Curves!V68+0.5%,"You Broke It"))))))))</f>
        <v>0</v>
      </c>
      <c r="AE68" s="24"/>
      <c r="AF68" s="35">
        <f t="shared" si="13"/>
        <v>45319</v>
      </c>
      <c r="AG68" s="36">
        <f t="shared" si="10"/>
        <v>5.3572700000000001E-2</v>
      </c>
      <c r="AH68" s="36"/>
      <c r="AI68" s="35">
        <f t="shared" si="14"/>
        <v>47145</v>
      </c>
      <c r="AJ68" s="36">
        <f t="shared" si="11"/>
        <v>3.8772040000000008E-2</v>
      </c>
      <c r="AK68" s="39" cm="1">
        <f t="array" ref="AK68">AVERAGE(IF((AF68:AF4062&gt;=AI68)*(AF68:AF4062&lt;=AI68),AG68:AG3753))</f>
        <v>3.8774500000000003E-2</v>
      </c>
      <c r="AL68" s="107">
        <f t="shared" si="26"/>
        <v>2.9711802499999985E-2</v>
      </c>
    </row>
    <row r="69" spans="2:38" x14ac:dyDescent="0.25">
      <c r="B69" s="16">
        <f t="shared" si="12"/>
        <v>47176</v>
      </c>
      <c r="C69" s="20">
        <v>29.49</v>
      </c>
      <c r="D69" s="2"/>
      <c r="E69" s="105">
        <v>3.88287</v>
      </c>
      <c r="F69" s="105">
        <v>4.0024699999999998</v>
      </c>
      <c r="G69" s="29">
        <v>4.0685099999999998</v>
      </c>
      <c r="H69" s="21"/>
      <c r="I69" s="23"/>
      <c r="J69" s="110">
        <v>45349</v>
      </c>
      <c r="K69" s="106">
        <v>5.3798000000000004</v>
      </c>
      <c r="L69" s="29"/>
      <c r="M69" s="23"/>
      <c r="O69" s="16">
        <f t="shared" si="18"/>
        <v>47176</v>
      </c>
      <c r="P69" s="51">
        <f t="shared" si="19"/>
        <v>0.2949</v>
      </c>
      <c r="Q69" s="8">
        <f t="shared" si="20"/>
        <v>3.8828700000000001E-2</v>
      </c>
      <c r="R69" s="8">
        <f t="shared" si="9"/>
        <v>3.8770400000000003E-2</v>
      </c>
      <c r="S69" s="8">
        <f t="shared" si="21"/>
        <v>4.0024699999999996E-2</v>
      </c>
      <c r="T69" s="24">
        <f t="shared" si="22"/>
        <v>4.0685100000000002E-2</v>
      </c>
      <c r="U69" s="24">
        <f t="shared" si="23"/>
        <v>0</v>
      </c>
      <c r="V69" s="24">
        <f t="shared" si="24"/>
        <v>0</v>
      </c>
      <c r="W69" s="24"/>
      <c r="X69" s="16">
        <f t="shared" si="25"/>
        <v>47176</v>
      </c>
      <c r="Y69" s="40">
        <f>+IF(Analysis!$G$33='Data Validation'!$H$3,Curves!Q69,IF(Analysis!$G$33='Data Validation'!$H$1,Q69*(1-(SQRT(YEARFRAC($O$6,$O69,2))*(2*$P69))),IF(Analysis!$G$33='Data Validation'!$H$2,Curves!Q69*(1-(SQRT(YEARFRAC($O$6,$O69,2))*(1*$P69))),IF(Analysis!$G$33='Data Validation'!$H$4,Curves!Q69*(1+(SQRT(YEARFRAC($O$6,$O69,2))*(1*$P69))),IF(Analysis!$G$33='Data Validation'!$H$5,Curves!Q69*(1+(SQRT(YEARFRAC($O$6,$O69,2))*(2*$P69))),IF(Analysis!$G$33='Data Validation'!$H$6,Curves!Q69+(Curves!$AL69-Curves!Q69),IF(Analysis!$G$33='Data Validation'!$H$7,Curves!Q69+0.25%,IF(Analysis!$G$33='Data Validation'!$H$8,Curves!Q69+0.5%,"You Broke It"))))))))</f>
        <v>3.8828700000000001E-2</v>
      </c>
      <c r="Z69" s="40">
        <f>+IF(Analysis!$G$33='Data Validation'!$H$3,Curves!R69,IF(Analysis!$G$33='Data Validation'!$H$1,R69*(1-(SQRT(YEARFRAC($O$6,$O69,2))*(2*$P69))),IF(Analysis!$G$33='Data Validation'!$H$2,Curves!R69*(1-(SQRT(YEARFRAC($O$6,$O69,2))*(1*$P69))),IF(Analysis!$G$33='Data Validation'!$H$4,Curves!R69*(1+(SQRT(YEARFRAC($O$6,$O69,2))*(1*$P69))),IF(Analysis!$G$33='Data Validation'!$H$5,Curves!R69*(1+(SQRT(YEARFRAC($O$6,$O69,2))*(2*$P69))),IF(Analysis!$G$33='Data Validation'!$H$6,Curves!R69+(Curves!$AL69-Curves!R69),IF(Analysis!$G$33='Data Validation'!$H$7,Curves!R69+0.25%,IF(Analysis!$G$33='Data Validation'!$H$8,Curves!R69+0.5%,"You Broke It"))))))))</f>
        <v>3.8770400000000003E-2</v>
      </c>
      <c r="AA69" s="40">
        <f>+IF(Analysis!$G$33='Data Validation'!$H$3,Curves!S69,IF(Analysis!$G$33='Data Validation'!$H$1,S69*(1-(SQRT(YEARFRAC($O$6,$O69,2))*(2*$P69))),IF(Analysis!$G$33='Data Validation'!$H$2,Curves!S69*(1-(SQRT(YEARFRAC($O$6,$O69,2))*(1*$P69))),IF(Analysis!$G$33='Data Validation'!$H$4,Curves!S69*(1+(SQRT(YEARFRAC($O$6,$O69,2))*(1*$P69))),IF(Analysis!$G$33='Data Validation'!$H$5,Curves!S69*(1+(SQRT(YEARFRAC($O$6,$O69,2))*(2*$P69))),IF(Analysis!$G$33='Data Validation'!$H$6,Curves!S69+(Curves!$AL69-Curves!S69),IF(Analysis!$G$33='Data Validation'!$H$7,Curves!S69+0.25%,IF(Analysis!$G$33='Data Validation'!$H$8,Curves!S69+0.5%,"You Broke It"))))))))</f>
        <v>4.0024699999999996E-2</v>
      </c>
      <c r="AB69" s="40">
        <f>+IF(Analysis!$G$33='Data Validation'!$H$3,Curves!T69,IF(Analysis!$G$33='Data Validation'!$H$1,T69*(1-(SQRT(YEARFRAC($O$6,$O69,2))*(2*$P69))),IF(Analysis!$G$33='Data Validation'!$H$2,Curves!T69*(1-(SQRT(YEARFRAC($O$6,$O69,2))*(1*$P69))),IF(Analysis!$G$33='Data Validation'!$H$4,Curves!T69*(1+(SQRT(YEARFRAC($O$6,$O69,2))*(1*$P69))),IF(Analysis!$G$33='Data Validation'!$H$5,Curves!T69*(1+(SQRT(YEARFRAC($O$6,$O69,2))*(2*$P69))),IF(Analysis!$G$33='Data Validation'!$H$6,Curves!T69+(Curves!$AL69-Curves!T69),IF(Analysis!$G$33='Data Validation'!$H$7,Curves!T69+0.25%,IF(Analysis!$G$33='Data Validation'!$H$8,Curves!T69+0.5%,"You Broke It"))))))))</f>
        <v>4.0685100000000002E-2</v>
      </c>
      <c r="AC69" s="40">
        <f>+IF(Analysis!$G$33='Data Validation'!$H$3,Curves!U69,IF(Analysis!$G$33='Data Validation'!$H$1,U69*(1-(SQRT(YEARFRAC($O$6,$O69,2))*(2*$P69))),IF(Analysis!$G$33='Data Validation'!$H$2,Curves!U69*(1-(SQRT(YEARFRAC($O$6,$O69,2))*(1*$P69))),IF(Analysis!$G$33='Data Validation'!$H$4,Curves!U69*(1+(SQRT(YEARFRAC($O$6,$O69,2))*(1*$P69))),IF(Analysis!$G$33='Data Validation'!$H$5,Curves!U69*(1+(SQRT(YEARFRAC($O$6,$O69,2))*(2*$P69))),IF(Analysis!$G$33='Data Validation'!$H$6,Curves!U69+(Curves!$AL69-Curves!U69),IF(Analysis!$G$33='Data Validation'!$H$7,Curves!U69+0.25%,IF(Analysis!$G$33='Data Validation'!$H$8,Curves!U69+0.5%,"You Broke It"))))))))</f>
        <v>0</v>
      </c>
      <c r="AD69" s="40">
        <f>+IF(Analysis!$G$33='Data Validation'!$H$3,Curves!V69,IF(Analysis!$G$33='Data Validation'!$H$1,V69*(1-(SQRT(YEARFRAC($O$6,$O69,2))*(2*$P69))),IF(Analysis!$G$33='Data Validation'!$H$2,Curves!V69*(1-(SQRT(YEARFRAC($O$6,$O69,2))*(1*$P69))),IF(Analysis!$G$33='Data Validation'!$H$4,Curves!V69*(1+(SQRT(YEARFRAC($O$6,$O69,2))*(1*$P69))),IF(Analysis!$G$33='Data Validation'!$H$5,Curves!V69*(1+(SQRT(YEARFRAC($O$6,$O69,2))*(2*$P69))),IF(Analysis!$G$33='Data Validation'!$H$6,Curves!V69+(Curves!$AL69-Curves!V69),IF(Analysis!$G$33='Data Validation'!$H$7,Curves!V69+0.25%,IF(Analysis!$G$33='Data Validation'!$H$8,Curves!V69+0.5%,"You Broke It"))))))))</f>
        <v>0</v>
      </c>
      <c r="AE69" s="24"/>
      <c r="AF69" s="35">
        <f t="shared" si="13"/>
        <v>45320</v>
      </c>
      <c r="AG69" s="36">
        <f t="shared" si="10"/>
        <v>5.3798000000000006E-2</v>
      </c>
      <c r="AH69" s="36"/>
      <c r="AI69" s="35">
        <f t="shared" si="14"/>
        <v>47176</v>
      </c>
      <c r="AJ69" s="36">
        <f t="shared" si="11"/>
        <v>3.8770400000000003E-2</v>
      </c>
      <c r="AK69" s="39" cm="1">
        <f t="array" ref="AK69">AVERAGE(IF((AF69:AF4063&gt;=AI69)*(AF69:AF4063&lt;=AI69),AG69:AG3754))</f>
        <v>3.8770400000000003E-2</v>
      </c>
      <c r="AL69" s="107">
        <f t="shared" si="26"/>
        <v>2.9753619999999984E-2</v>
      </c>
    </row>
    <row r="70" spans="2:38" x14ac:dyDescent="0.25">
      <c r="B70" s="16">
        <f t="shared" si="12"/>
        <v>47204</v>
      </c>
      <c r="C70" s="20">
        <v>29.5</v>
      </c>
      <c r="D70" s="2"/>
      <c r="E70" s="105">
        <v>3.8837000000000002</v>
      </c>
      <c r="F70" s="105">
        <v>4.0033599999999998</v>
      </c>
      <c r="G70" s="29">
        <v>4.0692000000000004</v>
      </c>
      <c r="H70" s="21"/>
      <c r="I70" s="23"/>
      <c r="J70" s="110">
        <v>45350</v>
      </c>
      <c r="K70" s="106">
        <v>5.3655999999999997</v>
      </c>
      <c r="L70" s="29"/>
      <c r="M70" s="23"/>
      <c r="O70" s="16">
        <f t="shared" ref="O70:O101" si="27">B70</f>
        <v>47204</v>
      </c>
      <c r="P70" s="51">
        <f t="shared" ref="P70:P101" si="28">C70/100</f>
        <v>0.29499999999999998</v>
      </c>
      <c r="Q70" s="8">
        <f t="shared" ref="Q70:Q101" si="29">E70/100</f>
        <v>3.8837000000000003E-2</v>
      </c>
      <c r="R70" s="8">
        <f t="shared" si="9"/>
        <v>3.8774120000000002E-2</v>
      </c>
      <c r="S70" s="8">
        <f t="shared" ref="S70:S101" si="30">F70/100</f>
        <v>4.0033599999999996E-2</v>
      </c>
      <c r="T70" s="24">
        <f t="shared" ref="T70:T101" si="31">G70/100</f>
        <v>4.0692000000000006E-2</v>
      </c>
      <c r="U70" s="24">
        <f t="shared" ref="U70:U101" si="32">H70/100</f>
        <v>0</v>
      </c>
      <c r="V70" s="24">
        <f t="shared" ref="V70:V101" si="33">L70/100</f>
        <v>0</v>
      </c>
      <c r="W70" s="24"/>
      <c r="X70" s="16">
        <f t="shared" ref="X70:X101" si="34">B70</f>
        <v>47204</v>
      </c>
      <c r="Y70" s="40">
        <f>+IF(Analysis!$G$33='Data Validation'!$H$3,Curves!Q70,IF(Analysis!$G$33='Data Validation'!$H$1,Q70*(1-(SQRT(YEARFRAC($O$6,$O70,2))*(2*$P70))),IF(Analysis!$G$33='Data Validation'!$H$2,Curves!Q70*(1-(SQRT(YEARFRAC($O$6,$O70,2))*(1*$P70))),IF(Analysis!$G$33='Data Validation'!$H$4,Curves!Q70*(1+(SQRT(YEARFRAC($O$6,$O70,2))*(1*$P70))),IF(Analysis!$G$33='Data Validation'!$H$5,Curves!Q70*(1+(SQRT(YEARFRAC($O$6,$O70,2))*(2*$P70))),IF(Analysis!$G$33='Data Validation'!$H$6,Curves!Q70+(Curves!$AL70-Curves!Q70),IF(Analysis!$G$33='Data Validation'!$H$7,Curves!Q70+0.25%,IF(Analysis!$G$33='Data Validation'!$H$8,Curves!Q70+0.5%,"You Broke It"))))))))</f>
        <v>3.8837000000000003E-2</v>
      </c>
      <c r="Z70" s="40">
        <f>+IF(Analysis!$G$33='Data Validation'!$H$3,Curves!R70,IF(Analysis!$G$33='Data Validation'!$H$1,R70*(1-(SQRT(YEARFRAC($O$6,$O70,2))*(2*$P70))),IF(Analysis!$G$33='Data Validation'!$H$2,Curves!R70*(1-(SQRT(YEARFRAC($O$6,$O70,2))*(1*$P70))),IF(Analysis!$G$33='Data Validation'!$H$4,Curves!R70*(1+(SQRT(YEARFRAC($O$6,$O70,2))*(1*$P70))),IF(Analysis!$G$33='Data Validation'!$H$5,Curves!R70*(1+(SQRT(YEARFRAC($O$6,$O70,2))*(2*$P70))),IF(Analysis!$G$33='Data Validation'!$H$6,Curves!R70+(Curves!$AL70-Curves!R70),IF(Analysis!$G$33='Data Validation'!$H$7,Curves!R70+0.25%,IF(Analysis!$G$33='Data Validation'!$H$8,Curves!R70+0.5%,"You Broke It"))))))))</f>
        <v>3.8774120000000002E-2</v>
      </c>
      <c r="AA70" s="40">
        <f>+IF(Analysis!$G$33='Data Validation'!$H$3,Curves!S70,IF(Analysis!$G$33='Data Validation'!$H$1,S70*(1-(SQRT(YEARFRAC($O$6,$O70,2))*(2*$P70))),IF(Analysis!$G$33='Data Validation'!$H$2,Curves!S70*(1-(SQRT(YEARFRAC($O$6,$O70,2))*(1*$P70))),IF(Analysis!$G$33='Data Validation'!$H$4,Curves!S70*(1+(SQRT(YEARFRAC($O$6,$O70,2))*(1*$P70))),IF(Analysis!$G$33='Data Validation'!$H$5,Curves!S70*(1+(SQRT(YEARFRAC($O$6,$O70,2))*(2*$P70))),IF(Analysis!$G$33='Data Validation'!$H$6,Curves!S70+(Curves!$AL70-Curves!S70),IF(Analysis!$G$33='Data Validation'!$H$7,Curves!S70+0.25%,IF(Analysis!$G$33='Data Validation'!$H$8,Curves!S70+0.5%,"You Broke It"))))))))</f>
        <v>4.0033599999999996E-2</v>
      </c>
      <c r="AB70" s="40">
        <f>+IF(Analysis!$G$33='Data Validation'!$H$3,Curves!T70,IF(Analysis!$G$33='Data Validation'!$H$1,T70*(1-(SQRT(YEARFRAC($O$6,$O70,2))*(2*$P70))),IF(Analysis!$G$33='Data Validation'!$H$2,Curves!T70*(1-(SQRT(YEARFRAC($O$6,$O70,2))*(1*$P70))),IF(Analysis!$G$33='Data Validation'!$H$4,Curves!T70*(1+(SQRT(YEARFRAC($O$6,$O70,2))*(1*$P70))),IF(Analysis!$G$33='Data Validation'!$H$5,Curves!T70*(1+(SQRT(YEARFRAC($O$6,$O70,2))*(2*$P70))),IF(Analysis!$G$33='Data Validation'!$H$6,Curves!T70+(Curves!$AL70-Curves!T70),IF(Analysis!$G$33='Data Validation'!$H$7,Curves!T70+0.25%,IF(Analysis!$G$33='Data Validation'!$H$8,Curves!T70+0.5%,"You Broke It"))))))))</f>
        <v>4.0692000000000006E-2</v>
      </c>
      <c r="AC70" s="40">
        <f>+IF(Analysis!$G$33='Data Validation'!$H$3,Curves!U70,IF(Analysis!$G$33='Data Validation'!$H$1,U70*(1-(SQRT(YEARFRAC($O$6,$O70,2))*(2*$P70))),IF(Analysis!$G$33='Data Validation'!$H$2,Curves!U70*(1-(SQRT(YEARFRAC($O$6,$O70,2))*(1*$P70))),IF(Analysis!$G$33='Data Validation'!$H$4,Curves!U70*(1+(SQRT(YEARFRAC($O$6,$O70,2))*(1*$P70))),IF(Analysis!$G$33='Data Validation'!$H$5,Curves!U70*(1+(SQRT(YEARFRAC($O$6,$O70,2))*(2*$P70))),IF(Analysis!$G$33='Data Validation'!$H$6,Curves!U70+(Curves!$AL70-Curves!U70),IF(Analysis!$G$33='Data Validation'!$H$7,Curves!U70+0.25%,IF(Analysis!$G$33='Data Validation'!$H$8,Curves!U70+0.5%,"You Broke It"))))))))</f>
        <v>0</v>
      </c>
      <c r="AD70" s="40">
        <f>+IF(Analysis!$G$33='Data Validation'!$H$3,Curves!V70,IF(Analysis!$G$33='Data Validation'!$H$1,V70*(1-(SQRT(YEARFRAC($O$6,$O70,2))*(2*$P70))),IF(Analysis!$G$33='Data Validation'!$H$2,Curves!V70*(1-(SQRT(YEARFRAC($O$6,$O70,2))*(1*$P70))),IF(Analysis!$G$33='Data Validation'!$H$4,Curves!V70*(1+(SQRT(YEARFRAC($O$6,$O70,2))*(1*$P70))),IF(Analysis!$G$33='Data Validation'!$H$5,Curves!V70*(1+(SQRT(YEARFRAC($O$6,$O70,2))*(2*$P70))),IF(Analysis!$G$33='Data Validation'!$H$6,Curves!V70+(Curves!$AL70-Curves!V70),IF(Analysis!$G$33='Data Validation'!$H$7,Curves!V70+0.25%,IF(Analysis!$G$33='Data Validation'!$H$8,Curves!V70+0.5%,"You Broke It"))))))))</f>
        <v>0</v>
      </c>
      <c r="AE70" s="24"/>
      <c r="AF70" s="35">
        <f t="shared" si="13"/>
        <v>45321</v>
      </c>
      <c r="AG70" s="36">
        <f t="shared" si="10"/>
        <v>5.3798000000000006E-2</v>
      </c>
      <c r="AH70" s="36"/>
      <c r="AI70" s="35">
        <f t="shared" si="14"/>
        <v>47204</v>
      </c>
      <c r="AJ70" s="36">
        <f t="shared" si="11"/>
        <v>3.8774120000000002E-2</v>
      </c>
      <c r="AK70" s="39" cm="1">
        <f t="array" ref="AK70">AVERAGE(IF((AF70:AF4064&gt;=AI70)*(AF70:AF4064&lt;=AI70),AG70:AG3755))</f>
        <v>3.8770400000000003E-2</v>
      </c>
      <c r="AL70" s="107">
        <f t="shared" si="26"/>
        <v>2.9795437499999983E-2</v>
      </c>
    </row>
    <row r="71" spans="2:38" x14ac:dyDescent="0.25">
      <c r="B71" s="16">
        <f t="shared" si="12"/>
        <v>47235</v>
      </c>
      <c r="C71" s="20">
        <v>29.51</v>
      </c>
      <c r="D71" s="2"/>
      <c r="E71" s="105">
        <v>3.8832900000000001</v>
      </c>
      <c r="F71" s="105">
        <v>4.00291</v>
      </c>
      <c r="G71" s="29">
        <v>4.06874</v>
      </c>
      <c r="H71" s="21"/>
      <c r="I71" s="23"/>
      <c r="J71" s="110">
        <v>45351</v>
      </c>
      <c r="K71" s="106">
        <v>5.3655999999999997</v>
      </c>
      <c r="L71" s="29"/>
      <c r="M71" s="23"/>
      <c r="O71" s="16">
        <f t="shared" si="27"/>
        <v>47235</v>
      </c>
      <c r="P71" s="51">
        <f t="shared" si="28"/>
        <v>0.29510000000000003</v>
      </c>
      <c r="Q71" s="8">
        <f t="shared" si="29"/>
        <v>3.8832900000000004E-2</v>
      </c>
      <c r="R71" s="8">
        <f t="shared" ref="R71:R125" si="35">AJ71</f>
        <v>3.8773475000000002E-2</v>
      </c>
      <c r="S71" s="8">
        <f t="shared" si="30"/>
        <v>4.0029099999999998E-2</v>
      </c>
      <c r="T71" s="24">
        <f t="shared" si="31"/>
        <v>4.0687399999999999E-2</v>
      </c>
      <c r="U71" s="24">
        <f t="shared" si="32"/>
        <v>0</v>
      </c>
      <c r="V71" s="24">
        <f t="shared" si="33"/>
        <v>0</v>
      </c>
      <c r="W71" s="24"/>
      <c r="X71" s="16">
        <f t="shared" si="34"/>
        <v>47235</v>
      </c>
      <c r="Y71" s="40">
        <f>+IF(Analysis!$G$33='Data Validation'!$H$3,Curves!Q71,IF(Analysis!$G$33='Data Validation'!$H$1,Q71*(1-(SQRT(YEARFRAC($O$6,$O71,2))*(2*$P71))),IF(Analysis!$G$33='Data Validation'!$H$2,Curves!Q71*(1-(SQRT(YEARFRAC($O$6,$O71,2))*(1*$P71))),IF(Analysis!$G$33='Data Validation'!$H$4,Curves!Q71*(1+(SQRT(YEARFRAC($O$6,$O71,2))*(1*$P71))),IF(Analysis!$G$33='Data Validation'!$H$5,Curves!Q71*(1+(SQRT(YEARFRAC($O$6,$O71,2))*(2*$P71))),IF(Analysis!$G$33='Data Validation'!$H$6,Curves!Q71+(Curves!$AL71-Curves!Q71),IF(Analysis!$G$33='Data Validation'!$H$7,Curves!Q71+0.25%,IF(Analysis!$G$33='Data Validation'!$H$8,Curves!Q71+0.5%,"You Broke It"))))))))</f>
        <v>3.8832900000000004E-2</v>
      </c>
      <c r="Z71" s="40">
        <f>+IF(Analysis!$G$33='Data Validation'!$H$3,Curves!R71,IF(Analysis!$G$33='Data Validation'!$H$1,R71*(1-(SQRT(YEARFRAC($O$6,$O71,2))*(2*$P71))),IF(Analysis!$G$33='Data Validation'!$H$2,Curves!R71*(1-(SQRT(YEARFRAC($O$6,$O71,2))*(1*$P71))),IF(Analysis!$G$33='Data Validation'!$H$4,Curves!R71*(1+(SQRT(YEARFRAC($O$6,$O71,2))*(1*$P71))),IF(Analysis!$G$33='Data Validation'!$H$5,Curves!R71*(1+(SQRT(YEARFRAC($O$6,$O71,2))*(2*$P71))),IF(Analysis!$G$33='Data Validation'!$H$6,Curves!R71+(Curves!$AL71-Curves!R71),IF(Analysis!$G$33='Data Validation'!$H$7,Curves!R71+0.25%,IF(Analysis!$G$33='Data Validation'!$H$8,Curves!R71+0.5%,"You Broke It"))))))))</f>
        <v>3.8773475000000002E-2</v>
      </c>
      <c r="AA71" s="40">
        <f>+IF(Analysis!$G$33='Data Validation'!$H$3,Curves!S71,IF(Analysis!$G$33='Data Validation'!$H$1,S71*(1-(SQRT(YEARFRAC($O$6,$O71,2))*(2*$P71))),IF(Analysis!$G$33='Data Validation'!$H$2,Curves!S71*(1-(SQRT(YEARFRAC($O$6,$O71,2))*(1*$P71))),IF(Analysis!$G$33='Data Validation'!$H$4,Curves!S71*(1+(SQRT(YEARFRAC($O$6,$O71,2))*(1*$P71))),IF(Analysis!$G$33='Data Validation'!$H$5,Curves!S71*(1+(SQRT(YEARFRAC($O$6,$O71,2))*(2*$P71))),IF(Analysis!$G$33='Data Validation'!$H$6,Curves!S71+(Curves!$AL71-Curves!S71),IF(Analysis!$G$33='Data Validation'!$H$7,Curves!S71+0.25%,IF(Analysis!$G$33='Data Validation'!$H$8,Curves!S71+0.5%,"You Broke It"))))))))</f>
        <v>4.0029099999999998E-2</v>
      </c>
      <c r="AB71" s="40">
        <f>+IF(Analysis!$G$33='Data Validation'!$H$3,Curves!T71,IF(Analysis!$G$33='Data Validation'!$H$1,T71*(1-(SQRT(YEARFRAC($O$6,$O71,2))*(2*$P71))),IF(Analysis!$G$33='Data Validation'!$H$2,Curves!T71*(1-(SQRT(YEARFRAC($O$6,$O71,2))*(1*$P71))),IF(Analysis!$G$33='Data Validation'!$H$4,Curves!T71*(1+(SQRT(YEARFRAC($O$6,$O71,2))*(1*$P71))),IF(Analysis!$G$33='Data Validation'!$H$5,Curves!T71*(1+(SQRT(YEARFRAC($O$6,$O71,2))*(2*$P71))),IF(Analysis!$G$33='Data Validation'!$H$6,Curves!T71+(Curves!$AL71-Curves!T71),IF(Analysis!$G$33='Data Validation'!$H$7,Curves!T71+0.25%,IF(Analysis!$G$33='Data Validation'!$H$8,Curves!T71+0.5%,"You Broke It"))))))))</f>
        <v>4.0687399999999999E-2</v>
      </c>
      <c r="AC71" s="40">
        <f>+IF(Analysis!$G$33='Data Validation'!$H$3,Curves!U71,IF(Analysis!$G$33='Data Validation'!$H$1,U71*(1-(SQRT(YEARFRAC($O$6,$O71,2))*(2*$P71))),IF(Analysis!$G$33='Data Validation'!$H$2,Curves!U71*(1-(SQRT(YEARFRAC($O$6,$O71,2))*(1*$P71))),IF(Analysis!$G$33='Data Validation'!$H$4,Curves!U71*(1+(SQRT(YEARFRAC($O$6,$O71,2))*(1*$P71))),IF(Analysis!$G$33='Data Validation'!$H$5,Curves!U71*(1+(SQRT(YEARFRAC($O$6,$O71,2))*(2*$P71))),IF(Analysis!$G$33='Data Validation'!$H$6,Curves!U71+(Curves!$AL71-Curves!U71),IF(Analysis!$G$33='Data Validation'!$H$7,Curves!U71+0.25%,IF(Analysis!$G$33='Data Validation'!$H$8,Curves!U71+0.5%,"You Broke It"))))))))</f>
        <v>0</v>
      </c>
      <c r="AD71" s="40">
        <f>+IF(Analysis!$G$33='Data Validation'!$H$3,Curves!V71,IF(Analysis!$G$33='Data Validation'!$H$1,V71*(1-(SQRT(YEARFRAC($O$6,$O71,2))*(2*$P71))),IF(Analysis!$G$33='Data Validation'!$H$2,Curves!V71*(1-(SQRT(YEARFRAC($O$6,$O71,2))*(1*$P71))),IF(Analysis!$G$33='Data Validation'!$H$4,Curves!V71*(1+(SQRT(YEARFRAC($O$6,$O71,2))*(1*$P71))),IF(Analysis!$G$33='Data Validation'!$H$5,Curves!V71*(1+(SQRT(YEARFRAC($O$6,$O71,2))*(2*$P71))),IF(Analysis!$G$33='Data Validation'!$H$6,Curves!V71+(Curves!$AL71-Curves!V71),IF(Analysis!$G$33='Data Validation'!$H$7,Curves!V71+0.25%,IF(Analysis!$G$33='Data Validation'!$H$8,Curves!V71+0.5%,"You Broke It"))))))))</f>
        <v>0</v>
      </c>
      <c r="AE71" s="24"/>
      <c r="AF71" s="35">
        <f t="shared" si="13"/>
        <v>45322</v>
      </c>
      <c r="AG71" s="36">
        <f t="shared" ref="AG71:AG134" si="36">_xlfn.IFNA(VLOOKUP(AF71,J:K,2,FALSE)/100,AG70)</f>
        <v>5.3798000000000006E-2</v>
      </c>
      <c r="AH71" s="36"/>
      <c r="AI71" s="35">
        <f t="shared" si="14"/>
        <v>47235</v>
      </c>
      <c r="AJ71" s="36">
        <f t="shared" ref="AJ71:AJ125" si="37">AVERAGEIFS($AG$6:$AG$4000,$AF$6:$AF$4000,"&gt;="&amp;AI71,$AF$6:$AF$4000,"&lt;="&amp;EOMONTH(AI71,0))</f>
        <v>3.8773475000000002E-2</v>
      </c>
      <c r="AK71" s="39" cm="1">
        <f t="array" ref="AK71">AVERAGE(IF((AF71:AF4065&gt;=AI71)*(AF71:AF4065&lt;=AI71),AG71:AG3756))</f>
        <v>3.8774500000000003E-2</v>
      </c>
      <c r="AL71" s="107">
        <f t="shared" si="26"/>
        <v>2.9837254999999983E-2</v>
      </c>
    </row>
    <row r="72" spans="2:38" x14ac:dyDescent="0.25">
      <c r="B72" s="16">
        <f t="shared" ref="B72:B125" si="38">EDATE(B71,1)</f>
        <v>47265</v>
      </c>
      <c r="C72" s="20">
        <v>29.52</v>
      </c>
      <c r="D72" s="2"/>
      <c r="E72" s="105">
        <v>3.88287</v>
      </c>
      <c r="F72" s="105">
        <v>4.0024699999999998</v>
      </c>
      <c r="G72" s="29">
        <v>4.0682799999999997</v>
      </c>
      <c r="H72" s="21"/>
      <c r="I72" s="23"/>
      <c r="J72" s="110">
        <v>45352</v>
      </c>
      <c r="K72" s="106">
        <v>5.3663999999999996</v>
      </c>
      <c r="L72" s="29"/>
      <c r="M72" s="23"/>
      <c r="O72" s="16">
        <f t="shared" si="27"/>
        <v>47265</v>
      </c>
      <c r="P72" s="51">
        <f t="shared" si="28"/>
        <v>0.29520000000000002</v>
      </c>
      <c r="Q72" s="8">
        <f t="shared" si="29"/>
        <v>3.8828700000000001E-2</v>
      </c>
      <c r="R72" s="8">
        <f t="shared" si="35"/>
        <v>3.8772880000000003E-2</v>
      </c>
      <c r="S72" s="8">
        <f t="shared" si="30"/>
        <v>4.0024699999999996E-2</v>
      </c>
      <c r="T72" s="24">
        <f t="shared" si="31"/>
        <v>4.0682799999999998E-2</v>
      </c>
      <c r="U72" s="24">
        <f t="shared" si="32"/>
        <v>0</v>
      </c>
      <c r="V72" s="24">
        <f t="shared" si="33"/>
        <v>0</v>
      </c>
      <c r="W72" s="24"/>
      <c r="X72" s="16">
        <f t="shared" si="34"/>
        <v>47265</v>
      </c>
      <c r="Y72" s="40">
        <f>+IF(Analysis!$G$33='Data Validation'!$H$3,Curves!Q72,IF(Analysis!$G$33='Data Validation'!$H$1,Q72*(1-(SQRT(YEARFRAC($O$6,$O72,2))*(2*$P72))),IF(Analysis!$G$33='Data Validation'!$H$2,Curves!Q72*(1-(SQRT(YEARFRAC($O$6,$O72,2))*(1*$P72))),IF(Analysis!$G$33='Data Validation'!$H$4,Curves!Q72*(1+(SQRT(YEARFRAC($O$6,$O72,2))*(1*$P72))),IF(Analysis!$G$33='Data Validation'!$H$5,Curves!Q72*(1+(SQRT(YEARFRAC($O$6,$O72,2))*(2*$P72))),IF(Analysis!$G$33='Data Validation'!$H$6,Curves!Q72+(Curves!$AL72-Curves!Q72),IF(Analysis!$G$33='Data Validation'!$H$7,Curves!Q72+0.25%,IF(Analysis!$G$33='Data Validation'!$H$8,Curves!Q72+0.5%,"You Broke It"))))))))</f>
        <v>3.8828700000000001E-2</v>
      </c>
      <c r="Z72" s="40">
        <f>+IF(Analysis!$G$33='Data Validation'!$H$3,Curves!R72,IF(Analysis!$G$33='Data Validation'!$H$1,R72*(1-(SQRT(YEARFRAC($O$6,$O72,2))*(2*$P72))),IF(Analysis!$G$33='Data Validation'!$H$2,Curves!R72*(1-(SQRT(YEARFRAC($O$6,$O72,2))*(1*$P72))),IF(Analysis!$G$33='Data Validation'!$H$4,Curves!R72*(1+(SQRT(YEARFRAC($O$6,$O72,2))*(1*$P72))),IF(Analysis!$G$33='Data Validation'!$H$5,Curves!R72*(1+(SQRT(YEARFRAC($O$6,$O72,2))*(2*$P72))),IF(Analysis!$G$33='Data Validation'!$H$6,Curves!R72+(Curves!$AL72-Curves!R72),IF(Analysis!$G$33='Data Validation'!$H$7,Curves!R72+0.25%,IF(Analysis!$G$33='Data Validation'!$H$8,Curves!R72+0.5%,"You Broke It"))))))))</f>
        <v>3.8772880000000003E-2</v>
      </c>
      <c r="AA72" s="40">
        <f>+IF(Analysis!$G$33='Data Validation'!$H$3,Curves!S72,IF(Analysis!$G$33='Data Validation'!$H$1,S72*(1-(SQRT(YEARFRAC($O$6,$O72,2))*(2*$P72))),IF(Analysis!$G$33='Data Validation'!$H$2,Curves!S72*(1-(SQRT(YEARFRAC($O$6,$O72,2))*(1*$P72))),IF(Analysis!$G$33='Data Validation'!$H$4,Curves!S72*(1+(SQRT(YEARFRAC($O$6,$O72,2))*(1*$P72))),IF(Analysis!$G$33='Data Validation'!$H$5,Curves!S72*(1+(SQRT(YEARFRAC($O$6,$O72,2))*(2*$P72))),IF(Analysis!$G$33='Data Validation'!$H$6,Curves!S72+(Curves!$AL72-Curves!S72),IF(Analysis!$G$33='Data Validation'!$H$7,Curves!S72+0.25%,IF(Analysis!$G$33='Data Validation'!$H$8,Curves!S72+0.5%,"You Broke It"))))))))</f>
        <v>4.0024699999999996E-2</v>
      </c>
      <c r="AB72" s="40">
        <f>+IF(Analysis!$G$33='Data Validation'!$H$3,Curves!T72,IF(Analysis!$G$33='Data Validation'!$H$1,T72*(1-(SQRT(YEARFRAC($O$6,$O72,2))*(2*$P72))),IF(Analysis!$G$33='Data Validation'!$H$2,Curves!T72*(1-(SQRT(YEARFRAC($O$6,$O72,2))*(1*$P72))),IF(Analysis!$G$33='Data Validation'!$H$4,Curves!T72*(1+(SQRT(YEARFRAC($O$6,$O72,2))*(1*$P72))),IF(Analysis!$G$33='Data Validation'!$H$5,Curves!T72*(1+(SQRT(YEARFRAC($O$6,$O72,2))*(2*$P72))),IF(Analysis!$G$33='Data Validation'!$H$6,Curves!T72+(Curves!$AL72-Curves!T72),IF(Analysis!$G$33='Data Validation'!$H$7,Curves!T72+0.25%,IF(Analysis!$G$33='Data Validation'!$H$8,Curves!T72+0.5%,"You Broke It"))))))))</f>
        <v>4.0682799999999998E-2</v>
      </c>
      <c r="AC72" s="40">
        <f>+IF(Analysis!$G$33='Data Validation'!$H$3,Curves!U72,IF(Analysis!$G$33='Data Validation'!$H$1,U72*(1-(SQRT(YEARFRAC($O$6,$O72,2))*(2*$P72))),IF(Analysis!$G$33='Data Validation'!$H$2,Curves!U72*(1-(SQRT(YEARFRAC($O$6,$O72,2))*(1*$P72))),IF(Analysis!$G$33='Data Validation'!$H$4,Curves!U72*(1+(SQRT(YEARFRAC($O$6,$O72,2))*(1*$P72))),IF(Analysis!$G$33='Data Validation'!$H$5,Curves!U72*(1+(SQRT(YEARFRAC($O$6,$O72,2))*(2*$P72))),IF(Analysis!$G$33='Data Validation'!$H$6,Curves!U72+(Curves!$AL72-Curves!U72),IF(Analysis!$G$33='Data Validation'!$H$7,Curves!U72+0.25%,IF(Analysis!$G$33='Data Validation'!$H$8,Curves!U72+0.5%,"You Broke It"))))))))</f>
        <v>0</v>
      </c>
      <c r="AD72" s="40">
        <f>+IF(Analysis!$G$33='Data Validation'!$H$3,Curves!V72,IF(Analysis!$G$33='Data Validation'!$H$1,V72*(1-(SQRT(YEARFRAC($O$6,$O72,2))*(2*$P72))),IF(Analysis!$G$33='Data Validation'!$H$2,Curves!V72*(1-(SQRT(YEARFRAC($O$6,$O72,2))*(1*$P72))),IF(Analysis!$G$33='Data Validation'!$H$4,Curves!V72*(1+(SQRT(YEARFRAC($O$6,$O72,2))*(1*$P72))),IF(Analysis!$G$33='Data Validation'!$H$5,Curves!V72*(1+(SQRT(YEARFRAC($O$6,$O72,2))*(2*$P72))),IF(Analysis!$G$33='Data Validation'!$H$6,Curves!V72+(Curves!$AL72-Curves!V72),IF(Analysis!$G$33='Data Validation'!$H$7,Curves!V72+0.25%,IF(Analysis!$G$33='Data Validation'!$H$8,Curves!V72+0.5%,"You Broke It"))))))))</f>
        <v>0</v>
      </c>
      <c r="AE72" s="24"/>
      <c r="AF72" s="35">
        <f t="shared" ref="AF72:AF135" si="39">AF71+1</f>
        <v>45323</v>
      </c>
      <c r="AG72" s="36">
        <f t="shared" si="36"/>
        <v>5.3798000000000006E-2</v>
      </c>
      <c r="AH72" s="36"/>
      <c r="AI72" s="35">
        <f t="shared" ref="AI72:AI125" si="40">EDATE(AI71,1)</f>
        <v>47265</v>
      </c>
      <c r="AJ72" s="36">
        <f t="shared" si="37"/>
        <v>3.8772880000000003E-2</v>
      </c>
      <c r="AK72" s="39" cm="1">
        <f t="array" ref="AK72">AVERAGE(IF((AF72:AF4066&gt;=AI72)*(AF72:AF4066&lt;=AI72),AG72:AG3757))</f>
        <v>3.8776600000000001E-2</v>
      </c>
      <c r="AL72" s="107">
        <f t="shared" si="26"/>
        <v>2.9879072499999982E-2</v>
      </c>
    </row>
    <row r="73" spans="2:38" x14ac:dyDescent="0.25">
      <c r="B73" s="16">
        <f t="shared" si="38"/>
        <v>47296</v>
      </c>
      <c r="C73" s="20">
        <v>29.53</v>
      </c>
      <c r="D73" s="2"/>
      <c r="E73" s="105">
        <v>3.8834900000000001</v>
      </c>
      <c r="F73" s="105">
        <v>4.0031400000000001</v>
      </c>
      <c r="G73" s="29">
        <v>4.0689700000000002</v>
      </c>
      <c r="H73" s="21"/>
      <c r="I73" s="23"/>
      <c r="J73" s="110">
        <v>45355</v>
      </c>
      <c r="K73" s="106">
        <v>5.3655999999999997</v>
      </c>
      <c r="L73" s="29"/>
      <c r="M73" s="23"/>
      <c r="O73" s="16">
        <f t="shared" si="27"/>
        <v>47296</v>
      </c>
      <c r="P73" s="51">
        <f t="shared" si="28"/>
        <v>0.29530000000000001</v>
      </c>
      <c r="Q73" s="8">
        <f t="shared" si="29"/>
        <v>3.8834899999999999E-2</v>
      </c>
      <c r="R73" s="8">
        <f t="shared" si="35"/>
        <v>3.877245E-2</v>
      </c>
      <c r="S73" s="8">
        <f t="shared" si="30"/>
        <v>4.0031400000000002E-2</v>
      </c>
      <c r="T73" s="24">
        <f t="shared" si="31"/>
        <v>4.0689700000000002E-2</v>
      </c>
      <c r="U73" s="24">
        <f t="shared" si="32"/>
        <v>0</v>
      </c>
      <c r="V73" s="24">
        <f t="shared" si="33"/>
        <v>0</v>
      </c>
      <c r="W73" s="24"/>
      <c r="X73" s="16">
        <f t="shared" si="34"/>
        <v>47296</v>
      </c>
      <c r="Y73" s="40">
        <f>+IF(Analysis!$G$33='Data Validation'!$H$3,Curves!Q73,IF(Analysis!$G$33='Data Validation'!$H$1,Q73*(1-(SQRT(YEARFRAC($O$6,$O73,2))*(2*$P73))),IF(Analysis!$G$33='Data Validation'!$H$2,Curves!Q73*(1-(SQRT(YEARFRAC($O$6,$O73,2))*(1*$P73))),IF(Analysis!$G$33='Data Validation'!$H$4,Curves!Q73*(1+(SQRT(YEARFRAC($O$6,$O73,2))*(1*$P73))),IF(Analysis!$G$33='Data Validation'!$H$5,Curves!Q73*(1+(SQRT(YEARFRAC($O$6,$O73,2))*(2*$P73))),IF(Analysis!$G$33='Data Validation'!$H$6,Curves!Q73+(Curves!$AL73-Curves!Q73),IF(Analysis!$G$33='Data Validation'!$H$7,Curves!Q73+0.25%,IF(Analysis!$G$33='Data Validation'!$H$8,Curves!Q73+0.5%,"You Broke It"))))))))</f>
        <v>3.8834899999999999E-2</v>
      </c>
      <c r="Z73" s="40">
        <f>+IF(Analysis!$G$33='Data Validation'!$H$3,Curves!R73,IF(Analysis!$G$33='Data Validation'!$H$1,R73*(1-(SQRT(YEARFRAC($O$6,$O73,2))*(2*$P73))),IF(Analysis!$G$33='Data Validation'!$H$2,Curves!R73*(1-(SQRT(YEARFRAC($O$6,$O73,2))*(1*$P73))),IF(Analysis!$G$33='Data Validation'!$H$4,Curves!R73*(1+(SQRT(YEARFRAC($O$6,$O73,2))*(1*$P73))),IF(Analysis!$G$33='Data Validation'!$H$5,Curves!R73*(1+(SQRT(YEARFRAC($O$6,$O73,2))*(2*$P73))),IF(Analysis!$G$33='Data Validation'!$H$6,Curves!R73+(Curves!$AL73-Curves!R73),IF(Analysis!$G$33='Data Validation'!$H$7,Curves!R73+0.25%,IF(Analysis!$G$33='Data Validation'!$H$8,Curves!R73+0.5%,"You Broke It"))))))))</f>
        <v>3.877245E-2</v>
      </c>
      <c r="AA73" s="40">
        <f>+IF(Analysis!$G$33='Data Validation'!$H$3,Curves!S73,IF(Analysis!$G$33='Data Validation'!$H$1,S73*(1-(SQRT(YEARFRAC($O$6,$O73,2))*(2*$P73))),IF(Analysis!$G$33='Data Validation'!$H$2,Curves!S73*(1-(SQRT(YEARFRAC($O$6,$O73,2))*(1*$P73))),IF(Analysis!$G$33='Data Validation'!$H$4,Curves!S73*(1+(SQRT(YEARFRAC($O$6,$O73,2))*(1*$P73))),IF(Analysis!$G$33='Data Validation'!$H$5,Curves!S73*(1+(SQRT(YEARFRAC($O$6,$O73,2))*(2*$P73))),IF(Analysis!$G$33='Data Validation'!$H$6,Curves!S73+(Curves!$AL73-Curves!S73),IF(Analysis!$G$33='Data Validation'!$H$7,Curves!S73+0.25%,IF(Analysis!$G$33='Data Validation'!$H$8,Curves!S73+0.5%,"You Broke It"))))))))</f>
        <v>4.0031400000000002E-2</v>
      </c>
      <c r="AB73" s="40">
        <f>+IF(Analysis!$G$33='Data Validation'!$H$3,Curves!T73,IF(Analysis!$G$33='Data Validation'!$H$1,T73*(1-(SQRT(YEARFRAC($O$6,$O73,2))*(2*$P73))),IF(Analysis!$G$33='Data Validation'!$H$2,Curves!T73*(1-(SQRT(YEARFRAC($O$6,$O73,2))*(1*$P73))),IF(Analysis!$G$33='Data Validation'!$H$4,Curves!T73*(1+(SQRT(YEARFRAC($O$6,$O73,2))*(1*$P73))),IF(Analysis!$G$33='Data Validation'!$H$5,Curves!T73*(1+(SQRT(YEARFRAC($O$6,$O73,2))*(2*$P73))),IF(Analysis!$G$33='Data Validation'!$H$6,Curves!T73+(Curves!$AL73-Curves!T73),IF(Analysis!$G$33='Data Validation'!$H$7,Curves!T73+0.25%,IF(Analysis!$G$33='Data Validation'!$H$8,Curves!T73+0.5%,"You Broke It"))))))))</f>
        <v>4.0689700000000002E-2</v>
      </c>
      <c r="AC73" s="40">
        <f>+IF(Analysis!$G$33='Data Validation'!$H$3,Curves!U73,IF(Analysis!$G$33='Data Validation'!$H$1,U73*(1-(SQRT(YEARFRAC($O$6,$O73,2))*(2*$P73))),IF(Analysis!$G$33='Data Validation'!$H$2,Curves!U73*(1-(SQRT(YEARFRAC($O$6,$O73,2))*(1*$P73))),IF(Analysis!$G$33='Data Validation'!$H$4,Curves!U73*(1+(SQRT(YEARFRAC($O$6,$O73,2))*(1*$P73))),IF(Analysis!$G$33='Data Validation'!$H$5,Curves!U73*(1+(SQRT(YEARFRAC($O$6,$O73,2))*(2*$P73))),IF(Analysis!$G$33='Data Validation'!$H$6,Curves!U73+(Curves!$AL73-Curves!U73),IF(Analysis!$G$33='Data Validation'!$H$7,Curves!U73+0.25%,IF(Analysis!$G$33='Data Validation'!$H$8,Curves!U73+0.5%,"You Broke It"))))))))</f>
        <v>0</v>
      </c>
      <c r="AD73" s="40">
        <f>+IF(Analysis!$G$33='Data Validation'!$H$3,Curves!V73,IF(Analysis!$G$33='Data Validation'!$H$1,V73*(1-(SQRT(YEARFRAC($O$6,$O73,2))*(2*$P73))),IF(Analysis!$G$33='Data Validation'!$H$2,Curves!V73*(1-(SQRT(YEARFRAC($O$6,$O73,2))*(1*$P73))),IF(Analysis!$G$33='Data Validation'!$H$4,Curves!V73*(1+(SQRT(YEARFRAC($O$6,$O73,2))*(1*$P73))),IF(Analysis!$G$33='Data Validation'!$H$5,Curves!V73*(1+(SQRT(YEARFRAC($O$6,$O73,2))*(2*$P73))),IF(Analysis!$G$33='Data Validation'!$H$6,Curves!V73+(Curves!$AL73-Curves!V73),IF(Analysis!$G$33='Data Validation'!$H$7,Curves!V73+0.25%,IF(Analysis!$G$33='Data Validation'!$H$8,Curves!V73+0.5%,"You Broke It"))))))))</f>
        <v>0</v>
      </c>
      <c r="AE73" s="24"/>
      <c r="AF73" s="35">
        <f t="shared" si="39"/>
        <v>45324</v>
      </c>
      <c r="AG73" s="36">
        <f t="shared" si="36"/>
        <v>5.3806E-2</v>
      </c>
      <c r="AH73" s="36"/>
      <c r="AI73" s="35">
        <f t="shared" si="40"/>
        <v>47296</v>
      </c>
      <c r="AJ73" s="36">
        <f t="shared" si="37"/>
        <v>3.877245E-2</v>
      </c>
      <c r="AK73" s="39" cm="1">
        <f t="array" ref="AK73">AVERAGE(IF((AF73:AF4067&gt;=AI73)*(AF73:AF4067&lt;=AI73),AG73:AG3758))</f>
        <v>3.8770400000000003E-2</v>
      </c>
      <c r="AL73" s="107">
        <f t="shared" si="26"/>
        <v>2.9920889999999981E-2</v>
      </c>
    </row>
    <row r="74" spans="2:38" x14ac:dyDescent="0.25">
      <c r="B74" s="16">
        <f t="shared" si="38"/>
        <v>47326</v>
      </c>
      <c r="C74" s="20">
        <v>29.54</v>
      </c>
      <c r="D74" s="2"/>
      <c r="E74" s="105">
        <v>3.8832900000000001</v>
      </c>
      <c r="F74" s="105">
        <v>4.00291</v>
      </c>
      <c r="G74" s="29">
        <v>4.06874</v>
      </c>
      <c r="H74" s="21"/>
      <c r="I74" s="23"/>
      <c r="J74" s="110">
        <v>45356</v>
      </c>
      <c r="K74" s="106">
        <v>5.3655999999999997</v>
      </c>
      <c r="L74" s="29"/>
      <c r="M74" s="23"/>
      <c r="O74" s="16">
        <f t="shared" si="27"/>
        <v>47326</v>
      </c>
      <c r="P74" s="51">
        <f t="shared" si="28"/>
        <v>0.2954</v>
      </c>
      <c r="Q74" s="8">
        <f t="shared" si="29"/>
        <v>3.8832900000000004E-2</v>
      </c>
      <c r="R74" s="8">
        <f t="shared" si="35"/>
        <v>3.8772860000000006E-2</v>
      </c>
      <c r="S74" s="8">
        <f t="shared" si="30"/>
        <v>4.0029099999999998E-2</v>
      </c>
      <c r="T74" s="24">
        <f t="shared" si="31"/>
        <v>4.0687399999999999E-2</v>
      </c>
      <c r="U74" s="24">
        <f t="shared" si="32"/>
        <v>0</v>
      </c>
      <c r="V74" s="24">
        <f t="shared" si="33"/>
        <v>0</v>
      </c>
      <c r="W74" s="24"/>
      <c r="X74" s="16">
        <f t="shared" si="34"/>
        <v>47326</v>
      </c>
      <c r="Y74" s="40">
        <f>+IF(Analysis!$G$33='Data Validation'!$H$3,Curves!Q74,IF(Analysis!$G$33='Data Validation'!$H$1,Q74*(1-(SQRT(YEARFRAC($O$6,$O74,2))*(2*$P74))),IF(Analysis!$G$33='Data Validation'!$H$2,Curves!Q74*(1-(SQRT(YEARFRAC($O$6,$O74,2))*(1*$P74))),IF(Analysis!$G$33='Data Validation'!$H$4,Curves!Q74*(1+(SQRT(YEARFRAC($O$6,$O74,2))*(1*$P74))),IF(Analysis!$G$33='Data Validation'!$H$5,Curves!Q74*(1+(SQRT(YEARFRAC($O$6,$O74,2))*(2*$P74))),IF(Analysis!$G$33='Data Validation'!$H$6,Curves!Q74+(Curves!$AL74-Curves!Q74),IF(Analysis!$G$33='Data Validation'!$H$7,Curves!Q74+0.25%,IF(Analysis!$G$33='Data Validation'!$H$8,Curves!Q74+0.5%,"You Broke It"))))))))</f>
        <v>3.8832900000000004E-2</v>
      </c>
      <c r="Z74" s="40">
        <f>+IF(Analysis!$G$33='Data Validation'!$H$3,Curves!R74,IF(Analysis!$G$33='Data Validation'!$H$1,R74*(1-(SQRT(YEARFRAC($O$6,$O74,2))*(2*$P74))),IF(Analysis!$G$33='Data Validation'!$H$2,Curves!R74*(1-(SQRT(YEARFRAC($O$6,$O74,2))*(1*$P74))),IF(Analysis!$G$33='Data Validation'!$H$4,Curves!R74*(1+(SQRT(YEARFRAC($O$6,$O74,2))*(1*$P74))),IF(Analysis!$G$33='Data Validation'!$H$5,Curves!R74*(1+(SQRT(YEARFRAC($O$6,$O74,2))*(2*$P74))),IF(Analysis!$G$33='Data Validation'!$H$6,Curves!R74+(Curves!$AL74-Curves!R74),IF(Analysis!$G$33='Data Validation'!$H$7,Curves!R74+0.25%,IF(Analysis!$G$33='Data Validation'!$H$8,Curves!R74+0.5%,"You Broke It"))))))))</f>
        <v>3.8772860000000006E-2</v>
      </c>
      <c r="AA74" s="40">
        <f>+IF(Analysis!$G$33='Data Validation'!$H$3,Curves!S74,IF(Analysis!$G$33='Data Validation'!$H$1,S74*(1-(SQRT(YEARFRAC($O$6,$O74,2))*(2*$P74))),IF(Analysis!$G$33='Data Validation'!$H$2,Curves!S74*(1-(SQRT(YEARFRAC($O$6,$O74,2))*(1*$P74))),IF(Analysis!$G$33='Data Validation'!$H$4,Curves!S74*(1+(SQRT(YEARFRAC($O$6,$O74,2))*(1*$P74))),IF(Analysis!$G$33='Data Validation'!$H$5,Curves!S74*(1+(SQRT(YEARFRAC($O$6,$O74,2))*(2*$P74))),IF(Analysis!$G$33='Data Validation'!$H$6,Curves!S74+(Curves!$AL74-Curves!S74),IF(Analysis!$G$33='Data Validation'!$H$7,Curves!S74+0.25%,IF(Analysis!$G$33='Data Validation'!$H$8,Curves!S74+0.5%,"You Broke It"))))))))</f>
        <v>4.0029099999999998E-2</v>
      </c>
      <c r="AB74" s="40">
        <f>+IF(Analysis!$G$33='Data Validation'!$H$3,Curves!T74,IF(Analysis!$G$33='Data Validation'!$H$1,T74*(1-(SQRT(YEARFRAC($O$6,$O74,2))*(2*$P74))),IF(Analysis!$G$33='Data Validation'!$H$2,Curves!T74*(1-(SQRT(YEARFRAC($O$6,$O74,2))*(1*$P74))),IF(Analysis!$G$33='Data Validation'!$H$4,Curves!T74*(1+(SQRT(YEARFRAC($O$6,$O74,2))*(1*$P74))),IF(Analysis!$G$33='Data Validation'!$H$5,Curves!T74*(1+(SQRT(YEARFRAC($O$6,$O74,2))*(2*$P74))),IF(Analysis!$G$33='Data Validation'!$H$6,Curves!T74+(Curves!$AL74-Curves!T74),IF(Analysis!$G$33='Data Validation'!$H$7,Curves!T74+0.25%,IF(Analysis!$G$33='Data Validation'!$H$8,Curves!T74+0.5%,"You Broke It"))))))))</f>
        <v>4.0687399999999999E-2</v>
      </c>
      <c r="AC74" s="40">
        <f>+IF(Analysis!$G$33='Data Validation'!$H$3,Curves!U74,IF(Analysis!$G$33='Data Validation'!$H$1,U74*(1-(SQRT(YEARFRAC($O$6,$O74,2))*(2*$P74))),IF(Analysis!$G$33='Data Validation'!$H$2,Curves!U74*(1-(SQRT(YEARFRAC($O$6,$O74,2))*(1*$P74))),IF(Analysis!$G$33='Data Validation'!$H$4,Curves!U74*(1+(SQRT(YEARFRAC($O$6,$O74,2))*(1*$P74))),IF(Analysis!$G$33='Data Validation'!$H$5,Curves!U74*(1+(SQRT(YEARFRAC($O$6,$O74,2))*(2*$P74))),IF(Analysis!$G$33='Data Validation'!$H$6,Curves!U74+(Curves!$AL74-Curves!U74),IF(Analysis!$G$33='Data Validation'!$H$7,Curves!U74+0.25%,IF(Analysis!$G$33='Data Validation'!$H$8,Curves!U74+0.5%,"You Broke It"))))))))</f>
        <v>0</v>
      </c>
      <c r="AD74" s="40">
        <f>+IF(Analysis!$G$33='Data Validation'!$H$3,Curves!V74,IF(Analysis!$G$33='Data Validation'!$H$1,V74*(1-(SQRT(YEARFRAC($O$6,$O74,2))*(2*$P74))),IF(Analysis!$G$33='Data Validation'!$H$2,Curves!V74*(1-(SQRT(YEARFRAC($O$6,$O74,2))*(1*$P74))),IF(Analysis!$G$33='Data Validation'!$H$4,Curves!V74*(1+(SQRT(YEARFRAC($O$6,$O74,2))*(1*$P74))),IF(Analysis!$G$33='Data Validation'!$H$5,Curves!V74*(1+(SQRT(YEARFRAC($O$6,$O74,2))*(2*$P74))),IF(Analysis!$G$33='Data Validation'!$H$6,Curves!V74+(Curves!$AL74-Curves!V74),IF(Analysis!$G$33='Data Validation'!$H$7,Curves!V74+0.25%,IF(Analysis!$G$33='Data Validation'!$H$8,Curves!V74+0.5%,"You Broke It"))))))))</f>
        <v>0</v>
      </c>
      <c r="AE74" s="24"/>
      <c r="AF74" s="35">
        <f t="shared" si="39"/>
        <v>45325</v>
      </c>
      <c r="AG74" s="36">
        <f t="shared" si="36"/>
        <v>5.3806E-2</v>
      </c>
      <c r="AH74" s="36"/>
      <c r="AI74" s="35">
        <f t="shared" si="40"/>
        <v>47326</v>
      </c>
      <c r="AJ74" s="36">
        <f t="shared" si="37"/>
        <v>3.8772860000000006E-2</v>
      </c>
      <c r="AK74" s="39" cm="1">
        <f t="array" ref="AK74">AVERAGE(IF((AF74:AF4068&gt;=AI74)*(AF74:AF4068&lt;=AI74),AG74:AG3759))</f>
        <v>3.8774500000000003E-2</v>
      </c>
      <c r="AL74" s="107">
        <f t="shared" si="26"/>
        <v>2.9962707499999981E-2</v>
      </c>
    </row>
    <row r="75" spans="2:38" x14ac:dyDescent="0.25">
      <c r="B75" s="16">
        <f t="shared" si="38"/>
        <v>47357</v>
      </c>
      <c r="C75" s="20">
        <v>29.53</v>
      </c>
      <c r="D75" s="2"/>
      <c r="E75" s="105">
        <v>3.8830800000000001</v>
      </c>
      <c r="F75" s="105">
        <v>4.0024699999999998</v>
      </c>
      <c r="G75" s="29">
        <v>4.0685099999999998</v>
      </c>
      <c r="H75" s="21"/>
      <c r="I75" s="23"/>
      <c r="J75" s="110">
        <v>45357</v>
      </c>
      <c r="K75" s="106">
        <v>5.3655999999999997</v>
      </c>
      <c r="L75" s="29"/>
      <c r="M75" s="23"/>
      <c r="O75" s="16">
        <f t="shared" si="27"/>
        <v>47357</v>
      </c>
      <c r="P75" s="51">
        <f t="shared" si="28"/>
        <v>0.29530000000000001</v>
      </c>
      <c r="Q75" s="8">
        <f t="shared" si="29"/>
        <v>3.8830799999999999E-2</v>
      </c>
      <c r="R75" s="8">
        <f t="shared" si="35"/>
        <v>3.8771640000000003E-2</v>
      </c>
      <c r="S75" s="8">
        <f t="shared" si="30"/>
        <v>4.0024699999999996E-2</v>
      </c>
      <c r="T75" s="24">
        <f t="shared" si="31"/>
        <v>4.0685100000000002E-2</v>
      </c>
      <c r="U75" s="24">
        <f t="shared" si="32"/>
        <v>0</v>
      </c>
      <c r="V75" s="24">
        <f t="shared" si="33"/>
        <v>0</v>
      </c>
      <c r="W75" s="24"/>
      <c r="X75" s="16">
        <f t="shared" si="34"/>
        <v>47357</v>
      </c>
      <c r="Y75" s="40">
        <f>+IF(Analysis!$G$33='Data Validation'!$H$3,Curves!Q75,IF(Analysis!$G$33='Data Validation'!$H$1,Q75*(1-(SQRT(YEARFRAC($O$6,$O75,2))*(2*$P75))),IF(Analysis!$G$33='Data Validation'!$H$2,Curves!Q75*(1-(SQRT(YEARFRAC($O$6,$O75,2))*(1*$P75))),IF(Analysis!$G$33='Data Validation'!$H$4,Curves!Q75*(1+(SQRT(YEARFRAC($O$6,$O75,2))*(1*$P75))),IF(Analysis!$G$33='Data Validation'!$H$5,Curves!Q75*(1+(SQRT(YEARFRAC($O$6,$O75,2))*(2*$P75))),IF(Analysis!$G$33='Data Validation'!$H$6,Curves!Q75+(Curves!$AL75-Curves!Q75),IF(Analysis!$G$33='Data Validation'!$H$7,Curves!Q75+0.25%,IF(Analysis!$G$33='Data Validation'!$H$8,Curves!Q75+0.5%,"You Broke It"))))))))</f>
        <v>3.8830799999999999E-2</v>
      </c>
      <c r="Z75" s="40">
        <f>+IF(Analysis!$G$33='Data Validation'!$H$3,Curves!R75,IF(Analysis!$G$33='Data Validation'!$H$1,R75*(1-(SQRT(YEARFRAC($O$6,$O75,2))*(2*$P75))),IF(Analysis!$G$33='Data Validation'!$H$2,Curves!R75*(1-(SQRT(YEARFRAC($O$6,$O75,2))*(1*$P75))),IF(Analysis!$G$33='Data Validation'!$H$4,Curves!R75*(1+(SQRT(YEARFRAC($O$6,$O75,2))*(1*$P75))),IF(Analysis!$G$33='Data Validation'!$H$5,Curves!R75*(1+(SQRT(YEARFRAC($O$6,$O75,2))*(2*$P75))),IF(Analysis!$G$33='Data Validation'!$H$6,Curves!R75+(Curves!$AL75-Curves!R75),IF(Analysis!$G$33='Data Validation'!$H$7,Curves!R75+0.25%,IF(Analysis!$G$33='Data Validation'!$H$8,Curves!R75+0.5%,"You Broke It"))))))))</f>
        <v>3.8771640000000003E-2</v>
      </c>
      <c r="AA75" s="40">
        <f>+IF(Analysis!$G$33='Data Validation'!$H$3,Curves!S75,IF(Analysis!$G$33='Data Validation'!$H$1,S75*(1-(SQRT(YEARFRAC($O$6,$O75,2))*(2*$P75))),IF(Analysis!$G$33='Data Validation'!$H$2,Curves!S75*(1-(SQRT(YEARFRAC($O$6,$O75,2))*(1*$P75))),IF(Analysis!$G$33='Data Validation'!$H$4,Curves!S75*(1+(SQRT(YEARFRAC($O$6,$O75,2))*(1*$P75))),IF(Analysis!$G$33='Data Validation'!$H$5,Curves!S75*(1+(SQRT(YEARFRAC($O$6,$O75,2))*(2*$P75))),IF(Analysis!$G$33='Data Validation'!$H$6,Curves!S75+(Curves!$AL75-Curves!S75),IF(Analysis!$G$33='Data Validation'!$H$7,Curves!S75+0.25%,IF(Analysis!$G$33='Data Validation'!$H$8,Curves!S75+0.5%,"You Broke It"))))))))</f>
        <v>4.0024699999999996E-2</v>
      </c>
      <c r="AB75" s="40">
        <f>+IF(Analysis!$G$33='Data Validation'!$H$3,Curves!T75,IF(Analysis!$G$33='Data Validation'!$H$1,T75*(1-(SQRT(YEARFRAC($O$6,$O75,2))*(2*$P75))),IF(Analysis!$G$33='Data Validation'!$H$2,Curves!T75*(1-(SQRT(YEARFRAC($O$6,$O75,2))*(1*$P75))),IF(Analysis!$G$33='Data Validation'!$H$4,Curves!T75*(1+(SQRT(YEARFRAC($O$6,$O75,2))*(1*$P75))),IF(Analysis!$G$33='Data Validation'!$H$5,Curves!T75*(1+(SQRT(YEARFRAC($O$6,$O75,2))*(2*$P75))),IF(Analysis!$G$33='Data Validation'!$H$6,Curves!T75+(Curves!$AL75-Curves!T75),IF(Analysis!$G$33='Data Validation'!$H$7,Curves!T75+0.25%,IF(Analysis!$G$33='Data Validation'!$H$8,Curves!T75+0.5%,"You Broke It"))))))))</f>
        <v>4.0685100000000002E-2</v>
      </c>
      <c r="AC75" s="40">
        <f>+IF(Analysis!$G$33='Data Validation'!$H$3,Curves!U75,IF(Analysis!$G$33='Data Validation'!$H$1,U75*(1-(SQRT(YEARFRAC($O$6,$O75,2))*(2*$P75))),IF(Analysis!$G$33='Data Validation'!$H$2,Curves!U75*(1-(SQRT(YEARFRAC($O$6,$O75,2))*(1*$P75))),IF(Analysis!$G$33='Data Validation'!$H$4,Curves!U75*(1+(SQRT(YEARFRAC($O$6,$O75,2))*(1*$P75))),IF(Analysis!$G$33='Data Validation'!$H$5,Curves!U75*(1+(SQRT(YEARFRAC($O$6,$O75,2))*(2*$P75))),IF(Analysis!$G$33='Data Validation'!$H$6,Curves!U75+(Curves!$AL75-Curves!U75),IF(Analysis!$G$33='Data Validation'!$H$7,Curves!U75+0.25%,IF(Analysis!$G$33='Data Validation'!$H$8,Curves!U75+0.5%,"You Broke It"))))))))</f>
        <v>0</v>
      </c>
      <c r="AD75" s="40">
        <f>+IF(Analysis!$G$33='Data Validation'!$H$3,Curves!V75,IF(Analysis!$G$33='Data Validation'!$H$1,V75*(1-(SQRT(YEARFRAC($O$6,$O75,2))*(2*$P75))),IF(Analysis!$G$33='Data Validation'!$H$2,Curves!V75*(1-(SQRT(YEARFRAC($O$6,$O75,2))*(1*$P75))),IF(Analysis!$G$33='Data Validation'!$H$4,Curves!V75*(1+(SQRT(YEARFRAC($O$6,$O75,2))*(1*$P75))),IF(Analysis!$G$33='Data Validation'!$H$5,Curves!V75*(1+(SQRT(YEARFRAC($O$6,$O75,2))*(2*$P75))),IF(Analysis!$G$33='Data Validation'!$H$6,Curves!V75+(Curves!$AL75-Curves!V75),IF(Analysis!$G$33='Data Validation'!$H$7,Curves!V75+0.25%,IF(Analysis!$G$33='Data Validation'!$H$8,Curves!V75+0.5%,"You Broke It"))))))))</f>
        <v>0</v>
      </c>
      <c r="AE75" s="24"/>
      <c r="AF75" s="35">
        <f t="shared" si="39"/>
        <v>45326</v>
      </c>
      <c r="AG75" s="36">
        <f t="shared" si="36"/>
        <v>5.3806E-2</v>
      </c>
      <c r="AH75" s="36"/>
      <c r="AI75" s="35">
        <f t="shared" si="40"/>
        <v>47357</v>
      </c>
      <c r="AJ75" s="36">
        <f t="shared" si="37"/>
        <v>3.8771640000000003E-2</v>
      </c>
      <c r="AK75" s="39" cm="1">
        <f t="array" ref="AK75">AVERAGE(IF((AF75:AF4069&gt;=AI75)*(AF75:AF4069&lt;=AI75),AG75:AG3760))</f>
        <v>3.8770400000000003E-2</v>
      </c>
      <c r="AL75" s="107">
        <f t="shared" si="26"/>
        <v>3.000452499999998E-2</v>
      </c>
    </row>
    <row r="76" spans="2:38" x14ac:dyDescent="0.25">
      <c r="B76" s="16">
        <f t="shared" si="38"/>
        <v>47388</v>
      </c>
      <c r="C76" s="20">
        <v>28.97</v>
      </c>
      <c r="D76" s="2"/>
      <c r="E76" s="105">
        <v>3.8832900000000001</v>
      </c>
      <c r="F76" s="105">
        <v>4.00291</v>
      </c>
      <c r="G76" s="29">
        <v>4.06874</v>
      </c>
      <c r="H76" s="21"/>
      <c r="I76" s="23"/>
      <c r="J76" s="110">
        <v>45358</v>
      </c>
      <c r="K76" s="106">
        <v>5.3655999999999997</v>
      </c>
      <c r="L76" s="29"/>
      <c r="M76" s="23"/>
      <c r="O76" s="16">
        <f t="shared" si="27"/>
        <v>47388</v>
      </c>
      <c r="P76" s="51">
        <f t="shared" si="28"/>
        <v>0.28970000000000001</v>
      </c>
      <c r="Q76" s="8">
        <f t="shared" si="29"/>
        <v>3.8832900000000004E-2</v>
      </c>
      <c r="R76" s="8">
        <f t="shared" si="35"/>
        <v>3.8773475000000002E-2</v>
      </c>
      <c r="S76" s="8">
        <f t="shared" si="30"/>
        <v>4.0029099999999998E-2</v>
      </c>
      <c r="T76" s="24">
        <f t="shared" si="31"/>
        <v>4.0687399999999999E-2</v>
      </c>
      <c r="U76" s="24">
        <f t="shared" si="32"/>
        <v>0</v>
      </c>
      <c r="V76" s="24">
        <f t="shared" si="33"/>
        <v>0</v>
      </c>
      <c r="W76" s="24"/>
      <c r="X76" s="16">
        <f t="shared" si="34"/>
        <v>47388</v>
      </c>
      <c r="Y76" s="40">
        <f>+IF(Analysis!$G$33='Data Validation'!$H$3,Curves!Q76,IF(Analysis!$G$33='Data Validation'!$H$1,Q76*(1-(SQRT(YEARFRAC($O$6,$O76,2))*(2*$P76))),IF(Analysis!$G$33='Data Validation'!$H$2,Curves!Q76*(1-(SQRT(YEARFRAC($O$6,$O76,2))*(1*$P76))),IF(Analysis!$G$33='Data Validation'!$H$4,Curves!Q76*(1+(SQRT(YEARFRAC($O$6,$O76,2))*(1*$P76))),IF(Analysis!$G$33='Data Validation'!$H$5,Curves!Q76*(1+(SQRT(YEARFRAC($O$6,$O76,2))*(2*$P76))),IF(Analysis!$G$33='Data Validation'!$H$6,Curves!Q76+(Curves!$AL76-Curves!Q76),IF(Analysis!$G$33='Data Validation'!$H$7,Curves!Q76+0.25%,IF(Analysis!$G$33='Data Validation'!$H$8,Curves!Q76+0.5%,"You Broke It"))))))))</f>
        <v>3.8832900000000004E-2</v>
      </c>
      <c r="Z76" s="40">
        <f>+IF(Analysis!$G$33='Data Validation'!$H$3,Curves!R76,IF(Analysis!$G$33='Data Validation'!$H$1,R76*(1-(SQRT(YEARFRAC($O$6,$O76,2))*(2*$P76))),IF(Analysis!$G$33='Data Validation'!$H$2,Curves!R76*(1-(SQRT(YEARFRAC($O$6,$O76,2))*(1*$P76))),IF(Analysis!$G$33='Data Validation'!$H$4,Curves!R76*(1+(SQRT(YEARFRAC($O$6,$O76,2))*(1*$P76))),IF(Analysis!$G$33='Data Validation'!$H$5,Curves!R76*(1+(SQRT(YEARFRAC($O$6,$O76,2))*(2*$P76))),IF(Analysis!$G$33='Data Validation'!$H$6,Curves!R76+(Curves!$AL76-Curves!R76),IF(Analysis!$G$33='Data Validation'!$H$7,Curves!R76+0.25%,IF(Analysis!$G$33='Data Validation'!$H$8,Curves!R76+0.5%,"You Broke It"))))))))</f>
        <v>3.8773475000000002E-2</v>
      </c>
      <c r="AA76" s="40">
        <f>+IF(Analysis!$G$33='Data Validation'!$H$3,Curves!S76,IF(Analysis!$G$33='Data Validation'!$H$1,S76*(1-(SQRT(YEARFRAC($O$6,$O76,2))*(2*$P76))),IF(Analysis!$G$33='Data Validation'!$H$2,Curves!S76*(1-(SQRT(YEARFRAC($O$6,$O76,2))*(1*$P76))),IF(Analysis!$G$33='Data Validation'!$H$4,Curves!S76*(1+(SQRT(YEARFRAC($O$6,$O76,2))*(1*$P76))),IF(Analysis!$G$33='Data Validation'!$H$5,Curves!S76*(1+(SQRT(YEARFRAC($O$6,$O76,2))*(2*$P76))),IF(Analysis!$G$33='Data Validation'!$H$6,Curves!S76+(Curves!$AL76-Curves!S76),IF(Analysis!$G$33='Data Validation'!$H$7,Curves!S76+0.25%,IF(Analysis!$G$33='Data Validation'!$H$8,Curves!S76+0.5%,"You Broke It"))))))))</f>
        <v>4.0029099999999998E-2</v>
      </c>
      <c r="AB76" s="40">
        <f>+IF(Analysis!$G$33='Data Validation'!$H$3,Curves!T76,IF(Analysis!$G$33='Data Validation'!$H$1,T76*(1-(SQRT(YEARFRAC($O$6,$O76,2))*(2*$P76))),IF(Analysis!$G$33='Data Validation'!$H$2,Curves!T76*(1-(SQRT(YEARFRAC($O$6,$O76,2))*(1*$P76))),IF(Analysis!$G$33='Data Validation'!$H$4,Curves!T76*(1+(SQRT(YEARFRAC($O$6,$O76,2))*(1*$P76))),IF(Analysis!$G$33='Data Validation'!$H$5,Curves!T76*(1+(SQRT(YEARFRAC($O$6,$O76,2))*(2*$P76))),IF(Analysis!$G$33='Data Validation'!$H$6,Curves!T76+(Curves!$AL76-Curves!T76),IF(Analysis!$G$33='Data Validation'!$H$7,Curves!T76+0.25%,IF(Analysis!$G$33='Data Validation'!$H$8,Curves!T76+0.5%,"You Broke It"))))))))</f>
        <v>4.0687399999999999E-2</v>
      </c>
      <c r="AC76" s="40">
        <f>+IF(Analysis!$G$33='Data Validation'!$H$3,Curves!U76,IF(Analysis!$G$33='Data Validation'!$H$1,U76*(1-(SQRT(YEARFRAC($O$6,$O76,2))*(2*$P76))),IF(Analysis!$G$33='Data Validation'!$H$2,Curves!U76*(1-(SQRT(YEARFRAC($O$6,$O76,2))*(1*$P76))),IF(Analysis!$G$33='Data Validation'!$H$4,Curves!U76*(1+(SQRT(YEARFRAC($O$6,$O76,2))*(1*$P76))),IF(Analysis!$G$33='Data Validation'!$H$5,Curves!U76*(1+(SQRT(YEARFRAC($O$6,$O76,2))*(2*$P76))),IF(Analysis!$G$33='Data Validation'!$H$6,Curves!U76+(Curves!$AL76-Curves!U76),IF(Analysis!$G$33='Data Validation'!$H$7,Curves!U76+0.25%,IF(Analysis!$G$33='Data Validation'!$H$8,Curves!U76+0.5%,"You Broke It"))))))))</f>
        <v>0</v>
      </c>
      <c r="AD76" s="40">
        <f>+IF(Analysis!$G$33='Data Validation'!$H$3,Curves!V76,IF(Analysis!$G$33='Data Validation'!$H$1,V76*(1-(SQRT(YEARFRAC($O$6,$O76,2))*(2*$P76))),IF(Analysis!$G$33='Data Validation'!$H$2,Curves!V76*(1-(SQRT(YEARFRAC($O$6,$O76,2))*(1*$P76))),IF(Analysis!$G$33='Data Validation'!$H$4,Curves!V76*(1+(SQRT(YEARFRAC($O$6,$O76,2))*(1*$P76))),IF(Analysis!$G$33='Data Validation'!$H$5,Curves!V76*(1+(SQRT(YEARFRAC($O$6,$O76,2))*(2*$P76))),IF(Analysis!$G$33='Data Validation'!$H$6,Curves!V76+(Curves!$AL76-Curves!V76),IF(Analysis!$G$33='Data Validation'!$H$7,Curves!V76+0.25%,IF(Analysis!$G$33='Data Validation'!$H$8,Curves!V76+0.5%,"You Broke It"))))))))</f>
        <v>0</v>
      </c>
      <c r="AE76" s="24"/>
      <c r="AF76" s="35">
        <f t="shared" si="39"/>
        <v>45327</v>
      </c>
      <c r="AG76" s="36">
        <f t="shared" si="36"/>
        <v>5.3798000000000006E-2</v>
      </c>
      <c r="AH76" s="36"/>
      <c r="AI76" s="35">
        <f t="shared" si="40"/>
        <v>47388</v>
      </c>
      <c r="AJ76" s="36">
        <f t="shared" si="37"/>
        <v>3.8773475000000002E-2</v>
      </c>
      <c r="AK76" s="39" cm="1">
        <f t="array" ref="AK76">AVERAGE(IF((AF76:AF4070&gt;=AI76)*(AF76:AF4070&lt;=AI76),AG76:AG3761))</f>
        <v>3.8770400000000003E-2</v>
      </c>
      <c r="AL76" s="107">
        <f t="shared" si="26"/>
        <v>3.0046342499999979E-2</v>
      </c>
    </row>
    <row r="77" spans="2:38" x14ac:dyDescent="0.25">
      <c r="B77" s="16">
        <f t="shared" si="38"/>
        <v>47418</v>
      </c>
      <c r="C77" s="20">
        <v>28.41</v>
      </c>
      <c r="D77" s="2"/>
      <c r="E77" s="105">
        <v>3.8832900000000001</v>
      </c>
      <c r="F77" s="105">
        <v>4.0053099999999997</v>
      </c>
      <c r="G77" s="29">
        <v>4.0712099999999998</v>
      </c>
      <c r="H77" s="21"/>
      <c r="I77" s="23"/>
      <c r="J77" s="110">
        <v>45359</v>
      </c>
      <c r="K77" s="106">
        <v>5.3663999999999996</v>
      </c>
      <c r="L77" s="29"/>
      <c r="M77" s="23"/>
      <c r="O77" s="16">
        <f t="shared" si="27"/>
        <v>47418</v>
      </c>
      <c r="P77" s="51">
        <f t="shared" si="28"/>
        <v>0.28410000000000002</v>
      </c>
      <c r="Q77" s="8">
        <f t="shared" si="29"/>
        <v>3.8832900000000004E-2</v>
      </c>
      <c r="R77" s="8">
        <f t="shared" si="35"/>
        <v>3.8772040000000008E-2</v>
      </c>
      <c r="S77" s="8">
        <f t="shared" si="30"/>
        <v>4.0053099999999994E-2</v>
      </c>
      <c r="T77" s="24">
        <f t="shared" si="31"/>
        <v>4.0712100000000001E-2</v>
      </c>
      <c r="U77" s="24">
        <f t="shared" si="32"/>
        <v>0</v>
      </c>
      <c r="V77" s="24">
        <f t="shared" si="33"/>
        <v>0</v>
      </c>
      <c r="W77" s="24"/>
      <c r="X77" s="16">
        <f t="shared" si="34"/>
        <v>47418</v>
      </c>
      <c r="Y77" s="40">
        <f>+IF(Analysis!$G$33='Data Validation'!$H$3,Curves!Q77,IF(Analysis!$G$33='Data Validation'!$H$1,Q77*(1-(SQRT(YEARFRAC($O$6,$O77,2))*(2*$P77))),IF(Analysis!$G$33='Data Validation'!$H$2,Curves!Q77*(1-(SQRT(YEARFRAC($O$6,$O77,2))*(1*$P77))),IF(Analysis!$G$33='Data Validation'!$H$4,Curves!Q77*(1+(SQRT(YEARFRAC($O$6,$O77,2))*(1*$P77))),IF(Analysis!$G$33='Data Validation'!$H$5,Curves!Q77*(1+(SQRT(YEARFRAC($O$6,$O77,2))*(2*$P77))),IF(Analysis!$G$33='Data Validation'!$H$6,Curves!Q77+(Curves!$AL77-Curves!Q77),IF(Analysis!$G$33='Data Validation'!$H$7,Curves!Q77+0.25%,IF(Analysis!$G$33='Data Validation'!$H$8,Curves!Q77+0.5%,"You Broke It"))))))))</f>
        <v>3.8832900000000004E-2</v>
      </c>
      <c r="Z77" s="40">
        <f>+IF(Analysis!$G$33='Data Validation'!$H$3,Curves!R77,IF(Analysis!$G$33='Data Validation'!$H$1,R77*(1-(SQRT(YEARFRAC($O$6,$O77,2))*(2*$P77))),IF(Analysis!$G$33='Data Validation'!$H$2,Curves!R77*(1-(SQRT(YEARFRAC($O$6,$O77,2))*(1*$P77))),IF(Analysis!$G$33='Data Validation'!$H$4,Curves!R77*(1+(SQRT(YEARFRAC($O$6,$O77,2))*(1*$P77))),IF(Analysis!$G$33='Data Validation'!$H$5,Curves!R77*(1+(SQRT(YEARFRAC($O$6,$O77,2))*(2*$P77))),IF(Analysis!$G$33='Data Validation'!$H$6,Curves!R77+(Curves!$AL77-Curves!R77),IF(Analysis!$G$33='Data Validation'!$H$7,Curves!R77+0.25%,IF(Analysis!$G$33='Data Validation'!$H$8,Curves!R77+0.5%,"You Broke It"))))))))</f>
        <v>3.8772040000000008E-2</v>
      </c>
      <c r="AA77" s="40">
        <f>+IF(Analysis!$G$33='Data Validation'!$H$3,Curves!S77,IF(Analysis!$G$33='Data Validation'!$H$1,S77*(1-(SQRT(YEARFRAC($O$6,$O77,2))*(2*$P77))),IF(Analysis!$G$33='Data Validation'!$H$2,Curves!S77*(1-(SQRT(YEARFRAC($O$6,$O77,2))*(1*$P77))),IF(Analysis!$G$33='Data Validation'!$H$4,Curves!S77*(1+(SQRT(YEARFRAC($O$6,$O77,2))*(1*$P77))),IF(Analysis!$G$33='Data Validation'!$H$5,Curves!S77*(1+(SQRT(YEARFRAC($O$6,$O77,2))*(2*$P77))),IF(Analysis!$G$33='Data Validation'!$H$6,Curves!S77+(Curves!$AL77-Curves!S77),IF(Analysis!$G$33='Data Validation'!$H$7,Curves!S77+0.25%,IF(Analysis!$G$33='Data Validation'!$H$8,Curves!S77+0.5%,"You Broke It"))))))))</f>
        <v>4.0053099999999994E-2</v>
      </c>
      <c r="AB77" s="40">
        <f>+IF(Analysis!$G$33='Data Validation'!$H$3,Curves!T77,IF(Analysis!$G$33='Data Validation'!$H$1,T77*(1-(SQRT(YEARFRAC($O$6,$O77,2))*(2*$P77))),IF(Analysis!$G$33='Data Validation'!$H$2,Curves!T77*(1-(SQRT(YEARFRAC($O$6,$O77,2))*(1*$P77))),IF(Analysis!$G$33='Data Validation'!$H$4,Curves!T77*(1+(SQRT(YEARFRAC($O$6,$O77,2))*(1*$P77))),IF(Analysis!$G$33='Data Validation'!$H$5,Curves!T77*(1+(SQRT(YEARFRAC($O$6,$O77,2))*(2*$P77))),IF(Analysis!$G$33='Data Validation'!$H$6,Curves!T77+(Curves!$AL77-Curves!T77),IF(Analysis!$G$33='Data Validation'!$H$7,Curves!T77+0.25%,IF(Analysis!$G$33='Data Validation'!$H$8,Curves!T77+0.5%,"You Broke It"))))))))</f>
        <v>4.0712100000000001E-2</v>
      </c>
      <c r="AC77" s="40">
        <f>+IF(Analysis!$G$33='Data Validation'!$H$3,Curves!U77,IF(Analysis!$G$33='Data Validation'!$H$1,U77*(1-(SQRT(YEARFRAC($O$6,$O77,2))*(2*$P77))),IF(Analysis!$G$33='Data Validation'!$H$2,Curves!U77*(1-(SQRT(YEARFRAC($O$6,$O77,2))*(1*$P77))),IF(Analysis!$G$33='Data Validation'!$H$4,Curves!U77*(1+(SQRT(YEARFRAC($O$6,$O77,2))*(1*$P77))),IF(Analysis!$G$33='Data Validation'!$H$5,Curves!U77*(1+(SQRT(YEARFRAC($O$6,$O77,2))*(2*$P77))),IF(Analysis!$G$33='Data Validation'!$H$6,Curves!U77+(Curves!$AL77-Curves!U77),IF(Analysis!$G$33='Data Validation'!$H$7,Curves!U77+0.25%,IF(Analysis!$G$33='Data Validation'!$H$8,Curves!U77+0.5%,"You Broke It"))))))))</f>
        <v>0</v>
      </c>
      <c r="AD77" s="40">
        <f>+IF(Analysis!$G$33='Data Validation'!$H$3,Curves!V77,IF(Analysis!$G$33='Data Validation'!$H$1,V77*(1-(SQRT(YEARFRAC($O$6,$O77,2))*(2*$P77))),IF(Analysis!$G$33='Data Validation'!$H$2,Curves!V77*(1-(SQRT(YEARFRAC($O$6,$O77,2))*(1*$P77))),IF(Analysis!$G$33='Data Validation'!$H$4,Curves!V77*(1+(SQRT(YEARFRAC($O$6,$O77,2))*(1*$P77))),IF(Analysis!$G$33='Data Validation'!$H$5,Curves!V77*(1+(SQRT(YEARFRAC($O$6,$O77,2))*(2*$P77))),IF(Analysis!$G$33='Data Validation'!$H$6,Curves!V77+(Curves!$AL77-Curves!V77),IF(Analysis!$G$33='Data Validation'!$H$7,Curves!V77+0.25%,IF(Analysis!$G$33='Data Validation'!$H$8,Curves!V77+0.5%,"You Broke It"))))))))</f>
        <v>0</v>
      </c>
      <c r="AE77" s="24"/>
      <c r="AF77" s="35">
        <f t="shared" si="39"/>
        <v>45328</v>
      </c>
      <c r="AG77" s="36">
        <f t="shared" si="36"/>
        <v>5.3798000000000006E-2</v>
      </c>
      <c r="AH77" s="36"/>
      <c r="AI77" s="35">
        <f t="shared" si="40"/>
        <v>47418</v>
      </c>
      <c r="AJ77" s="36">
        <f t="shared" si="37"/>
        <v>3.8772040000000008E-2</v>
      </c>
      <c r="AK77" s="39" cm="1">
        <f t="array" ref="AK77">AVERAGE(IF((AF77:AF4071&gt;=AI77)*(AF77:AF4071&lt;=AI77),AG77:AG3762))</f>
        <v>3.8774500000000003E-2</v>
      </c>
      <c r="AL77" s="107">
        <f t="shared" si="26"/>
        <v>3.0088159999999978E-2</v>
      </c>
    </row>
    <row r="78" spans="2:38" x14ac:dyDescent="0.25">
      <c r="B78" s="16">
        <f t="shared" si="38"/>
        <v>47449</v>
      </c>
      <c r="C78" s="20">
        <v>27.65</v>
      </c>
      <c r="D78" s="2"/>
      <c r="E78" s="105">
        <v>3.9183599999999998</v>
      </c>
      <c r="F78" s="105">
        <v>4.03986</v>
      </c>
      <c r="G78" s="29">
        <v>4.1067200000000001</v>
      </c>
      <c r="H78" s="21"/>
      <c r="I78" s="23"/>
      <c r="J78" s="110">
        <v>45362</v>
      </c>
      <c r="K78" s="106">
        <v>5.3655999999999997</v>
      </c>
      <c r="L78" s="29"/>
      <c r="M78" s="23"/>
      <c r="O78" s="16">
        <f t="shared" si="27"/>
        <v>47449</v>
      </c>
      <c r="P78" s="51">
        <f t="shared" si="28"/>
        <v>0.27649999999999997</v>
      </c>
      <c r="Q78" s="8">
        <f t="shared" si="29"/>
        <v>3.9183599999999999E-2</v>
      </c>
      <c r="R78" s="8">
        <f t="shared" si="35"/>
        <v>3.8867800000000001E-2</v>
      </c>
      <c r="S78" s="8">
        <f t="shared" si="30"/>
        <v>4.03986E-2</v>
      </c>
      <c r="T78" s="24">
        <f t="shared" si="31"/>
        <v>4.1067199999999998E-2</v>
      </c>
      <c r="U78" s="24">
        <f t="shared" si="32"/>
        <v>0</v>
      </c>
      <c r="V78" s="24">
        <f t="shared" si="33"/>
        <v>0</v>
      </c>
      <c r="W78" s="24"/>
      <c r="X78" s="16">
        <f t="shared" si="34"/>
        <v>47449</v>
      </c>
      <c r="Y78" s="40">
        <f>+IF(Analysis!$G$33='Data Validation'!$H$3,Curves!Q78,IF(Analysis!$G$33='Data Validation'!$H$1,Q78*(1-(SQRT(YEARFRAC($O$6,$O78,2))*(2*$P78))),IF(Analysis!$G$33='Data Validation'!$H$2,Curves!Q78*(1-(SQRT(YEARFRAC($O$6,$O78,2))*(1*$P78))),IF(Analysis!$G$33='Data Validation'!$H$4,Curves!Q78*(1+(SQRT(YEARFRAC($O$6,$O78,2))*(1*$P78))),IF(Analysis!$G$33='Data Validation'!$H$5,Curves!Q78*(1+(SQRT(YEARFRAC($O$6,$O78,2))*(2*$P78))),IF(Analysis!$G$33='Data Validation'!$H$6,Curves!Q78+(Curves!$AL78-Curves!Q78),IF(Analysis!$G$33='Data Validation'!$H$7,Curves!Q78+0.25%,IF(Analysis!$G$33='Data Validation'!$H$8,Curves!Q78+0.5%,"You Broke It"))))))))</f>
        <v>3.9183599999999999E-2</v>
      </c>
      <c r="Z78" s="40">
        <f>+IF(Analysis!$G$33='Data Validation'!$H$3,Curves!R78,IF(Analysis!$G$33='Data Validation'!$H$1,R78*(1-(SQRT(YEARFRAC($O$6,$O78,2))*(2*$P78))),IF(Analysis!$G$33='Data Validation'!$H$2,Curves!R78*(1-(SQRT(YEARFRAC($O$6,$O78,2))*(1*$P78))),IF(Analysis!$G$33='Data Validation'!$H$4,Curves!R78*(1+(SQRT(YEARFRAC($O$6,$O78,2))*(1*$P78))),IF(Analysis!$G$33='Data Validation'!$H$5,Curves!R78*(1+(SQRT(YEARFRAC($O$6,$O78,2))*(2*$P78))),IF(Analysis!$G$33='Data Validation'!$H$6,Curves!R78+(Curves!$AL78-Curves!R78),IF(Analysis!$G$33='Data Validation'!$H$7,Curves!R78+0.25%,IF(Analysis!$G$33='Data Validation'!$H$8,Curves!R78+0.5%,"You Broke It"))))))))</f>
        <v>3.8867800000000001E-2</v>
      </c>
      <c r="AA78" s="40">
        <f>+IF(Analysis!$G$33='Data Validation'!$H$3,Curves!S78,IF(Analysis!$G$33='Data Validation'!$H$1,S78*(1-(SQRT(YEARFRAC($O$6,$O78,2))*(2*$P78))),IF(Analysis!$G$33='Data Validation'!$H$2,Curves!S78*(1-(SQRT(YEARFRAC($O$6,$O78,2))*(1*$P78))),IF(Analysis!$G$33='Data Validation'!$H$4,Curves!S78*(1+(SQRT(YEARFRAC($O$6,$O78,2))*(1*$P78))),IF(Analysis!$G$33='Data Validation'!$H$5,Curves!S78*(1+(SQRT(YEARFRAC($O$6,$O78,2))*(2*$P78))),IF(Analysis!$G$33='Data Validation'!$H$6,Curves!S78+(Curves!$AL78-Curves!S78),IF(Analysis!$G$33='Data Validation'!$H$7,Curves!S78+0.25%,IF(Analysis!$G$33='Data Validation'!$H$8,Curves!S78+0.5%,"You Broke It"))))))))</f>
        <v>4.03986E-2</v>
      </c>
      <c r="AB78" s="40">
        <f>+IF(Analysis!$G$33='Data Validation'!$H$3,Curves!T78,IF(Analysis!$G$33='Data Validation'!$H$1,T78*(1-(SQRT(YEARFRAC($O$6,$O78,2))*(2*$P78))),IF(Analysis!$G$33='Data Validation'!$H$2,Curves!T78*(1-(SQRT(YEARFRAC($O$6,$O78,2))*(1*$P78))),IF(Analysis!$G$33='Data Validation'!$H$4,Curves!T78*(1+(SQRT(YEARFRAC($O$6,$O78,2))*(1*$P78))),IF(Analysis!$G$33='Data Validation'!$H$5,Curves!T78*(1+(SQRT(YEARFRAC($O$6,$O78,2))*(2*$P78))),IF(Analysis!$G$33='Data Validation'!$H$6,Curves!T78+(Curves!$AL78-Curves!T78),IF(Analysis!$G$33='Data Validation'!$H$7,Curves!T78+0.25%,IF(Analysis!$G$33='Data Validation'!$H$8,Curves!T78+0.5%,"You Broke It"))))))))</f>
        <v>4.1067199999999998E-2</v>
      </c>
      <c r="AC78" s="40">
        <f>+IF(Analysis!$G$33='Data Validation'!$H$3,Curves!U78,IF(Analysis!$G$33='Data Validation'!$H$1,U78*(1-(SQRT(YEARFRAC($O$6,$O78,2))*(2*$P78))),IF(Analysis!$G$33='Data Validation'!$H$2,Curves!U78*(1-(SQRT(YEARFRAC($O$6,$O78,2))*(1*$P78))),IF(Analysis!$G$33='Data Validation'!$H$4,Curves!U78*(1+(SQRT(YEARFRAC($O$6,$O78,2))*(1*$P78))),IF(Analysis!$G$33='Data Validation'!$H$5,Curves!U78*(1+(SQRT(YEARFRAC($O$6,$O78,2))*(2*$P78))),IF(Analysis!$G$33='Data Validation'!$H$6,Curves!U78+(Curves!$AL78-Curves!U78),IF(Analysis!$G$33='Data Validation'!$H$7,Curves!U78+0.25%,IF(Analysis!$G$33='Data Validation'!$H$8,Curves!U78+0.5%,"You Broke It"))))))))</f>
        <v>0</v>
      </c>
      <c r="AD78" s="40">
        <f>+IF(Analysis!$G$33='Data Validation'!$H$3,Curves!V78,IF(Analysis!$G$33='Data Validation'!$H$1,V78*(1-(SQRT(YEARFRAC($O$6,$O78,2))*(2*$P78))),IF(Analysis!$G$33='Data Validation'!$H$2,Curves!V78*(1-(SQRT(YEARFRAC($O$6,$O78,2))*(1*$P78))),IF(Analysis!$G$33='Data Validation'!$H$4,Curves!V78*(1+(SQRT(YEARFRAC($O$6,$O78,2))*(1*$P78))),IF(Analysis!$G$33='Data Validation'!$H$5,Curves!V78*(1+(SQRT(YEARFRAC($O$6,$O78,2))*(2*$P78))),IF(Analysis!$G$33='Data Validation'!$H$6,Curves!V78+(Curves!$AL78-Curves!V78),IF(Analysis!$G$33='Data Validation'!$H$7,Curves!V78+0.25%,IF(Analysis!$G$33='Data Validation'!$H$8,Curves!V78+0.5%,"You Broke It"))))))))</f>
        <v>0</v>
      </c>
      <c r="AE78" s="24"/>
      <c r="AF78" s="35">
        <f t="shared" si="39"/>
        <v>45329</v>
      </c>
      <c r="AG78" s="36">
        <f t="shared" si="36"/>
        <v>5.3798000000000006E-2</v>
      </c>
      <c r="AH78" s="36"/>
      <c r="AI78" s="35">
        <f t="shared" si="40"/>
        <v>47449</v>
      </c>
      <c r="AJ78" s="36">
        <f t="shared" si="37"/>
        <v>3.8867800000000001E-2</v>
      </c>
      <c r="AK78" s="39" cm="1">
        <f t="array" ref="AK78">AVERAGE(IF((AF78:AF4072&gt;=AI78)*(AF78:AF4072&lt;=AI78),AG78:AG3763))</f>
        <v>3.8770400000000003E-2</v>
      </c>
      <c r="AL78" s="107">
        <f t="shared" si="26"/>
        <v>3.0129977499999978E-2</v>
      </c>
    </row>
    <row r="79" spans="2:38" x14ac:dyDescent="0.25">
      <c r="B79" s="16">
        <f t="shared" si="38"/>
        <v>47479</v>
      </c>
      <c r="C79" s="20">
        <v>27.66</v>
      </c>
      <c r="D79" s="2"/>
      <c r="E79" s="105">
        <v>3.9211</v>
      </c>
      <c r="F79" s="105">
        <v>4.0400799999999997</v>
      </c>
      <c r="G79" s="29">
        <v>4.1069599999999999</v>
      </c>
      <c r="H79" s="21"/>
      <c r="I79" s="23"/>
      <c r="J79" s="110">
        <v>45363</v>
      </c>
      <c r="K79" s="106">
        <v>5.3655999999999997</v>
      </c>
      <c r="L79" s="29"/>
      <c r="M79" s="23"/>
      <c r="O79" s="16">
        <f t="shared" si="27"/>
        <v>47479</v>
      </c>
      <c r="P79" s="51">
        <f t="shared" si="28"/>
        <v>0.27660000000000001</v>
      </c>
      <c r="Q79" s="8">
        <f t="shared" si="29"/>
        <v>3.9211000000000003E-2</v>
      </c>
      <c r="R79" s="8">
        <f t="shared" si="35"/>
        <v>3.9158739999999997E-2</v>
      </c>
      <c r="S79" s="8">
        <f t="shared" si="30"/>
        <v>4.0400799999999994E-2</v>
      </c>
      <c r="T79" s="24">
        <f t="shared" si="31"/>
        <v>4.1069599999999998E-2</v>
      </c>
      <c r="U79" s="24">
        <f t="shared" si="32"/>
        <v>0</v>
      </c>
      <c r="V79" s="24">
        <f t="shared" si="33"/>
        <v>0</v>
      </c>
      <c r="W79" s="24"/>
      <c r="X79" s="16">
        <f t="shared" si="34"/>
        <v>47479</v>
      </c>
      <c r="Y79" s="40">
        <f>+IF(Analysis!$G$33='Data Validation'!$H$3,Curves!Q79,IF(Analysis!$G$33='Data Validation'!$H$1,Q79*(1-(SQRT(YEARFRAC($O$6,$O79,2))*(2*$P79))),IF(Analysis!$G$33='Data Validation'!$H$2,Curves!Q79*(1-(SQRT(YEARFRAC($O$6,$O79,2))*(1*$P79))),IF(Analysis!$G$33='Data Validation'!$H$4,Curves!Q79*(1+(SQRT(YEARFRAC($O$6,$O79,2))*(1*$P79))),IF(Analysis!$G$33='Data Validation'!$H$5,Curves!Q79*(1+(SQRT(YEARFRAC($O$6,$O79,2))*(2*$P79))),IF(Analysis!$G$33='Data Validation'!$H$6,Curves!Q79+(Curves!$AL79-Curves!Q79),IF(Analysis!$G$33='Data Validation'!$H$7,Curves!Q79+0.25%,IF(Analysis!$G$33='Data Validation'!$H$8,Curves!Q79+0.5%,"You Broke It"))))))))</f>
        <v>3.9211000000000003E-2</v>
      </c>
      <c r="Z79" s="40">
        <f>+IF(Analysis!$G$33='Data Validation'!$H$3,Curves!R79,IF(Analysis!$G$33='Data Validation'!$H$1,R79*(1-(SQRT(YEARFRAC($O$6,$O79,2))*(2*$P79))),IF(Analysis!$G$33='Data Validation'!$H$2,Curves!R79*(1-(SQRT(YEARFRAC($O$6,$O79,2))*(1*$P79))),IF(Analysis!$G$33='Data Validation'!$H$4,Curves!R79*(1+(SQRT(YEARFRAC($O$6,$O79,2))*(1*$P79))),IF(Analysis!$G$33='Data Validation'!$H$5,Curves!R79*(1+(SQRT(YEARFRAC($O$6,$O79,2))*(2*$P79))),IF(Analysis!$G$33='Data Validation'!$H$6,Curves!R79+(Curves!$AL79-Curves!R79),IF(Analysis!$G$33='Data Validation'!$H$7,Curves!R79+0.25%,IF(Analysis!$G$33='Data Validation'!$H$8,Curves!R79+0.5%,"You Broke It"))))))))</f>
        <v>3.9158739999999997E-2</v>
      </c>
      <c r="AA79" s="40">
        <f>+IF(Analysis!$G$33='Data Validation'!$H$3,Curves!S79,IF(Analysis!$G$33='Data Validation'!$H$1,S79*(1-(SQRT(YEARFRAC($O$6,$O79,2))*(2*$P79))),IF(Analysis!$G$33='Data Validation'!$H$2,Curves!S79*(1-(SQRT(YEARFRAC($O$6,$O79,2))*(1*$P79))),IF(Analysis!$G$33='Data Validation'!$H$4,Curves!S79*(1+(SQRT(YEARFRAC($O$6,$O79,2))*(1*$P79))),IF(Analysis!$G$33='Data Validation'!$H$5,Curves!S79*(1+(SQRT(YEARFRAC($O$6,$O79,2))*(2*$P79))),IF(Analysis!$G$33='Data Validation'!$H$6,Curves!S79+(Curves!$AL79-Curves!S79),IF(Analysis!$G$33='Data Validation'!$H$7,Curves!S79+0.25%,IF(Analysis!$G$33='Data Validation'!$H$8,Curves!S79+0.5%,"You Broke It"))))))))</f>
        <v>4.0400799999999994E-2</v>
      </c>
      <c r="AB79" s="40">
        <f>+IF(Analysis!$G$33='Data Validation'!$H$3,Curves!T79,IF(Analysis!$G$33='Data Validation'!$H$1,T79*(1-(SQRT(YEARFRAC($O$6,$O79,2))*(2*$P79))),IF(Analysis!$G$33='Data Validation'!$H$2,Curves!T79*(1-(SQRT(YEARFRAC($O$6,$O79,2))*(1*$P79))),IF(Analysis!$G$33='Data Validation'!$H$4,Curves!T79*(1+(SQRT(YEARFRAC($O$6,$O79,2))*(1*$P79))),IF(Analysis!$G$33='Data Validation'!$H$5,Curves!T79*(1+(SQRT(YEARFRAC($O$6,$O79,2))*(2*$P79))),IF(Analysis!$G$33='Data Validation'!$H$6,Curves!T79+(Curves!$AL79-Curves!T79),IF(Analysis!$G$33='Data Validation'!$H$7,Curves!T79+0.25%,IF(Analysis!$G$33='Data Validation'!$H$8,Curves!T79+0.5%,"You Broke It"))))))))</f>
        <v>4.1069599999999998E-2</v>
      </c>
      <c r="AC79" s="40">
        <f>+IF(Analysis!$G$33='Data Validation'!$H$3,Curves!U79,IF(Analysis!$G$33='Data Validation'!$H$1,U79*(1-(SQRT(YEARFRAC($O$6,$O79,2))*(2*$P79))),IF(Analysis!$G$33='Data Validation'!$H$2,Curves!U79*(1-(SQRT(YEARFRAC($O$6,$O79,2))*(1*$P79))),IF(Analysis!$G$33='Data Validation'!$H$4,Curves!U79*(1+(SQRT(YEARFRAC($O$6,$O79,2))*(1*$P79))),IF(Analysis!$G$33='Data Validation'!$H$5,Curves!U79*(1+(SQRT(YEARFRAC($O$6,$O79,2))*(2*$P79))),IF(Analysis!$G$33='Data Validation'!$H$6,Curves!U79+(Curves!$AL79-Curves!U79),IF(Analysis!$G$33='Data Validation'!$H$7,Curves!U79+0.25%,IF(Analysis!$G$33='Data Validation'!$H$8,Curves!U79+0.5%,"You Broke It"))))))))</f>
        <v>0</v>
      </c>
      <c r="AD79" s="40">
        <f>+IF(Analysis!$G$33='Data Validation'!$H$3,Curves!V79,IF(Analysis!$G$33='Data Validation'!$H$1,V79*(1-(SQRT(YEARFRAC($O$6,$O79,2))*(2*$P79))),IF(Analysis!$G$33='Data Validation'!$H$2,Curves!V79*(1-(SQRT(YEARFRAC($O$6,$O79,2))*(1*$P79))),IF(Analysis!$G$33='Data Validation'!$H$4,Curves!V79*(1+(SQRT(YEARFRAC($O$6,$O79,2))*(1*$P79))),IF(Analysis!$G$33='Data Validation'!$H$5,Curves!V79*(1+(SQRT(YEARFRAC($O$6,$O79,2))*(2*$P79))),IF(Analysis!$G$33='Data Validation'!$H$6,Curves!V79+(Curves!$AL79-Curves!V79),IF(Analysis!$G$33='Data Validation'!$H$7,Curves!V79+0.25%,IF(Analysis!$G$33='Data Validation'!$H$8,Curves!V79+0.5%,"You Broke It"))))))))</f>
        <v>0</v>
      </c>
      <c r="AE79" s="24"/>
      <c r="AF79" s="35">
        <f t="shared" si="39"/>
        <v>45330</v>
      </c>
      <c r="AG79" s="36">
        <f t="shared" si="36"/>
        <v>5.3798000000000006E-2</v>
      </c>
      <c r="AH79" s="36"/>
      <c r="AI79" s="35">
        <f t="shared" si="40"/>
        <v>47479</v>
      </c>
      <c r="AJ79" s="36">
        <f t="shared" si="37"/>
        <v>3.9158739999999997E-2</v>
      </c>
      <c r="AK79" s="39" cm="1">
        <f t="array" ref="AK79">AVERAGE(IF((AF79:AF4073&gt;=AI79)*(AF79:AF4073&lt;=AI79),AG79:AG3764))</f>
        <v>3.9155799999999998E-2</v>
      </c>
      <c r="AL79" s="107">
        <f t="shared" si="26"/>
        <v>3.0171794999999977E-2</v>
      </c>
    </row>
    <row r="80" spans="2:38" x14ac:dyDescent="0.25">
      <c r="B80" s="16">
        <f t="shared" si="38"/>
        <v>47510</v>
      </c>
      <c r="C80" s="20">
        <v>27.66</v>
      </c>
      <c r="D80" s="2"/>
      <c r="E80" s="105">
        <v>3.9206699999999999</v>
      </c>
      <c r="F80" s="105">
        <v>4.0396299999999998</v>
      </c>
      <c r="G80" s="29">
        <v>4.10649</v>
      </c>
      <c r="H80" s="21"/>
      <c r="I80" s="23"/>
      <c r="J80" s="110">
        <v>45364</v>
      </c>
      <c r="K80" s="106">
        <v>5.3655999999999997</v>
      </c>
      <c r="L80" s="29"/>
      <c r="M80" s="23"/>
      <c r="O80" s="16">
        <f t="shared" si="27"/>
        <v>47510</v>
      </c>
      <c r="P80" s="51">
        <f t="shared" si="28"/>
        <v>0.27660000000000001</v>
      </c>
      <c r="Q80" s="8">
        <f t="shared" si="29"/>
        <v>3.9206699999999997E-2</v>
      </c>
      <c r="R80" s="8">
        <f t="shared" si="35"/>
        <v>3.9156639999999993E-2</v>
      </c>
      <c r="S80" s="8">
        <f t="shared" si="30"/>
        <v>4.0396299999999996E-2</v>
      </c>
      <c r="T80" s="24">
        <f t="shared" si="31"/>
        <v>4.1064900000000001E-2</v>
      </c>
      <c r="U80" s="24">
        <f t="shared" si="32"/>
        <v>0</v>
      </c>
      <c r="V80" s="24">
        <f t="shared" si="33"/>
        <v>0</v>
      </c>
      <c r="W80" s="24"/>
      <c r="X80" s="16">
        <f t="shared" si="34"/>
        <v>47510</v>
      </c>
      <c r="Y80" s="40">
        <f>+IF(Analysis!$G$33='Data Validation'!$H$3,Curves!Q80,IF(Analysis!$G$33='Data Validation'!$H$1,Q80*(1-(SQRT(YEARFRAC($O$6,$O80,2))*(2*$P80))),IF(Analysis!$G$33='Data Validation'!$H$2,Curves!Q80*(1-(SQRT(YEARFRAC($O$6,$O80,2))*(1*$P80))),IF(Analysis!$G$33='Data Validation'!$H$4,Curves!Q80*(1+(SQRT(YEARFRAC($O$6,$O80,2))*(1*$P80))),IF(Analysis!$G$33='Data Validation'!$H$5,Curves!Q80*(1+(SQRT(YEARFRAC($O$6,$O80,2))*(2*$P80))),IF(Analysis!$G$33='Data Validation'!$H$6,Curves!Q80+(Curves!$AL80-Curves!Q80),IF(Analysis!$G$33='Data Validation'!$H$7,Curves!Q80+0.25%,IF(Analysis!$G$33='Data Validation'!$H$8,Curves!Q80+0.5%,"You Broke It"))))))))</f>
        <v>3.9206699999999997E-2</v>
      </c>
      <c r="Z80" s="40">
        <f>+IF(Analysis!$G$33='Data Validation'!$H$3,Curves!R80,IF(Analysis!$G$33='Data Validation'!$H$1,R80*(1-(SQRT(YEARFRAC($O$6,$O80,2))*(2*$P80))),IF(Analysis!$G$33='Data Validation'!$H$2,Curves!R80*(1-(SQRT(YEARFRAC($O$6,$O80,2))*(1*$P80))),IF(Analysis!$G$33='Data Validation'!$H$4,Curves!R80*(1+(SQRT(YEARFRAC($O$6,$O80,2))*(1*$P80))),IF(Analysis!$G$33='Data Validation'!$H$5,Curves!R80*(1+(SQRT(YEARFRAC($O$6,$O80,2))*(2*$P80))),IF(Analysis!$G$33='Data Validation'!$H$6,Curves!R80+(Curves!$AL80-Curves!R80),IF(Analysis!$G$33='Data Validation'!$H$7,Curves!R80+0.25%,IF(Analysis!$G$33='Data Validation'!$H$8,Curves!R80+0.5%,"You Broke It"))))))))</f>
        <v>3.9156639999999993E-2</v>
      </c>
      <c r="AA80" s="40">
        <f>+IF(Analysis!$G$33='Data Validation'!$H$3,Curves!S80,IF(Analysis!$G$33='Data Validation'!$H$1,S80*(1-(SQRT(YEARFRAC($O$6,$O80,2))*(2*$P80))),IF(Analysis!$G$33='Data Validation'!$H$2,Curves!S80*(1-(SQRT(YEARFRAC($O$6,$O80,2))*(1*$P80))),IF(Analysis!$G$33='Data Validation'!$H$4,Curves!S80*(1+(SQRT(YEARFRAC($O$6,$O80,2))*(1*$P80))),IF(Analysis!$G$33='Data Validation'!$H$5,Curves!S80*(1+(SQRT(YEARFRAC($O$6,$O80,2))*(2*$P80))),IF(Analysis!$G$33='Data Validation'!$H$6,Curves!S80+(Curves!$AL80-Curves!S80),IF(Analysis!$G$33='Data Validation'!$H$7,Curves!S80+0.25%,IF(Analysis!$G$33='Data Validation'!$H$8,Curves!S80+0.5%,"You Broke It"))))))))</f>
        <v>4.0396299999999996E-2</v>
      </c>
      <c r="AB80" s="40">
        <f>+IF(Analysis!$G$33='Data Validation'!$H$3,Curves!T80,IF(Analysis!$G$33='Data Validation'!$H$1,T80*(1-(SQRT(YEARFRAC($O$6,$O80,2))*(2*$P80))),IF(Analysis!$G$33='Data Validation'!$H$2,Curves!T80*(1-(SQRT(YEARFRAC($O$6,$O80,2))*(1*$P80))),IF(Analysis!$G$33='Data Validation'!$H$4,Curves!T80*(1+(SQRT(YEARFRAC($O$6,$O80,2))*(1*$P80))),IF(Analysis!$G$33='Data Validation'!$H$5,Curves!T80*(1+(SQRT(YEARFRAC($O$6,$O80,2))*(2*$P80))),IF(Analysis!$G$33='Data Validation'!$H$6,Curves!T80+(Curves!$AL80-Curves!T80),IF(Analysis!$G$33='Data Validation'!$H$7,Curves!T80+0.25%,IF(Analysis!$G$33='Data Validation'!$H$8,Curves!T80+0.5%,"You Broke It"))))))))</f>
        <v>4.1064900000000001E-2</v>
      </c>
      <c r="AC80" s="40">
        <f>+IF(Analysis!$G$33='Data Validation'!$H$3,Curves!U80,IF(Analysis!$G$33='Data Validation'!$H$1,U80*(1-(SQRT(YEARFRAC($O$6,$O80,2))*(2*$P80))),IF(Analysis!$G$33='Data Validation'!$H$2,Curves!U80*(1-(SQRT(YEARFRAC($O$6,$O80,2))*(1*$P80))),IF(Analysis!$G$33='Data Validation'!$H$4,Curves!U80*(1+(SQRT(YEARFRAC($O$6,$O80,2))*(1*$P80))),IF(Analysis!$G$33='Data Validation'!$H$5,Curves!U80*(1+(SQRT(YEARFRAC($O$6,$O80,2))*(2*$P80))),IF(Analysis!$G$33='Data Validation'!$H$6,Curves!U80+(Curves!$AL80-Curves!U80),IF(Analysis!$G$33='Data Validation'!$H$7,Curves!U80+0.25%,IF(Analysis!$G$33='Data Validation'!$H$8,Curves!U80+0.5%,"You Broke It"))))))))</f>
        <v>0</v>
      </c>
      <c r="AD80" s="40">
        <f>+IF(Analysis!$G$33='Data Validation'!$H$3,Curves!V80,IF(Analysis!$G$33='Data Validation'!$H$1,V80*(1-(SQRT(YEARFRAC($O$6,$O80,2))*(2*$P80))),IF(Analysis!$G$33='Data Validation'!$H$2,Curves!V80*(1-(SQRT(YEARFRAC($O$6,$O80,2))*(1*$P80))),IF(Analysis!$G$33='Data Validation'!$H$4,Curves!V80*(1+(SQRT(YEARFRAC($O$6,$O80,2))*(1*$P80))),IF(Analysis!$G$33='Data Validation'!$H$5,Curves!V80*(1+(SQRT(YEARFRAC($O$6,$O80,2))*(2*$P80))),IF(Analysis!$G$33='Data Validation'!$H$6,Curves!V80+(Curves!$AL80-Curves!V80),IF(Analysis!$G$33='Data Validation'!$H$7,Curves!V80+0.25%,IF(Analysis!$G$33='Data Validation'!$H$8,Curves!V80+0.5%,"You Broke It"))))))))</f>
        <v>0</v>
      </c>
      <c r="AE80" s="24"/>
      <c r="AF80" s="35">
        <f t="shared" si="39"/>
        <v>45331</v>
      </c>
      <c r="AG80" s="36">
        <f t="shared" si="36"/>
        <v>5.3806E-2</v>
      </c>
      <c r="AH80" s="36"/>
      <c r="AI80" s="35">
        <f t="shared" si="40"/>
        <v>47510</v>
      </c>
      <c r="AJ80" s="36">
        <f t="shared" si="37"/>
        <v>3.9156639999999993E-2</v>
      </c>
      <c r="AK80" s="39" cm="1">
        <f t="array" ref="AK80">AVERAGE(IF((AF80:AF4074&gt;=AI80)*(AF80:AF4074&lt;=AI80),AG80:AG3765))</f>
        <v>3.916E-2</v>
      </c>
      <c r="AL80" s="107">
        <f t="shared" si="26"/>
        <v>3.0213612499999976E-2</v>
      </c>
    </row>
    <row r="81" spans="2:38" x14ac:dyDescent="0.25">
      <c r="B81" s="16">
        <f t="shared" si="38"/>
        <v>47541</v>
      </c>
      <c r="C81" s="20">
        <v>27.67</v>
      </c>
      <c r="D81" s="2"/>
      <c r="E81" s="105">
        <v>3.9206699999999999</v>
      </c>
      <c r="F81" s="105">
        <v>4.0396299999999998</v>
      </c>
      <c r="G81" s="29">
        <v>4.10649</v>
      </c>
      <c r="H81" s="21"/>
      <c r="I81" s="23"/>
      <c r="J81" s="110">
        <v>45365</v>
      </c>
      <c r="K81" s="106">
        <v>5.3655999999999997</v>
      </c>
      <c r="L81" s="29"/>
      <c r="M81" s="23"/>
      <c r="O81" s="16">
        <f t="shared" si="27"/>
        <v>47541</v>
      </c>
      <c r="P81" s="51">
        <f t="shared" si="28"/>
        <v>0.2767</v>
      </c>
      <c r="Q81" s="8">
        <f t="shared" si="29"/>
        <v>3.9206699999999997E-2</v>
      </c>
      <c r="R81" s="8">
        <f t="shared" si="35"/>
        <v>3.9155799999999998E-2</v>
      </c>
      <c r="S81" s="8">
        <f t="shared" si="30"/>
        <v>4.0396299999999996E-2</v>
      </c>
      <c r="T81" s="24">
        <f t="shared" si="31"/>
        <v>4.1064900000000001E-2</v>
      </c>
      <c r="U81" s="24">
        <f t="shared" si="32"/>
        <v>0</v>
      </c>
      <c r="V81" s="24">
        <f t="shared" si="33"/>
        <v>0</v>
      </c>
      <c r="W81" s="24"/>
      <c r="X81" s="16">
        <f t="shared" si="34"/>
        <v>47541</v>
      </c>
      <c r="Y81" s="40">
        <f>+IF(Analysis!$G$33='Data Validation'!$H$3,Curves!Q81,IF(Analysis!$G$33='Data Validation'!$H$1,Q81*(1-(SQRT(YEARFRAC($O$6,$O81,2))*(2*$P81))),IF(Analysis!$G$33='Data Validation'!$H$2,Curves!Q81*(1-(SQRT(YEARFRAC($O$6,$O81,2))*(1*$P81))),IF(Analysis!$G$33='Data Validation'!$H$4,Curves!Q81*(1+(SQRT(YEARFRAC($O$6,$O81,2))*(1*$P81))),IF(Analysis!$G$33='Data Validation'!$H$5,Curves!Q81*(1+(SQRT(YEARFRAC($O$6,$O81,2))*(2*$P81))),IF(Analysis!$G$33='Data Validation'!$H$6,Curves!Q81+(Curves!$AL81-Curves!Q81),IF(Analysis!$G$33='Data Validation'!$H$7,Curves!Q81+0.25%,IF(Analysis!$G$33='Data Validation'!$H$8,Curves!Q81+0.5%,"You Broke It"))))))))</f>
        <v>3.9206699999999997E-2</v>
      </c>
      <c r="Z81" s="40">
        <f>+IF(Analysis!$G$33='Data Validation'!$H$3,Curves!R81,IF(Analysis!$G$33='Data Validation'!$H$1,R81*(1-(SQRT(YEARFRAC($O$6,$O81,2))*(2*$P81))),IF(Analysis!$G$33='Data Validation'!$H$2,Curves!R81*(1-(SQRT(YEARFRAC($O$6,$O81,2))*(1*$P81))),IF(Analysis!$G$33='Data Validation'!$H$4,Curves!R81*(1+(SQRT(YEARFRAC($O$6,$O81,2))*(1*$P81))),IF(Analysis!$G$33='Data Validation'!$H$5,Curves!R81*(1+(SQRT(YEARFRAC($O$6,$O81,2))*(2*$P81))),IF(Analysis!$G$33='Data Validation'!$H$6,Curves!R81+(Curves!$AL81-Curves!R81),IF(Analysis!$G$33='Data Validation'!$H$7,Curves!R81+0.25%,IF(Analysis!$G$33='Data Validation'!$H$8,Curves!R81+0.5%,"You Broke It"))))))))</f>
        <v>3.9155799999999998E-2</v>
      </c>
      <c r="AA81" s="40">
        <f>+IF(Analysis!$G$33='Data Validation'!$H$3,Curves!S81,IF(Analysis!$G$33='Data Validation'!$H$1,S81*(1-(SQRT(YEARFRAC($O$6,$O81,2))*(2*$P81))),IF(Analysis!$G$33='Data Validation'!$H$2,Curves!S81*(1-(SQRT(YEARFRAC($O$6,$O81,2))*(1*$P81))),IF(Analysis!$G$33='Data Validation'!$H$4,Curves!S81*(1+(SQRT(YEARFRAC($O$6,$O81,2))*(1*$P81))),IF(Analysis!$G$33='Data Validation'!$H$5,Curves!S81*(1+(SQRT(YEARFRAC($O$6,$O81,2))*(2*$P81))),IF(Analysis!$G$33='Data Validation'!$H$6,Curves!S81+(Curves!$AL81-Curves!S81),IF(Analysis!$G$33='Data Validation'!$H$7,Curves!S81+0.25%,IF(Analysis!$G$33='Data Validation'!$H$8,Curves!S81+0.5%,"You Broke It"))))))))</f>
        <v>4.0396299999999996E-2</v>
      </c>
      <c r="AB81" s="40">
        <f>+IF(Analysis!$G$33='Data Validation'!$H$3,Curves!T81,IF(Analysis!$G$33='Data Validation'!$H$1,T81*(1-(SQRT(YEARFRAC($O$6,$O81,2))*(2*$P81))),IF(Analysis!$G$33='Data Validation'!$H$2,Curves!T81*(1-(SQRT(YEARFRAC($O$6,$O81,2))*(1*$P81))),IF(Analysis!$G$33='Data Validation'!$H$4,Curves!T81*(1+(SQRT(YEARFRAC($O$6,$O81,2))*(1*$P81))),IF(Analysis!$G$33='Data Validation'!$H$5,Curves!T81*(1+(SQRT(YEARFRAC($O$6,$O81,2))*(2*$P81))),IF(Analysis!$G$33='Data Validation'!$H$6,Curves!T81+(Curves!$AL81-Curves!T81),IF(Analysis!$G$33='Data Validation'!$H$7,Curves!T81+0.25%,IF(Analysis!$G$33='Data Validation'!$H$8,Curves!T81+0.5%,"You Broke It"))))))))</f>
        <v>4.1064900000000001E-2</v>
      </c>
      <c r="AC81" s="40">
        <f>+IF(Analysis!$G$33='Data Validation'!$H$3,Curves!U81,IF(Analysis!$G$33='Data Validation'!$H$1,U81*(1-(SQRT(YEARFRAC($O$6,$O81,2))*(2*$P81))),IF(Analysis!$G$33='Data Validation'!$H$2,Curves!U81*(1-(SQRT(YEARFRAC($O$6,$O81,2))*(1*$P81))),IF(Analysis!$G$33='Data Validation'!$H$4,Curves!U81*(1+(SQRT(YEARFRAC($O$6,$O81,2))*(1*$P81))),IF(Analysis!$G$33='Data Validation'!$H$5,Curves!U81*(1+(SQRT(YEARFRAC($O$6,$O81,2))*(2*$P81))),IF(Analysis!$G$33='Data Validation'!$H$6,Curves!U81+(Curves!$AL81-Curves!U81),IF(Analysis!$G$33='Data Validation'!$H$7,Curves!U81+0.25%,IF(Analysis!$G$33='Data Validation'!$H$8,Curves!U81+0.5%,"You Broke It"))))))))</f>
        <v>0</v>
      </c>
      <c r="AD81" s="40">
        <f>+IF(Analysis!$G$33='Data Validation'!$H$3,Curves!V81,IF(Analysis!$G$33='Data Validation'!$H$1,V81*(1-(SQRT(YEARFRAC($O$6,$O81,2))*(2*$P81))),IF(Analysis!$G$33='Data Validation'!$H$2,Curves!V81*(1-(SQRT(YEARFRAC($O$6,$O81,2))*(1*$P81))),IF(Analysis!$G$33='Data Validation'!$H$4,Curves!V81*(1+(SQRT(YEARFRAC($O$6,$O81,2))*(1*$P81))),IF(Analysis!$G$33='Data Validation'!$H$5,Curves!V81*(1+(SQRT(YEARFRAC($O$6,$O81,2))*(2*$P81))),IF(Analysis!$G$33='Data Validation'!$H$6,Curves!V81+(Curves!$AL81-Curves!V81),IF(Analysis!$G$33='Data Validation'!$H$7,Curves!V81+0.25%,IF(Analysis!$G$33='Data Validation'!$H$8,Curves!V81+0.5%,"You Broke It"))))))))</f>
        <v>0</v>
      </c>
      <c r="AE81" s="24"/>
      <c r="AF81" s="35">
        <f t="shared" si="39"/>
        <v>45332</v>
      </c>
      <c r="AG81" s="36">
        <f t="shared" si="36"/>
        <v>5.3806E-2</v>
      </c>
      <c r="AH81" s="36"/>
      <c r="AI81" s="35">
        <f t="shared" si="40"/>
        <v>47541</v>
      </c>
      <c r="AJ81" s="36">
        <f t="shared" si="37"/>
        <v>3.9155799999999998E-2</v>
      </c>
      <c r="AK81" s="39" cm="1">
        <f t="array" ref="AK81">AVERAGE(IF((AF81:AF4075&gt;=AI81)*(AF81:AF4075&lt;=AI81),AG81:AG3766))</f>
        <v>3.9155799999999998E-2</v>
      </c>
      <c r="AL81" s="107">
        <f t="shared" si="26"/>
        <v>3.0255429999999976E-2</v>
      </c>
    </row>
    <row r="82" spans="2:38" x14ac:dyDescent="0.25">
      <c r="B82" s="16">
        <f t="shared" si="38"/>
        <v>47569</v>
      </c>
      <c r="C82" s="20">
        <v>27.68</v>
      </c>
      <c r="D82" s="2"/>
      <c r="E82" s="105">
        <v>3.9213100000000001</v>
      </c>
      <c r="F82" s="105">
        <v>4.0403099999999998</v>
      </c>
      <c r="G82" s="29">
        <v>4.1071900000000001</v>
      </c>
      <c r="H82" s="21"/>
      <c r="I82" s="23"/>
      <c r="J82" s="110">
        <v>45366</v>
      </c>
      <c r="K82" s="106">
        <v>5.3663999999999996</v>
      </c>
      <c r="L82" s="29"/>
      <c r="M82" s="23"/>
      <c r="O82" s="16">
        <f t="shared" si="27"/>
        <v>47569</v>
      </c>
      <c r="P82" s="51">
        <f t="shared" si="28"/>
        <v>0.27679999999999999</v>
      </c>
      <c r="Q82" s="8">
        <f t="shared" si="29"/>
        <v>3.9213100000000001E-2</v>
      </c>
      <c r="R82" s="8">
        <f t="shared" si="35"/>
        <v>3.9158319999999996E-2</v>
      </c>
      <c r="S82" s="8">
        <f t="shared" si="30"/>
        <v>4.0403099999999997E-2</v>
      </c>
      <c r="T82" s="24">
        <f t="shared" si="31"/>
        <v>4.1071900000000001E-2</v>
      </c>
      <c r="U82" s="24">
        <f t="shared" si="32"/>
        <v>0</v>
      </c>
      <c r="V82" s="24">
        <f t="shared" si="33"/>
        <v>0</v>
      </c>
      <c r="W82" s="24"/>
      <c r="X82" s="16">
        <f t="shared" si="34"/>
        <v>47569</v>
      </c>
      <c r="Y82" s="40">
        <f>+IF(Analysis!$G$33='Data Validation'!$H$3,Curves!Q82,IF(Analysis!$G$33='Data Validation'!$H$1,Q82*(1-(SQRT(YEARFRAC($O$6,$O82,2))*(2*$P82))),IF(Analysis!$G$33='Data Validation'!$H$2,Curves!Q82*(1-(SQRT(YEARFRAC($O$6,$O82,2))*(1*$P82))),IF(Analysis!$G$33='Data Validation'!$H$4,Curves!Q82*(1+(SQRT(YEARFRAC($O$6,$O82,2))*(1*$P82))),IF(Analysis!$G$33='Data Validation'!$H$5,Curves!Q82*(1+(SQRT(YEARFRAC($O$6,$O82,2))*(2*$P82))),IF(Analysis!$G$33='Data Validation'!$H$6,Curves!Q82+(Curves!$AL82-Curves!Q82),IF(Analysis!$G$33='Data Validation'!$H$7,Curves!Q82+0.25%,IF(Analysis!$G$33='Data Validation'!$H$8,Curves!Q82+0.5%,"You Broke It"))))))))</f>
        <v>3.9213100000000001E-2</v>
      </c>
      <c r="Z82" s="40">
        <f>+IF(Analysis!$G$33='Data Validation'!$H$3,Curves!R82,IF(Analysis!$G$33='Data Validation'!$H$1,R82*(1-(SQRT(YEARFRAC($O$6,$O82,2))*(2*$P82))),IF(Analysis!$G$33='Data Validation'!$H$2,Curves!R82*(1-(SQRT(YEARFRAC($O$6,$O82,2))*(1*$P82))),IF(Analysis!$G$33='Data Validation'!$H$4,Curves!R82*(1+(SQRT(YEARFRAC($O$6,$O82,2))*(1*$P82))),IF(Analysis!$G$33='Data Validation'!$H$5,Curves!R82*(1+(SQRT(YEARFRAC($O$6,$O82,2))*(2*$P82))),IF(Analysis!$G$33='Data Validation'!$H$6,Curves!R82+(Curves!$AL82-Curves!R82),IF(Analysis!$G$33='Data Validation'!$H$7,Curves!R82+0.25%,IF(Analysis!$G$33='Data Validation'!$H$8,Curves!R82+0.5%,"You Broke It"))))))))</f>
        <v>3.9158319999999996E-2</v>
      </c>
      <c r="AA82" s="40">
        <f>+IF(Analysis!$G$33='Data Validation'!$H$3,Curves!S82,IF(Analysis!$G$33='Data Validation'!$H$1,S82*(1-(SQRT(YEARFRAC($O$6,$O82,2))*(2*$P82))),IF(Analysis!$G$33='Data Validation'!$H$2,Curves!S82*(1-(SQRT(YEARFRAC($O$6,$O82,2))*(1*$P82))),IF(Analysis!$G$33='Data Validation'!$H$4,Curves!S82*(1+(SQRT(YEARFRAC($O$6,$O82,2))*(1*$P82))),IF(Analysis!$G$33='Data Validation'!$H$5,Curves!S82*(1+(SQRT(YEARFRAC($O$6,$O82,2))*(2*$P82))),IF(Analysis!$G$33='Data Validation'!$H$6,Curves!S82+(Curves!$AL82-Curves!S82),IF(Analysis!$G$33='Data Validation'!$H$7,Curves!S82+0.25%,IF(Analysis!$G$33='Data Validation'!$H$8,Curves!S82+0.5%,"You Broke It"))))))))</f>
        <v>4.0403099999999997E-2</v>
      </c>
      <c r="AB82" s="40">
        <f>+IF(Analysis!$G$33='Data Validation'!$H$3,Curves!T82,IF(Analysis!$G$33='Data Validation'!$H$1,T82*(1-(SQRT(YEARFRAC($O$6,$O82,2))*(2*$P82))),IF(Analysis!$G$33='Data Validation'!$H$2,Curves!T82*(1-(SQRT(YEARFRAC($O$6,$O82,2))*(1*$P82))),IF(Analysis!$G$33='Data Validation'!$H$4,Curves!T82*(1+(SQRT(YEARFRAC($O$6,$O82,2))*(1*$P82))),IF(Analysis!$G$33='Data Validation'!$H$5,Curves!T82*(1+(SQRT(YEARFRAC($O$6,$O82,2))*(2*$P82))),IF(Analysis!$G$33='Data Validation'!$H$6,Curves!T82+(Curves!$AL82-Curves!T82),IF(Analysis!$G$33='Data Validation'!$H$7,Curves!T82+0.25%,IF(Analysis!$G$33='Data Validation'!$H$8,Curves!T82+0.5%,"You Broke It"))))))))</f>
        <v>4.1071900000000001E-2</v>
      </c>
      <c r="AC82" s="40">
        <f>+IF(Analysis!$G$33='Data Validation'!$H$3,Curves!U82,IF(Analysis!$G$33='Data Validation'!$H$1,U82*(1-(SQRT(YEARFRAC($O$6,$O82,2))*(2*$P82))),IF(Analysis!$G$33='Data Validation'!$H$2,Curves!U82*(1-(SQRT(YEARFRAC($O$6,$O82,2))*(1*$P82))),IF(Analysis!$G$33='Data Validation'!$H$4,Curves!U82*(1+(SQRT(YEARFRAC($O$6,$O82,2))*(1*$P82))),IF(Analysis!$G$33='Data Validation'!$H$5,Curves!U82*(1+(SQRT(YEARFRAC($O$6,$O82,2))*(2*$P82))),IF(Analysis!$G$33='Data Validation'!$H$6,Curves!U82+(Curves!$AL82-Curves!U82),IF(Analysis!$G$33='Data Validation'!$H$7,Curves!U82+0.25%,IF(Analysis!$G$33='Data Validation'!$H$8,Curves!U82+0.5%,"You Broke It"))))))))</f>
        <v>0</v>
      </c>
      <c r="AD82" s="40">
        <f>+IF(Analysis!$G$33='Data Validation'!$H$3,Curves!V82,IF(Analysis!$G$33='Data Validation'!$H$1,V82*(1-(SQRT(YEARFRAC($O$6,$O82,2))*(2*$P82))),IF(Analysis!$G$33='Data Validation'!$H$2,Curves!V82*(1-(SQRT(YEARFRAC($O$6,$O82,2))*(1*$P82))),IF(Analysis!$G$33='Data Validation'!$H$4,Curves!V82*(1+(SQRT(YEARFRAC($O$6,$O82,2))*(1*$P82))),IF(Analysis!$G$33='Data Validation'!$H$5,Curves!V82*(1+(SQRT(YEARFRAC($O$6,$O82,2))*(2*$P82))),IF(Analysis!$G$33='Data Validation'!$H$6,Curves!V82+(Curves!$AL82-Curves!V82),IF(Analysis!$G$33='Data Validation'!$H$7,Curves!V82+0.25%,IF(Analysis!$G$33='Data Validation'!$H$8,Curves!V82+0.5%,"You Broke It"))))))))</f>
        <v>0</v>
      </c>
      <c r="AE82" s="24"/>
      <c r="AF82" s="35">
        <f t="shared" si="39"/>
        <v>45333</v>
      </c>
      <c r="AG82" s="36">
        <f t="shared" si="36"/>
        <v>5.3806E-2</v>
      </c>
      <c r="AH82" s="36"/>
      <c r="AI82" s="35">
        <f t="shared" si="40"/>
        <v>47569</v>
      </c>
      <c r="AJ82" s="36">
        <f t="shared" si="37"/>
        <v>3.9158319999999996E-2</v>
      </c>
      <c r="AK82" s="39" cm="1">
        <f t="array" ref="AK82">AVERAGE(IF((AF82:AF4076&gt;=AI82)*(AF82:AF4076&lt;=AI82),AG82:AG3767))</f>
        <v>3.9155799999999998E-2</v>
      </c>
      <c r="AL82" s="107">
        <f t="shared" si="26"/>
        <v>3.0297247499999975E-2</v>
      </c>
    </row>
    <row r="83" spans="2:38" x14ac:dyDescent="0.25">
      <c r="B83" s="16">
        <f t="shared" si="38"/>
        <v>47600</v>
      </c>
      <c r="C83" s="20">
        <v>27.69</v>
      </c>
      <c r="D83" s="2"/>
      <c r="E83" s="105">
        <v>3.9211</v>
      </c>
      <c r="F83" s="105">
        <v>4.0400799999999997</v>
      </c>
      <c r="G83" s="29">
        <v>4.1069599999999999</v>
      </c>
      <c r="H83" s="21"/>
      <c r="I83" s="23"/>
      <c r="J83" s="110">
        <v>45369</v>
      </c>
      <c r="K83" s="106">
        <v>5.3655999999999997</v>
      </c>
      <c r="L83" s="29"/>
      <c r="M83" s="23"/>
      <c r="O83" s="16">
        <f t="shared" si="27"/>
        <v>47600</v>
      </c>
      <c r="P83" s="51">
        <f t="shared" si="28"/>
        <v>0.27690000000000003</v>
      </c>
      <c r="Q83" s="8">
        <f t="shared" si="29"/>
        <v>3.9211000000000003E-2</v>
      </c>
      <c r="R83" s="8">
        <f t="shared" si="35"/>
        <v>3.9157899999999995E-2</v>
      </c>
      <c r="S83" s="8">
        <f t="shared" si="30"/>
        <v>4.0400799999999994E-2</v>
      </c>
      <c r="T83" s="24">
        <f t="shared" si="31"/>
        <v>4.1069599999999998E-2</v>
      </c>
      <c r="U83" s="24">
        <f t="shared" si="32"/>
        <v>0</v>
      </c>
      <c r="V83" s="24">
        <f t="shared" si="33"/>
        <v>0</v>
      </c>
      <c r="W83" s="24"/>
      <c r="X83" s="16">
        <f t="shared" si="34"/>
        <v>47600</v>
      </c>
      <c r="Y83" s="40">
        <f>+IF(Analysis!$G$33='Data Validation'!$H$3,Curves!Q83,IF(Analysis!$G$33='Data Validation'!$H$1,Q83*(1-(SQRT(YEARFRAC($O$6,$O83,2))*(2*$P83))),IF(Analysis!$G$33='Data Validation'!$H$2,Curves!Q83*(1-(SQRT(YEARFRAC($O$6,$O83,2))*(1*$P83))),IF(Analysis!$G$33='Data Validation'!$H$4,Curves!Q83*(1+(SQRT(YEARFRAC($O$6,$O83,2))*(1*$P83))),IF(Analysis!$G$33='Data Validation'!$H$5,Curves!Q83*(1+(SQRT(YEARFRAC($O$6,$O83,2))*(2*$P83))),IF(Analysis!$G$33='Data Validation'!$H$6,Curves!Q83+(Curves!$AL83-Curves!Q83),IF(Analysis!$G$33='Data Validation'!$H$7,Curves!Q83+0.25%,IF(Analysis!$G$33='Data Validation'!$H$8,Curves!Q83+0.5%,"You Broke It"))))))))</f>
        <v>3.9211000000000003E-2</v>
      </c>
      <c r="Z83" s="40">
        <f>+IF(Analysis!$G$33='Data Validation'!$H$3,Curves!R83,IF(Analysis!$G$33='Data Validation'!$H$1,R83*(1-(SQRT(YEARFRAC($O$6,$O83,2))*(2*$P83))),IF(Analysis!$G$33='Data Validation'!$H$2,Curves!R83*(1-(SQRT(YEARFRAC($O$6,$O83,2))*(1*$P83))),IF(Analysis!$G$33='Data Validation'!$H$4,Curves!R83*(1+(SQRT(YEARFRAC($O$6,$O83,2))*(1*$P83))),IF(Analysis!$G$33='Data Validation'!$H$5,Curves!R83*(1+(SQRT(YEARFRAC($O$6,$O83,2))*(2*$P83))),IF(Analysis!$G$33='Data Validation'!$H$6,Curves!R83+(Curves!$AL83-Curves!R83),IF(Analysis!$G$33='Data Validation'!$H$7,Curves!R83+0.25%,IF(Analysis!$G$33='Data Validation'!$H$8,Curves!R83+0.5%,"You Broke It"))))))))</f>
        <v>3.9157899999999995E-2</v>
      </c>
      <c r="AA83" s="40">
        <f>+IF(Analysis!$G$33='Data Validation'!$H$3,Curves!S83,IF(Analysis!$G$33='Data Validation'!$H$1,S83*(1-(SQRT(YEARFRAC($O$6,$O83,2))*(2*$P83))),IF(Analysis!$G$33='Data Validation'!$H$2,Curves!S83*(1-(SQRT(YEARFRAC($O$6,$O83,2))*(1*$P83))),IF(Analysis!$G$33='Data Validation'!$H$4,Curves!S83*(1+(SQRT(YEARFRAC($O$6,$O83,2))*(1*$P83))),IF(Analysis!$G$33='Data Validation'!$H$5,Curves!S83*(1+(SQRT(YEARFRAC($O$6,$O83,2))*(2*$P83))),IF(Analysis!$G$33='Data Validation'!$H$6,Curves!S83+(Curves!$AL83-Curves!S83),IF(Analysis!$G$33='Data Validation'!$H$7,Curves!S83+0.25%,IF(Analysis!$G$33='Data Validation'!$H$8,Curves!S83+0.5%,"You Broke It"))))))))</f>
        <v>4.0400799999999994E-2</v>
      </c>
      <c r="AB83" s="40">
        <f>+IF(Analysis!$G$33='Data Validation'!$H$3,Curves!T83,IF(Analysis!$G$33='Data Validation'!$H$1,T83*(1-(SQRT(YEARFRAC($O$6,$O83,2))*(2*$P83))),IF(Analysis!$G$33='Data Validation'!$H$2,Curves!T83*(1-(SQRT(YEARFRAC($O$6,$O83,2))*(1*$P83))),IF(Analysis!$G$33='Data Validation'!$H$4,Curves!T83*(1+(SQRT(YEARFRAC($O$6,$O83,2))*(1*$P83))),IF(Analysis!$G$33='Data Validation'!$H$5,Curves!T83*(1+(SQRT(YEARFRAC($O$6,$O83,2))*(2*$P83))),IF(Analysis!$G$33='Data Validation'!$H$6,Curves!T83+(Curves!$AL83-Curves!T83),IF(Analysis!$G$33='Data Validation'!$H$7,Curves!T83+0.25%,IF(Analysis!$G$33='Data Validation'!$H$8,Curves!T83+0.5%,"You Broke It"))))))))</f>
        <v>4.1069599999999998E-2</v>
      </c>
      <c r="AC83" s="40">
        <f>+IF(Analysis!$G$33='Data Validation'!$H$3,Curves!U83,IF(Analysis!$G$33='Data Validation'!$H$1,U83*(1-(SQRT(YEARFRAC($O$6,$O83,2))*(2*$P83))),IF(Analysis!$G$33='Data Validation'!$H$2,Curves!U83*(1-(SQRT(YEARFRAC($O$6,$O83,2))*(1*$P83))),IF(Analysis!$G$33='Data Validation'!$H$4,Curves!U83*(1+(SQRT(YEARFRAC($O$6,$O83,2))*(1*$P83))),IF(Analysis!$G$33='Data Validation'!$H$5,Curves!U83*(1+(SQRT(YEARFRAC($O$6,$O83,2))*(2*$P83))),IF(Analysis!$G$33='Data Validation'!$H$6,Curves!U83+(Curves!$AL83-Curves!U83),IF(Analysis!$G$33='Data Validation'!$H$7,Curves!U83+0.25%,IF(Analysis!$G$33='Data Validation'!$H$8,Curves!U83+0.5%,"You Broke It"))))))))</f>
        <v>0</v>
      </c>
      <c r="AD83" s="40">
        <f>+IF(Analysis!$G$33='Data Validation'!$H$3,Curves!V83,IF(Analysis!$G$33='Data Validation'!$H$1,V83*(1-(SQRT(YEARFRAC($O$6,$O83,2))*(2*$P83))),IF(Analysis!$G$33='Data Validation'!$H$2,Curves!V83*(1-(SQRT(YEARFRAC($O$6,$O83,2))*(1*$P83))),IF(Analysis!$G$33='Data Validation'!$H$4,Curves!V83*(1+(SQRT(YEARFRAC($O$6,$O83,2))*(1*$P83))),IF(Analysis!$G$33='Data Validation'!$H$5,Curves!V83*(1+(SQRT(YEARFRAC($O$6,$O83,2))*(2*$P83))),IF(Analysis!$G$33='Data Validation'!$H$6,Curves!V83+(Curves!$AL83-Curves!V83),IF(Analysis!$G$33='Data Validation'!$H$7,Curves!V83+0.25%,IF(Analysis!$G$33='Data Validation'!$H$8,Curves!V83+0.5%,"You Broke It"))))))))</f>
        <v>0</v>
      </c>
      <c r="AE83" s="24"/>
      <c r="AF83" s="35">
        <f t="shared" si="39"/>
        <v>45334</v>
      </c>
      <c r="AG83" s="36">
        <f t="shared" si="36"/>
        <v>5.3798000000000006E-2</v>
      </c>
      <c r="AH83" s="36"/>
      <c r="AI83" s="35">
        <f t="shared" si="40"/>
        <v>47600</v>
      </c>
      <c r="AJ83" s="36">
        <f t="shared" si="37"/>
        <v>3.9157899999999995E-2</v>
      </c>
      <c r="AK83" s="39" cm="1">
        <f t="array" ref="AK83">AVERAGE(IF((AF83:AF4077&gt;=AI83)*(AF83:AF4077&lt;=AI83),AG83:AG3768))</f>
        <v>3.916E-2</v>
      </c>
      <c r="AL83" s="107">
        <f t="shared" si="26"/>
        <v>3.0339064999999974E-2</v>
      </c>
    </row>
    <row r="84" spans="2:38" x14ac:dyDescent="0.25">
      <c r="B84" s="16">
        <f t="shared" si="38"/>
        <v>47630</v>
      </c>
      <c r="C84" s="20">
        <v>27.69</v>
      </c>
      <c r="D84" s="2"/>
      <c r="E84" s="105">
        <v>3.9206699999999999</v>
      </c>
      <c r="F84" s="105">
        <v>4.0396299999999998</v>
      </c>
      <c r="G84" s="29">
        <v>4.10649</v>
      </c>
      <c r="H84" s="21"/>
      <c r="I84" s="23"/>
      <c r="J84" s="110">
        <v>45370</v>
      </c>
      <c r="K84" s="106">
        <v>5.3655999999999997</v>
      </c>
      <c r="L84" s="29"/>
      <c r="M84" s="23"/>
      <c r="O84" s="16">
        <f t="shared" si="27"/>
        <v>47630</v>
      </c>
      <c r="P84" s="51">
        <f t="shared" si="28"/>
        <v>0.27690000000000003</v>
      </c>
      <c r="Q84" s="8">
        <f t="shared" si="29"/>
        <v>3.9206699999999997E-2</v>
      </c>
      <c r="R84" s="8">
        <f t="shared" si="35"/>
        <v>3.9157919999999999E-2</v>
      </c>
      <c r="S84" s="8">
        <f t="shared" si="30"/>
        <v>4.0396299999999996E-2</v>
      </c>
      <c r="T84" s="24">
        <f t="shared" si="31"/>
        <v>4.1064900000000001E-2</v>
      </c>
      <c r="U84" s="24">
        <f t="shared" si="32"/>
        <v>0</v>
      </c>
      <c r="V84" s="24">
        <f t="shared" si="33"/>
        <v>0</v>
      </c>
      <c r="W84" s="24"/>
      <c r="X84" s="16">
        <f t="shared" si="34"/>
        <v>47630</v>
      </c>
      <c r="Y84" s="40">
        <f>+IF(Analysis!$G$33='Data Validation'!$H$3,Curves!Q84,IF(Analysis!$G$33='Data Validation'!$H$1,Q84*(1-(SQRT(YEARFRAC($O$6,$O84,2))*(2*$P84))),IF(Analysis!$G$33='Data Validation'!$H$2,Curves!Q84*(1-(SQRT(YEARFRAC($O$6,$O84,2))*(1*$P84))),IF(Analysis!$G$33='Data Validation'!$H$4,Curves!Q84*(1+(SQRT(YEARFRAC($O$6,$O84,2))*(1*$P84))),IF(Analysis!$G$33='Data Validation'!$H$5,Curves!Q84*(1+(SQRT(YEARFRAC($O$6,$O84,2))*(2*$P84))),IF(Analysis!$G$33='Data Validation'!$H$6,Curves!Q84+(Curves!$AL84-Curves!Q84),IF(Analysis!$G$33='Data Validation'!$H$7,Curves!Q84+0.25%,IF(Analysis!$G$33='Data Validation'!$H$8,Curves!Q84+0.5%,"You Broke It"))))))))</f>
        <v>3.9206699999999997E-2</v>
      </c>
      <c r="Z84" s="40">
        <f>+IF(Analysis!$G$33='Data Validation'!$H$3,Curves!R84,IF(Analysis!$G$33='Data Validation'!$H$1,R84*(1-(SQRT(YEARFRAC($O$6,$O84,2))*(2*$P84))),IF(Analysis!$G$33='Data Validation'!$H$2,Curves!R84*(1-(SQRT(YEARFRAC($O$6,$O84,2))*(1*$P84))),IF(Analysis!$G$33='Data Validation'!$H$4,Curves!R84*(1+(SQRT(YEARFRAC($O$6,$O84,2))*(1*$P84))),IF(Analysis!$G$33='Data Validation'!$H$5,Curves!R84*(1+(SQRT(YEARFRAC($O$6,$O84,2))*(2*$P84))),IF(Analysis!$G$33='Data Validation'!$H$6,Curves!R84+(Curves!$AL84-Curves!R84),IF(Analysis!$G$33='Data Validation'!$H$7,Curves!R84+0.25%,IF(Analysis!$G$33='Data Validation'!$H$8,Curves!R84+0.5%,"You Broke It"))))))))</f>
        <v>3.9157919999999999E-2</v>
      </c>
      <c r="AA84" s="40">
        <f>+IF(Analysis!$G$33='Data Validation'!$H$3,Curves!S84,IF(Analysis!$G$33='Data Validation'!$H$1,S84*(1-(SQRT(YEARFRAC($O$6,$O84,2))*(2*$P84))),IF(Analysis!$G$33='Data Validation'!$H$2,Curves!S84*(1-(SQRT(YEARFRAC($O$6,$O84,2))*(1*$P84))),IF(Analysis!$G$33='Data Validation'!$H$4,Curves!S84*(1+(SQRT(YEARFRAC($O$6,$O84,2))*(1*$P84))),IF(Analysis!$G$33='Data Validation'!$H$5,Curves!S84*(1+(SQRT(YEARFRAC($O$6,$O84,2))*(2*$P84))),IF(Analysis!$G$33='Data Validation'!$H$6,Curves!S84+(Curves!$AL84-Curves!S84),IF(Analysis!$G$33='Data Validation'!$H$7,Curves!S84+0.25%,IF(Analysis!$G$33='Data Validation'!$H$8,Curves!S84+0.5%,"You Broke It"))))))))</f>
        <v>4.0396299999999996E-2</v>
      </c>
      <c r="AB84" s="40">
        <f>+IF(Analysis!$G$33='Data Validation'!$H$3,Curves!T84,IF(Analysis!$G$33='Data Validation'!$H$1,T84*(1-(SQRT(YEARFRAC($O$6,$O84,2))*(2*$P84))),IF(Analysis!$G$33='Data Validation'!$H$2,Curves!T84*(1-(SQRT(YEARFRAC($O$6,$O84,2))*(1*$P84))),IF(Analysis!$G$33='Data Validation'!$H$4,Curves!T84*(1+(SQRT(YEARFRAC($O$6,$O84,2))*(1*$P84))),IF(Analysis!$G$33='Data Validation'!$H$5,Curves!T84*(1+(SQRT(YEARFRAC($O$6,$O84,2))*(2*$P84))),IF(Analysis!$G$33='Data Validation'!$H$6,Curves!T84+(Curves!$AL84-Curves!T84),IF(Analysis!$G$33='Data Validation'!$H$7,Curves!T84+0.25%,IF(Analysis!$G$33='Data Validation'!$H$8,Curves!T84+0.5%,"You Broke It"))))))))</f>
        <v>4.1064900000000001E-2</v>
      </c>
      <c r="AC84" s="40">
        <f>+IF(Analysis!$G$33='Data Validation'!$H$3,Curves!U84,IF(Analysis!$G$33='Data Validation'!$H$1,U84*(1-(SQRT(YEARFRAC($O$6,$O84,2))*(2*$P84))),IF(Analysis!$G$33='Data Validation'!$H$2,Curves!U84*(1-(SQRT(YEARFRAC($O$6,$O84,2))*(1*$P84))),IF(Analysis!$G$33='Data Validation'!$H$4,Curves!U84*(1+(SQRT(YEARFRAC($O$6,$O84,2))*(1*$P84))),IF(Analysis!$G$33='Data Validation'!$H$5,Curves!U84*(1+(SQRT(YEARFRAC($O$6,$O84,2))*(2*$P84))),IF(Analysis!$G$33='Data Validation'!$H$6,Curves!U84+(Curves!$AL84-Curves!U84),IF(Analysis!$G$33='Data Validation'!$H$7,Curves!U84+0.25%,IF(Analysis!$G$33='Data Validation'!$H$8,Curves!U84+0.5%,"You Broke It"))))))))</f>
        <v>0</v>
      </c>
      <c r="AD84" s="40">
        <f>+IF(Analysis!$G$33='Data Validation'!$H$3,Curves!V84,IF(Analysis!$G$33='Data Validation'!$H$1,V84*(1-(SQRT(YEARFRAC($O$6,$O84,2))*(2*$P84))),IF(Analysis!$G$33='Data Validation'!$H$2,Curves!V84*(1-(SQRT(YEARFRAC($O$6,$O84,2))*(1*$P84))),IF(Analysis!$G$33='Data Validation'!$H$4,Curves!V84*(1+(SQRT(YEARFRAC($O$6,$O84,2))*(1*$P84))),IF(Analysis!$G$33='Data Validation'!$H$5,Curves!V84*(1+(SQRT(YEARFRAC($O$6,$O84,2))*(2*$P84))),IF(Analysis!$G$33='Data Validation'!$H$6,Curves!V84+(Curves!$AL84-Curves!V84),IF(Analysis!$G$33='Data Validation'!$H$7,Curves!V84+0.25%,IF(Analysis!$G$33='Data Validation'!$H$8,Curves!V84+0.5%,"You Broke It"))))))))</f>
        <v>0</v>
      </c>
      <c r="AE84" s="24"/>
      <c r="AF84" s="35">
        <f t="shared" si="39"/>
        <v>45335</v>
      </c>
      <c r="AG84" s="36">
        <f t="shared" si="36"/>
        <v>5.3798000000000006E-2</v>
      </c>
      <c r="AH84" s="36"/>
      <c r="AI84" s="35">
        <f t="shared" si="40"/>
        <v>47630</v>
      </c>
      <c r="AJ84" s="36">
        <f t="shared" si="37"/>
        <v>3.9157919999999999E-2</v>
      </c>
      <c r="AK84" s="39" cm="1">
        <f t="array" ref="AK84">AVERAGE(IF((AF84:AF4078&gt;=AI84)*(AF84:AF4078&lt;=AI84),AG84:AG3769))</f>
        <v>3.9162200000000001E-2</v>
      </c>
      <c r="AL84" s="107">
        <f t="shared" si="26"/>
        <v>3.0380882499999973E-2</v>
      </c>
    </row>
    <row r="85" spans="2:38" x14ac:dyDescent="0.25">
      <c r="B85" s="16">
        <f t="shared" si="38"/>
        <v>47661</v>
      </c>
      <c r="C85" s="20">
        <v>27.7</v>
      </c>
      <c r="D85" s="2"/>
      <c r="E85" s="105">
        <v>3.9211</v>
      </c>
      <c r="F85" s="105">
        <v>4.0400799999999997</v>
      </c>
      <c r="G85" s="29">
        <v>4.1069599999999999</v>
      </c>
      <c r="H85" s="21"/>
      <c r="I85" s="23"/>
      <c r="J85" s="110">
        <v>45371</v>
      </c>
      <c r="K85" s="106">
        <v>5.3655999999999997</v>
      </c>
      <c r="L85" s="29"/>
      <c r="M85" s="23"/>
      <c r="O85" s="16">
        <f t="shared" si="27"/>
        <v>47661</v>
      </c>
      <c r="P85" s="51">
        <f t="shared" si="28"/>
        <v>0.27699999999999997</v>
      </c>
      <c r="Q85" s="8">
        <f t="shared" si="29"/>
        <v>3.9211000000000003E-2</v>
      </c>
      <c r="R85" s="8">
        <f t="shared" si="35"/>
        <v>3.9158949999999998E-2</v>
      </c>
      <c r="S85" s="8">
        <f t="shared" si="30"/>
        <v>4.0400799999999994E-2</v>
      </c>
      <c r="T85" s="24">
        <f t="shared" si="31"/>
        <v>4.1069599999999998E-2</v>
      </c>
      <c r="U85" s="24">
        <f t="shared" si="32"/>
        <v>0</v>
      </c>
      <c r="V85" s="24">
        <f t="shared" si="33"/>
        <v>0</v>
      </c>
      <c r="W85" s="24"/>
      <c r="X85" s="16">
        <f t="shared" si="34"/>
        <v>47661</v>
      </c>
      <c r="Y85" s="40">
        <f>+IF(Analysis!$G$33='Data Validation'!$H$3,Curves!Q85,IF(Analysis!$G$33='Data Validation'!$H$1,Q85*(1-(SQRT(YEARFRAC($O$6,$O85,2))*(2*$P85))),IF(Analysis!$G$33='Data Validation'!$H$2,Curves!Q85*(1-(SQRT(YEARFRAC($O$6,$O85,2))*(1*$P85))),IF(Analysis!$G$33='Data Validation'!$H$4,Curves!Q85*(1+(SQRT(YEARFRAC($O$6,$O85,2))*(1*$P85))),IF(Analysis!$G$33='Data Validation'!$H$5,Curves!Q85*(1+(SQRT(YEARFRAC($O$6,$O85,2))*(2*$P85))),IF(Analysis!$G$33='Data Validation'!$H$6,Curves!Q85+(Curves!$AL85-Curves!Q85),IF(Analysis!$G$33='Data Validation'!$H$7,Curves!Q85+0.25%,IF(Analysis!$G$33='Data Validation'!$H$8,Curves!Q85+0.5%,"You Broke It"))))))))</f>
        <v>3.9211000000000003E-2</v>
      </c>
      <c r="Z85" s="40">
        <f>+IF(Analysis!$G$33='Data Validation'!$H$3,Curves!R85,IF(Analysis!$G$33='Data Validation'!$H$1,R85*(1-(SQRT(YEARFRAC($O$6,$O85,2))*(2*$P85))),IF(Analysis!$G$33='Data Validation'!$H$2,Curves!R85*(1-(SQRT(YEARFRAC($O$6,$O85,2))*(1*$P85))),IF(Analysis!$G$33='Data Validation'!$H$4,Curves!R85*(1+(SQRT(YEARFRAC($O$6,$O85,2))*(1*$P85))),IF(Analysis!$G$33='Data Validation'!$H$5,Curves!R85*(1+(SQRT(YEARFRAC($O$6,$O85,2))*(2*$P85))),IF(Analysis!$G$33='Data Validation'!$H$6,Curves!R85+(Curves!$AL85-Curves!R85),IF(Analysis!$G$33='Data Validation'!$H$7,Curves!R85+0.25%,IF(Analysis!$G$33='Data Validation'!$H$8,Curves!R85+0.5%,"You Broke It"))))))))</f>
        <v>3.9158949999999998E-2</v>
      </c>
      <c r="AA85" s="40">
        <f>+IF(Analysis!$G$33='Data Validation'!$H$3,Curves!S85,IF(Analysis!$G$33='Data Validation'!$H$1,S85*(1-(SQRT(YEARFRAC($O$6,$O85,2))*(2*$P85))),IF(Analysis!$G$33='Data Validation'!$H$2,Curves!S85*(1-(SQRT(YEARFRAC($O$6,$O85,2))*(1*$P85))),IF(Analysis!$G$33='Data Validation'!$H$4,Curves!S85*(1+(SQRT(YEARFRAC($O$6,$O85,2))*(1*$P85))),IF(Analysis!$G$33='Data Validation'!$H$5,Curves!S85*(1+(SQRT(YEARFRAC($O$6,$O85,2))*(2*$P85))),IF(Analysis!$G$33='Data Validation'!$H$6,Curves!S85+(Curves!$AL85-Curves!S85),IF(Analysis!$G$33='Data Validation'!$H$7,Curves!S85+0.25%,IF(Analysis!$G$33='Data Validation'!$H$8,Curves!S85+0.5%,"You Broke It"))))))))</f>
        <v>4.0400799999999994E-2</v>
      </c>
      <c r="AB85" s="40">
        <f>+IF(Analysis!$G$33='Data Validation'!$H$3,Curves!T85,IF(Analysis!$G$33='Data Validation'!$H$1,T85*(1-(SQRT(YEARFRAC($O$6,$O85,2))*(2*$P85))),IF(Analysis!$G$33='Data Validation'!$H$2,Curves!T85*(1-(SQRT(YEARFRAC($O$6,$O85,2))*(1*$P85))),IF(Analysis!$G$33='Data Validation'!$H$4,Curves!T85*(1+(SQRT(YEARFRAC($O$6,$O85,2))*(1*$P85))),IF(Analysis!$G$33='Data Validation'!$H$5,Curves!T85*(1+(SQRT(YEARFRAC($O$6,$O85,2))*(2*$P85))),IF(Analysis!$G$33='Data Validation'!$H$6,Curves!T85+(Curves!$AL85-Curves!T85),IF(Analysis!$G$33='Data Validation'!$H$7,Curves!T85+0.25%,IF(Analysis!$G$33='Data Validation'!$H$8,Curves!T85+0.5%,"You Broke It"))))))))</f>
        <v>4.1069599999999998E-2</v>
      </c>
      <c r="AC85" s="40">
        <f>+IF(Analysis!$G$33='Data Validation'!$H$3,Curves!U85,IF(Analysis!$G$33='Data Validation'!$H$1,U85*(1-(SQRT(YEARFRAC($O$6,$O85,2))*(2*$P85))),IF(Analysis!$G$33='Data Validation'!$H$2,Curves!U85*(1-(SQRT(YEARFRAC($O$6,$O85,2))*(1*$P85))),IF(Analysis!$G$33='Data Validation'!$H$4,Curves!U85*(1+(SQRT(YEARFRAC($O$6,$O85,2))*(1*$P85))),IF(Analysis!$G$33='Data Validation'!$H$5,Curves!U85*(1+(SQRT(YEARFRAC($O$6,$O85,2))*(2*$P85))),IF(Analysis!$G$33='Data Validation'!$H$6,Curves!U85+(Curves!$AL85-Curves!U85),IF(Analysis!$G$33='Data Validation'!$H$7,Curves!U85+0.25%,IF(Analysis!$G$33='Data Validation'!$H$8,Curves!U85+0.5%,"You Broke It"))))))))</f>
        <v>0</v>
      </c>
      <c r="AD85" s="40">
        <f>+IF(Analysis!$G$33='Data Validation'!$H$3,Curves!V85,IF(Analysis!$G$33='Data Validation'!$H$1,V85*(1-(SQRT(YEARFRAC($O$6,$O85,2))*(2*$P85))),IF(Analysis!$G$33='Data Validation'!$H$2,Curves!V85*(1-(SQRT(YEARFRAC($O$6,$O85,2))*(1*$P85))),IF(Analysis!$G$33='Data Validation'!$H$4,Curves!V85*(1+(SQRT(YEARFRAC($O$6,$O85,2))*(1*$P85))),IF(Analysis!$G$33='Data Validation'!$H$5,Curves!V85*(1+(SQRT(YEARFRAC($O$6,$O85,2))*(2*$P85))),IF(Analysis!$G$33='Data Validation'!$H$6,Curves!V85+(Curves!$AL85-Curves!V85),IF(Analysis!$G$33='Data Validation'!$H$7,Curves!V85+0.25%,IF(Analysis!$G$33='Data Validation'!$H$8,Curves!V85+0.5%,"You Broke It"))))))))</f>
        <v>0</v>
      </c>
      <c r="AE85" s="24"/>
      <c r="AF85" s="35">
        <f t="shared" si="39"/>
        <v>45336</v>
      </c>
      <c r="AG85" s="36">
        <f t="shared" si="36"/>
        <v>5.3798000000000006E-2</v>
      </c>
      <c r="AH85" s="36"/>
      <c r="AI85" s="35">
        <f t="shared" si="40"/>
        <v>47661</v>
      </c>
      <c r="AJ85" s="36">
        <f t="shared" si="37"/>
        <v>3.9158949999999998E-2</v>
      </c>
      <c r="AK85" s="39" cm="1">
        <f t="array" ref="AK85">AVERAGE(IF((AF85:AF4079&gt;=AI85)*(AF85:AF4079&lt;=AI85),AG85:AG3770))</f>
        <v>3.9155799999999998E-2</v>
      </c>
      <c r="AL85" s="107">
        <f t="shared" si="26"/>
        <v>3.0422699999999973E-2</v>
      </c>
    </row>
    <row r="86" spans="2:38" x14ac:dyDescent="0.25">
      <c r="B86" s="16">
        <f t="shared" si="38"/>
        <v>47691</v>
      </c>
      <c r="C86" s="20">
        <v>27.71</v>
      </c>
      <c r="D86" s="2"/>
      <c r="E86" s="105">
        <v>3.9211</v>
      </c>
      <c r="F86" s="105">
        <v>4.0400799999999997</v>
      </c>
      <c r="G86" s="29">
        <v>4.1069599999999999</v>
      </c>
      <c r="H86" s="21"/>
      <c r="I86" s="23"/>
      <c r="J86" s="110">
        <v>45372</v>
      </c>
      <c r="K86" s="106">
        <v>5.3655999999999997</v>
      </c>
      <c r="L86" s="29"/>
      <c r="M86" s="23"/>
      <c r="O86" s="16">
        <f t="shared" si="27"/>
        <v>47691</v>
      </c>
      <c r="P86" s="51">
        <f t="shared" si="28"/>
        <v>0.27710000000000001</v>
      </c>
      <c r="Q86" s="8">
        <f t="shared" si="29"/>
        <v>3.9211000000000003E-2</v>
      </c>
      <c r="R86" s="8">
        <f t="shared" si="35"/>
        <v>3.9157479999999995E-2</v>
      </c>
      <c r="S86" s="8">
        <f t="shared" si="30"/>
        <v>4.0400799999999994E-2</v>
      </c>
      <c r="T86" s="24">
        <f t="shared" si="31"/>
        <v>4.1069599999999998E-2</v>
      </c>
      <c r="U86" s="24">
        <f t="shared" si="32"/>
        <v>0</v>
      </c>
      <c r="V86" s="24">
        <f t="shared" si="33"/>
        <v>0</v>
      </c>
      <c r="W86" s="24"/>
      <c r="X86" s="16">
        <f t="shared" si="34"/>
        <v>47691</v>
      </c>
      <c r="Y86" s="40">
        <f>+IF(Analysis!$G$33='Data Validation'!$H$3,Curves!Q86,IF(Analysis!$G$33='Data Validation'!$H$1,Q86*(1-(SQRT(YEARFRAC($O$6,$O86,2))*(2*$P86))),IF(Analysis!$G$33='Data Validation'!$H$2,Curves!Q86*(1-(SQRT(YEARFRAC($O$6,$O86,2))*(1*$P86))),IF(Analysis!$G$33='Data Validation'!$H$4,Curves!Q86*(1+(SQRT(YEARFRAC($O$6,$O86,2))*(1*$P86))),IF(Analysis!$G$33='Data Validation'!$H$5,Curves!Q86*(1+(SQRT(YEARFRAC($O$6,$O86,2))*(2*$P86))),IF(Analysis!$G$33='Data Validation'!$H$6,Curves!Q86+(Curves!$AL86-Curves!Q86),IF(Analysis!$G$33='Data Validation'!$H$7,Curves!Q86+0.25%,IF(Analysis!$G$33='Data Validation'!$H$8,Curves!Q86+0.5%,"You Broke It"))))))))</f>
        <v>3.9211000000000003E-2</v>
      </c>
      <c r="Z86" s="40">
        <f>+IF(Analysis!$G$33='Data Validation'!$H$3,Curves!R86,IF(Analysis!$G$33='Data Validation'!$H$1,R86*(1-(SQRT(YEARFRAC($O$6,$O86,2))*(2*$P86))),IF(Analysis!$G$33='Data Validation'!$H$2,Curves!R86*(1-(SQRT(YEARFRAC($O$6,$O86,2))*(1*$P86))),IF(Analysis!$G$33='Data Validation'!$H$4,Curves!R86*(1+(SQRT(YEARFRAC($O$6,$O86,2))*(1*$P86))),IF(Analysis!$G$33='Data Validation'!$H$5,Curves!R86*(1+(SQRT(YEARFRAC($O$6,$O86,2))*(2*$P86))),IF(Analysis!$G$33='Data Validation'!$H$6,Curves!R86+(Curves!$AL86-Curves!R86),IF(Analysis!$G$33='Data Validation'!$H$7,Curves!R86+0.25%,IF(Analysis!$G$33='Data Validation'!$H$8,Curves!R86+0.5%,"You Broke It"))))))))</f>
        <v>3.9157479999999995E-2</v>
      </c>
      <c r="AA86" s="40">
        <f>+IF(Analysis!$G$33='Data Validation'!$H$3,Curves!S86,IF(Analysis!$G$33='Data Validation'!$H$1,S86*(1-(SQRT(YEARFRAC($O$6,$O86,2))*(2*$P86))),IF(Analysis!$G$33='Data Validation'!$H$2,Curves!S86*(1-(SQRT(YEARFRAC($O$6,$O86,2))*(1*$P86))),IF(Analysis!$G$33='Data Validation'!$H$4,Curves!S86*(1+(SQRT(YEARFRAC($O$6,$O86,2))*(1*$P86))),IF(Analysis!$G$33='Data Validation'!$H$5,Curves!S86*(1+(SQRT(YEARFRAC($O$6,$O86,2))*(2*$P86))),IF(Analysis!$G$33='Data Validation'!$H$6,Curves!S86+(Curves!$AL86-Curves!S86),IF(Analysis!$G$33='Data Validation'!$H$7,Curves!S86+0.25%,IF(Analysis!$G$33='Data Validation'!$H$8,Curves!S86+0.5%,"You Broke It"))))))))</f>
        <v>4.0400799999999994E-2</v>
      </c>
      <c r="AB86" s="40">
        <f>+IF(Analysis!$G$33='Data Validation'!$H$3,Curves!T86,IF(Analysis!$G$33='Data Validation'!$H$1,T86*(1-(SQRT(YEARFRAC($O$6,$O86,2))*(2*$P86))),IF(Analysis!$G$33='Data Validation'!$H$2,Curves!T86*(1-(SQRT(YEARFRAC($O$6,$O86,2))*(1*$P86))),IF(Analysis!$G$33='Data Validation'!$H$4,Curves!T86*(1+(SQRT(YEARFRAC($O$6,$O86,2))*(1*$P86))),IF(Analysis!$G$33='Data Validation'!$H$5,Curves!T86*(1+(SQRT(YEARFRAC($O$6,$O86,2))*(2*$P86))),IF(Analysis!$G$33='Data Validation'!$H$6,Curves!T86+(Curves!$AL86-Curves!T86),IF(Analysis!$G$33='Data Validation'!$H$7,Curves!T86+0.25%,IF(Analysis!$G$33='Data Validation'!$H$8,Curves!T86+0.5%,"You Broke It"))))))))</f>
        <v>4.1069599999999998E-2</v>
      </c>
      <c r="AC86" s="40">
        <f>+IF(Analysis!$G$33='Data Validation'!$H$3,Curves!U86,IF(Analysis!$G$33='Data Validation'!$H$1,U86*(1-(SQRT(YEARFRAC($O$6,$O86,2))*(2*$P86))),IF(Analysis!$G$33='Data Validation'!$H$2,Curves!U86*(1-(SQRT(YEARFRAC($O$6,$O86,2))*(1*$P86))),IF(Analysis!$G$33='Data Validation'!$H$4,Curves!U86*(1+(SQRT(YEARFRAC($O$6,$O86,2))*(1*$P86))),IF(Analysis!$G$33='Data Validation'!$H$5,Curves!U86*(1+(SQRT(YEARFRAC($O$6,$O86,2))*(2*$P86))),IF(Analysis!$G$33='Data Validation'!$H$6,Curves!U86+(Curves!$AL86-Curves!U86),IF(Analysis!$G$33='Data Validation'!$H$7,Curves!U86+0.25%,IF(Analysis!$G$33='Data Validation'!$H$8,Curves!U86+0.5%,"You Broke It"))))))))</f>
        <v>0</v>
      </c>
      <c r="AD86" s="40">
        <f>+IF(Analysis!$G$33='Data Validation'!$H$3,Curves!V86,IF(Analysis!$G$33='Data Validation'!$H$1,V86*(1-(SQRT(YEARFRAC($O$6,$O86,2))*(2*$P86))),IF(Analysis!$G$33='Data Validation'!$H$2,Curves!V86*(1-(SQRT(YEARFRAC($O$6,$O86,2))*(1*$P86))),IF(Analysis!$G$33='Data Validation'!$H$4,Curves!V86*(1+(SQRT(YEARFRAC($O$6,$O86,2))*(1*$P86))),IF(Analysis!$G$33='Data Validation'!$H$5,Curves!V86*(1+(SQRT(YEARFRAC($O$6,$O86,2))*(2*$P86))),IF(Analysis!$G$33='Data Validation'!$H$6,Curves!V86+(Curves!$AL86-Curves!V86),IF(Analysis!$G$33='Data Validation'!$H$7,Curves!V86+0.25%,IF(Analysis!$G$33='Data Validation'!$H$8,Curves!V86+0.5%,"You Broke It"))))))))</f>
        <v>0</v>
      </c>
      <c r="AE86" s="24"/>
      <c r="AF86" s="35">
        <f t="shared" si="39"/>
        <v>45337</v>
      </c>
      <c r="AG86" s="36">
        <f t="shared" si="36"/>
        <v>5.3798000000000006E-2</v>
      </c>
      <c r="AH86" s="36"/>
      <c r="AI86" s="35">
        <f t="shared" si="40"/>
        <v>47691</v>
      </c>
      <c r="AJ86" s="36">
        <f t="shared" si="37"/>
        <v>3.9157479999999995E-2</v>
      </c>
      <c r="AK86" s="39" cm="1">
        <f t="array" ref="AK86">AVERAGE(IF((AF86:AF4080&gt;=AI86)*(AF86:AF4080&lt;=AI86),AG86:AG3771))</f>
        <v>3.916E-2</v>
      </c>
      <c r="AL86" s="107">
        <f t="shared" si="26"/>
        <v>3.0464517499999972E-2</v>
      </c>
    </row>
    <row r="87" spans="2:38" x14ac:dyDescent="0.25">
      <c r="B87" s="16">
        <f t="shared" si="38"/>
        <v>47722</v>
      </c>
      <c r="C87" s="20">
        <v>27.71</v>
      </c>
      <c r="D87" s="2"/>
      <c r="E87" s="105">
        <v>3.9215200000000001</v>
      </c>
      <c r="F87" s="105">
        <v>4.0403099999999998</v>
      </c>
      <c r="G87" s="29">
        <v>4.1074299999999999</v>
      </c>
      <c r="H87" s="21"/>
      <c r="I87" s="23"/>
      <c r="J87" s="110">
        <v>45373</v>
      </c>
      <c r="K87" s="106">
        <v>5.3663999999999996</v>
      </c>
      <c r="L87" s="29"/>
      <c r="M87" s="23"/>
      <c r="O87" s="16">
        <f t="shared" si="27"/>
        <v>47722</v>
      </c>
      <c r="P87" s="51">
        <f t="shared" si="28"/>
        <v>0.27710000000000001</v>
      </c>
      <c r="Q87" s="8">
        <f t="shared" si="29"/>
        <v>3.9215199999999999E-2</v>
      </c>
      <c r="R87" s="8">
        <f t="shared" si="35"/>
        <v>3.9158360000000003E-2</v>
      </c>
      <c r="S87" s="8">
        <f t="shared" si="30"/>
        <v>4.0403099999999997E-2</v>
      </c>
      <c r="T87" s="24">
        <f t="shared" si="31"/>
        <v>4.1074300000000001E-2</v>
      </c>
      <c r="U87" s="24">
        <f t="shared" si="32"/>
        <v>0</v>
      </c>
      <c r="V87" s="24">
        <f t="shared" si="33"/>
        <v>0</v>
      </c>
      <c r="W87" s="24"/>
      <c r="X87" s="16">
        <f t="shared" si="34"/>
        <v>47722</v>
      </c>
      <c r="Y87" s="40">
        <f>+IF(Analysis!$G$33='Data Validation'!$H$3,Curves!Q87,IF(Analysis!$G$33='Data Validation'!$H$1,Q87*(1-(SQRT(YEARFRAC($O$6,$O87,2))*(2*$P87))),IF(Analysis!$G$33='Data Validation'!$H$2,Curves!Q87*(1-(SQRT(YEARFRAC($O$6,$O87,2))*(1*$P87))),IF(Analysis!$G$33='Data Validation'!$H$4,Curves!Q87*(1+(SQRT(YEARFRAC($O$6,$O87,2))*(1*$P87))),IF(Analysis!$G$33='Data Validation'!$H$5,Curves!Q87*(1+(SQRT(YEARFRAC($O$6,$O87,2))*(2*$P87))),IF(Analysis!$G$33='Data Validation'!$H$6,Curves!Q87+(Curves!$AL87-Curves!Q87),IF(Analysis!$G$33='Data Validation'!$H$7,Curves!Q87+0.25%,IF(Analysis!$G$33='Data Validation'!$H$8,Curves!Q87+0.5%,"You Broke It"))))))))</f>
        <v>3.9215199999999999E-2</v>
      </c>
      <c r="Z87" s="40">
        <f>+IF(Analysis!$G$33='Data Validation'!$H$3,Curves!R87,IF(Analysis!$G$33='Data Validation'!$H$1,R87*(1-(SQRT(YEARFRAC($O$6,$O87,2))*(2*$P87))),IF(Analysis!$G$33='Data Validation'!$H$2,Curves!R87*(1-(SQRT(YEARFRAC($O$6,$O87,2))*(1*$P87))),IF(Analysis!$G$33='Data Validation'!$H$4,Curves!R87*(1+(SQRT(YEARFRAC($O$6,$O87,2))*(1*$P87))),IF(Analysis!$G$33='Data Validation'!$H$5,Curves!R87*(1+(SQRT(YEARFRAC($O$6,$O87,2))*(2*$P87))),IF(Analysis!$G$33='Data Validation'!$H$6,Curves!R87+(Curves!$AL87-Curves!R87),IF(Analysis!$G$33='Data Validation'!$H$7,Curves!R87+0.25%,IF(Analysis!$G$33='Data Validation'!$H$8,Curves!R87+0.5%,"You Broke It"))))))))</f>
        <v>3.9158360000000003E-2</v>
      </c>
      <c r="AA87" s="40">
        <f>+IF(Analysis!$G$33='Data Validation'!$H$3,Curves!S87,IF(Analysis!$G$33='Data Validation'!$H$1,S87*(1-(SQRT(YEARFRAC($O$6,$O87,2))*(2*$P87))),IF(Analysis!$G$33='Data Validation'!$H$2,Curves!S87*(1-(SQRT(YEARFRAC($O$6,$O87,2))*(1*$P87))),IF(Analysis!$G$33='Data Validation'!$H$4,Curves!S87*(1+(SQRT(YEARFRAC($O$6,$O87,2))*(1*$P87))),IF(Analysis!$G$33='Data Validation'!$H$5,Curves!S87*(1+(SQRT(YEARFRAC($O$6,$O87,2))*(2*$P87))),IF(Analysis!$G$33='Data Validation'!$H$6,Curves!S87+(Curves!$AL87-Curves!S87),IF(Analysis!$G$33='Data Validation'!$H$7,Curves!S87+0.25%,IF(Analysis!$G$33='Data Validation'!$H$8,Curves!S87+0.5%,"You Broke It"))))))))</f>
        <v>4.0403099999999997E-2</v>
      </c>
      <c r="AB87" s="40">
        <f>+IF(Analysis!$G$33='Data Validation'!$H$3,Curves!T87,IF(Analysis!$G$33='Data Validation'!$H$1,T87*(1-(SQRT(YEARFRAC($O$6,$O87,2))*(2*$P87))),IF(Analysis!$G$33='Data Validation'!$H$2,Curves!T87*(1-(SQRT(YEARFRAC($O$6,$O87,2))*(1*$P87))),IF(Analysis!$G$33='Data Validation'!$H$4,Curves!T87*(1+(SQRT(YEARFRAC($O$6,$O87,2))*(1*$P87))),IF(Analysis!$G$33='Data Validation'!$H$5,Curves!T87*(1+(SQRT(YEARFRAC($O$6,$O87,2))*(2*$P87))),IF(Analysis!$G$33='Data Validation'!$H$6,Curves!T87+(Curves!$AL87-Curves!T87),IF(Analysis!$G$33='Data Validation'!$H$7,Curves!T87+0.25%,IF(Analysis!$G$33='Data Validation'!$H$8,Curves!T87+0.5%,"You Broke It"))))))))</f>
        <v>4.1074300000000001E-2</v>
      </c>
      <c r="AC87" s="40">
        <f>+IF(Analysis!$G$33='Data Validation'!$H$3,Curves!U87,IF(Analysis!$G$33='Data Validation'!$H$1,U87*(1-(SQRT(YEARFRAC($O$6,$O87,2))*(2*$P87))),IF(Analysis!$G$33='Data Validation'!$H$2,Curves!U87*(1-(SQRT(YEARFRAC($O$6,$O87,2))*(1*$P87))),IF(Analysis!$G$33='Data Validation'!$H$4,Curves!U87*(1+(SQRT(YEARFRAC($O$6,$O87,2))*(1*$P87))),IF(Analysis!$G$33='Data Validation'!$H$5,Curves!U87*(1+(SQRT(YEARFRAC($O$6,$O87,2))*(2*$P87))),IF(Analysis!$G$33='Data Validation'!$H$6,Curves!U87+(Curves!$AL87-Curves!U87),IF(Analysis!$G$33='Data Validation'!$H$7,Curves!U87+0.25%,IF(Analysis!$G$33='Data Validation'!$H$8,Curves!U87+0.5%,"You Broke It"))))))))</f>
        <v>0</v>
      </c>
      <c r="AD87" s="40">
        <f>+IF(Analysis!$G$33='Data Validation'!$H$3,Curves!V87,IF(Analysis!$G$33='Data Validation'!$H$1,V87*(1-(SQRT(YEARFRAC($O$6,$O87,2))*(2*$P87))),IF(Analysis!$G$33='Data Validation'!$H$2,Curves!V87*(1-(SQRT(YEARFRAC($O$6,$O87,2))*(1*$P87))),IF(Analysis!$G$33='Data Validation'!$H$4,Curves!V87*(1+(SQRT(YEARFRAC($O$6,$O87,2))*(1*$P87))),IF(Analysis!$G$33='Data Validation'!$H$5,Curves!V87*(1+(SQRT(YEARFRAC($O$6,$O87,2))*(2*$P87))),IF(Analysis!$G$33='Data Validation'!$H$6,Curves!V87+(Curves!$AL87-Curves!V87),IF(Analysis!$G$33='Data Validation'!$H$7,Curves!V87+0.25%,IF(Analysis!$G$33='Data Validation'!$H$8,Curves!V87+0.5%,"You Broke It"))))))))</f>
        <v>0</v>
      </c>
      <c r="AE87" s="24"/>
      <c r="AF87" s="35">
        <f t="shared" si="39"/>
        <v>45338</v>
      </c>
      <c r="AG87" s="36">
        <f t="shared" si="36"/>
        <v>5.38101E-2</v>
      </c>
      <c r="AH87" s="36"/>
      <c r="AI87" s="35">
        <f t="shared" si="40"/>
        <v>47722</v>
      </c>
      <c r="AJ87" s="36">
        <f t="shared" si="37"/>
        <v>3.9158360000000003E-2</v>
      </c>
      <c r="AK87" s="39" cm="1">
        <f t="array" ref="AK87">AVERAGE(IF((AF87:AF4081&gt;=AI87)*(AF87:AF4081&lt;=AI87),AG87:AG3772))</f>
        <v>3.9155799999999998E-2</v>
      </c>
      <c r="AL87" s="107">
        <f t="shared" si="26"/>
        <v>3.0506334999999971E-2</v>
      </c>
    </row>
    <row r="88" spans="2:38" x14ac:dyDescent="0.25">
      <c r="B88" s="16">
        <f t="shared" si="38"/>
        <v>47753</v>
      </c>
      <c r="C88" s="20">
        <v>27.45</v>
      </c>
      <c r="D88" s="2"/>
      <c r="E88" s="105">
        <v>3.9211</v>
      </c>
      <c r="F88" s="105">
        <v>4.0400799999999997</v>
      </c>
      <c r="G88" s="29">
        <v>4.1069599999999999</v>
      </c>
      <c r="H88" s="21"/>
      <c r="I88" s="23"/>
      <c r="J88" s="110">
        <v>45376</v>
      </c>
      <c r="K88" s="106">
        <v>5.3655999999999997</v>
      </c>
      <c r="L88" s="29"/>
      <c r="M88" s="23"/>
      <c r="O88" s="16">
        <f t="shared" si="27"/>
        <v>47753</v>
      </c>
      <c r="P88" s="51">
        <f t="shared" si="28"/>
        <v>0.27449999999999997</v>
      </c>
      <c r="Q88" s="8">
        <f t="shared" si="29"/>
        <v>3.9211000000000003E-2</v>
      </c>
      <c r="R88" s="8">
        <f t="shared" si="35"/>
        <v>3.9158949999999998E-2</v>
      </c>
      <c r="S88" s="8">
        <f t="shared" si="30"/>
        <v>4.0400799999999994E-2</v>
      </c>
      <c r="T88" s="24">
        <f t="shared" si="31"/>
        <v>4.1069599999999998E-2</v>
      </c>
      <c r="U88" s="24">
        <f t="shared" si="32"/>
        <v>0</v>
      </c>
      <c r="V88" s="24">
        <f t="shared" si="33"/>
        <v>0</v>
      </c>
      <c r="W88" s="24"/>
      <c r="X88" s="16">
        <f t="shared" si="34"/>
        <v>47753</v>
      </c>
      <c r="Y88" s="40">
        <f>+IF(Analysis!$G$33='Data Validation'!$H$3,Curves!Q88,IF(Analysis!$G$33='Data Validation'!$H$1,Q88*(1-(SQRT(YEARFRAC($O$6,$O88,2))*(2*$P88))),IF(Analysis!$G$33='Data Validation'!$H$2,Curves!Q88*(1-(SQRT(YEARFRAC($O$6,$O88,2))*(1*$P88))),IF(Analysis!$G$33='Data Validation'!$H$4,Curves!Q88*(1+(SQRT(YEARFRAC($O$6,$O88,2))*(1*$P88))),IF(Analysis!$G$33='Data Validation'!$H$5,Curves!Q88*(1+(SQRT(YEARFRAC($O$6,$O88,2))*(2*$P88))),IF(Analysis!$G$33='Data Validation'!$H$6,Curves!Q88+(Curves!$AL88-Curves!Q88),IF(Analysis!$G$33='Data Validation'!$H$7,Curves!Q88+0.25%,IF(Analysis!$G$33='Data Validation'!$H$8,Curves!Q88+0.5%,"You Broke It"))))))))</f>
        <v>3.9211000000000003E-2</v>
      </c>
      <c r="Z88" s="40">
        <f>+IF(Analysis!$G$33='Data Validation'!$H$3,Curves!R88,IF(Analysis!$G$33='Data Validation'!$H$1,R88*(1-(SQRT(YEARFRAC($O$6,$O88,2))*(2*$P88))),IF(Analysis!$G$33='Data Validation'!$H$2,Curves!R88*(1-(SQRT(YEARFRAC($O$6,$O88,2))*(1*$P88))),IF(Analysis!$G$33='Data Validation'!$H$4,Curves!R88*(1+(SQRT(YEARFRAC($O$6,$O88,2))*(1*$P88))),IF(Analysis!$G$33='Data Validation'!$H$5,Curves!R88*(1+(SQRT(YEARFRAC($O$6,$O88,2))*(2*$P88))),IF(Analysis!$G$33='Data Validation'!$H$6,Curves!R88+(Curves!$AL88-Curves!R88),IF(Analysis!$G$33='Data Validation'!$H$7,Curves!R88+0.25%,IF(Analysis!$G$33='Data Validation'!$H$8,Curves!R88+0.5%,"You Broke It"))))))))</f>
        <v>3.9158949999999998E-2</v>
      </c>
      <c r="AA88" s="40">
        <f>+IF(Analysis!$G$33='Data Validation'!$H$3,Curves!S88,IF(Analysis!$G$33='Data Validation'!$H$1,S88*(1-(SQRT(YEARFRAC($O$6,$O88,2))*(2*$P88))),IF(Analysis!$G$33='Data Validation'!$H$2,Curves!S88*(1-(SQRT(YEARFRAC($O$6,$O88,2))*(1*$P88))),IF(Analysis!$G$33='Data Validation'!$H$4,Curves!S88*(1+(SQRT(YEARFRAC($O$6,$O88,2))*(1*$P88))),IF(Analysis!$G$33='Data Validation'!$H$5,Curves!S88*(1+(SQRT(YEARFRAC($O$6,$O88,2))*(2*$P88))),IF(Analysis!$G$33='Data Validation'!$H$6,Curves!S88+(Curves!$AL88-Curves!S88),IF(Analysis!$G$33='Data Validation'!$H$7,Curves!S88+0.25%,IF(Analysis!$G$33='Data Validation'!$H$8,Curves!S88+0.5%,"You Broke It"))))))))</f>
        <v>4.0400799999999994E-2</v>
      </c>
      <c r="AB88" s="40">
        <f>+IF(Analysis!$G$33='Data Validation'!$H$3,Curves!T88,IF(Analysis!$G$33='Data Validation'!$H$1,T88*(1-(SQRT(YEARFRAC($O$6,$O88,2))*(2*$P88))),IF(Analysis!$G$33='Data Validation'!$H$2,Curves!T88*(1-(SQRT(YEARFRAC($O$6,$O88,2))*(1*$P88))),IF(Analysis!$G$33='Data Validation'!$H$4,Curves!T88*(1+(SQRT(YEARFRAC($O$6,$O88,2))*(1*$P88))),IF(Analysis!$G$33='Data Validation'!$H$5,Curves!T88*(1+(SQRT(YEARFRAC($O$6,$O88,2))*(2*$P88))),IF(Analysis!$G$33='Data Validation'!$H$6,Curves!T88+(Curves!$AL88-Curves!T88),IF(Analysis!$G$33='Data Validation'!$H$7,Curves!T88+0.25%,IF(Analysis!$G$33='Data Validation'!$H$8,Curves!T88+0.5%,"You Broke It"))))))))</f>
        <v>4.1069599999999998E-2</v>
      </c>
      <c r="AC88" s="40">
        <f>+IF(Analysis!$G$33='Data Validation'!$H$3,Curves!U88,IF(Analysis!$G$33='Data Validation'!$H$1,U88*(1-(SQRT(YEARFRAC($O$6,$O88,2))*(2*$P88))),IF(Analysis!$G$33='Data Validation'!$H$2,Curves!U88*(1-(SQRT(YEARFRAC($O$6,$O88,2))*(1*$P88))),IF(Analysis!$G$33='Data Validation'!$H$4,Curves!U88*(1+(SQRT(YEARFRAC($O$6,$O88,2))*(1*$P88))),IF(Analysis!$G$33='Data Validation'!$H$5,Curves!U88*(1+(SQRT(YEARFRAC($O$6,$O88,2))*(2*$P88))),IF(Analysis!$G$33='Data Validation'!$H$6,Curves!U88+(Curves!$AL88-Curves!U88),IF(Analysis!$G$33='Data Validation'!$H$7,Curves!U88+0.25%,IF(Analysis!$G$33='Data Validation'!$H$8,Curves!U88+0.5%,"You Broke It"))))))))</f>
        <v>0</v>
      </c>
      <c r="AD88" s="40">
        <f>+IF(Analysis!$G$33='Data Validation'!$H$3,Curves!V88,IF(Analysis!$G$33='Data Validation'!$H$1,V88*(1-(SQRT(YEARFRAC($O$6,$O88,2))*(2*$P88))),IF(Analysis!$G$33='Data Validation'!$H$2,Curves!V88*(1-(SQRT(YEARFRAC($O$6,$O88,2))*(1*$P88))),IF(Analysis!$G$33='Data Validation'!$H$4,Curves!V88*(1+(SQRT(YEARFRAC($O$6,$O88,2))*(1*$P88))),IF(Analysis!$G$33='Data Validation'!$H$5,Curves!V88*(1+(SQRT(YEARFRAC($O$6,$O88,2))*(2*$P88))),IF(Analysis!$G$33='Data Validation'!$H$6,Curves!V88+(Curves!$AL88-Curves!V88),IF(Analysis!$G$33='Data Validation'!$H$7,Curves!V88+0.25%,IF(Analysis!$G$33='Data Validation'!$H$8,Curves!V88+0.5%,"You Broke It"))))))))</f>
        <v>0</v>
      </c>
      <c r="AE88" s="24"/>
      <c r="AF88" s="35">
        <f t="shared" si="39"/>
        <v>45339</v>
      </c>
      <c r="AG88" s="36">
        <f t="shared" si="36"/>
        <v>5.38101E-2</v>
      </c>
      <c r="AH88" s="36"/>
      <c r="AI88" s="35">
        <f t="shared" si="40"/>
        <v>47753</v>
      </c>
      <c r="AJ88" s="36">
        <f t="shared" si="37"/>
        <v>3.9158949999999998E-2</v>
      </c>
      <c r="AK88" s="39" cm="1">
        <f t="array" ref="AK88">AVERAGE(IF((AF88:AF4082&gt;=AI88)*(AF88:AF4082&lt;=AI88),AG88:AG3773))</f>
        <v>3.916E-2</v>
      </c>
      <c r="AL88" s="107">
        <f t="shared" si="26"/>
        <v>3.0548152499999971E-2</v>
      </c>
    </row>
    <row r="89" spans="2:38" x14ac:dyDescent="0.25">
      <c r="B89" s="16">
        <f t="shared" si="38"/>
        <v>47783</v>
      </c>
      <c r="C89" s="20">
        <v>27.14</v>
      </c>
      <c r="D89" s="2"/>
      <c r="E89" s="105">
        <v>3.9208799999999999</v>
      </c>
      <c r="F89" s="105">
        <v>4.03986</v>
      </c>
      <c r="G89" s="29">
        <v>4.1067200000000001</v>
      </c>
      <c r="H89" s="21"/>
      <c r="I89" s="23"/>
      <c r="J89" s="110">
        <v>45377</v>
      </c>
      <c r="K89" s="106">
        <v>5.3655999999999997</v>
      </c>
      <c r="L89" s="29"/>
      <c r="M89" s="23"/>
      <c r="O89" s="16">
        <f t="shared" si="27"/>
        <v>47783</v>
      </c>
      <c r="P89" s="51">
        <f t="shared" si="28"/>
        <v>0.27140000000000003</v>
      </c>
      <c r="Q89" s="8">
        <f t="shared" si="29"/>
        <v>3.9208800000000002E-2</v>
      </c>
      <c r="R89" s="8">
        <f t="shared" si="35"/>
        <v>3.9156639999999993E-2</v>
      </c>
      <c r="S89" s="8">
        <f t="shared" si="30"/>
        <v>4.03986E-2</v>
      </c>
      <c r="T89" s="24">
        <f t="shared" si="31"/>
        <v>4.1067199999999998E-2</v>
      </c>
      <c r="U89" s="24">
        <f t="shared" si="32"/>
        <v>0</v>
      </c>
      <c r="V89" s="24">
        <f t="shared" si="33"/>
        <v>0</v>
      </c>
      <c r="W89" s="24"/>
      <c r="X89" s="16">
        <f t="shared" si="34"/>
        <v>47783</v>
      </c>
      <c r="Y89" s="40">
        <f>+IF(Analysis!$G$33='Data Validation'!$H$3,Curves!Q89,IF(Analysis!$G$33='Data Validation'!$H$1,Q89*(1-(SQRT(YEARFRAC($O$6,$O89,2))*(2*$P89))),IF(Analysis!$G$33='Data Validation'!$H$2,Curves!Q89*(1-(SQRT(YEARFRAC($O$6,$O89,2))*(1*$P89))),IF(Analysis!$G$33='Data Validation'!$H$4,Curves!Q89*(1+(SQRT(YEARFRAC($O$6,$O89,2))*(1*$P89))),IF(Analysis!$G$33='Data Validation'!$H$5,Curves!Q89*(1+(SQRT(YEARFRAC($O$6,$O89,2))*(2*$P89))),IF(Analysis!$G$33='Data Validation'!$H$6,Curves!Q89+(Curves!$AL89-Curves!Q89),IF(Analysis!$G$33='Data Validation'!$H$7,Curves!Q89+0.25%,IF(Analysis!$G$33='Data Validation'!$H$8,Curves!Q89+0.5%,"You Broke It"))))))))</f>
        <v>3.9208800000000002E-2</v>
      </c>
      <c r="Z89" s="40">
        <f>+IF(Analysis!$G$33='Data Validation'!$H$3,Curves!R89,IF(Analysis!$G$33='Data Validation'!$H$1,R89*(1-(SQRT(YEARFRAC($O$6,$O89,2))*(2*$P89))),IF(Analysis!$G$33='Data Validation'!$H$2,Curves!R89*(1-(SQRT(YEARFRAC($O$6,$O89,2))*(1*$P89))),IF(Analysis!$G$33='Data Validation'!$H$4,Curves!R89*(1+(SQRT(YEARFRAC($O$6,$O89,2))*(1*$P89))),IF(Analysis!$G$33='Data Validation'!$H$5,Curves!R89*(1+(SQRT(YEARFRAC($O$6,$O89,2))*(2*$P89))),IF(Analysis!$G$33='Data Validation'!$H$6,Curves!R89+(Curves!$AL89-Curves!R89),IF(Analysis!$G$33='Data Validation'!$H$7,Curves!R89+0.25%,IF(Analysis!$G$33='Data Validation'!$H$8,Curves!R89+0.5%,"You Broke It"))))))))</f>
        <v>3.9156639999999993E-2</v>
      </c>
      <c r="AA89" s="40">
        <f>+IF(Analysis!$G$33='Data Validation'!$H$3,Curves!S89,IF(Analysis!$G$33='Data Validation'!$H$1,S89*(1-(SQRT(YEARFRAC($O$6,$O89,2))*(2*$P89))),IF(Analysis!$G$33='Data Validation'!$H$2,Curves!S89*(1-(SQRT(YEARFRAC($O$6,$O89,2))*(1*$P89))),IF(Analysis!$G$33='Data Validation'!$H$4,Curves!S89*(1+(SQRT(YEARFRAC($O$6,$O89,2))*(1*$P89))),IF(Analysis!$G$33='Data Validation'!$H$5,Curves!S89*(1+(SQRT(YEARFRAC($O$6,$O89,2))*(2*$P89))),IF(Analysis!$G$33='Data Validation'!$H$6,Curves!S89+(Curves!$AL89-Curves!S89),IF(Analysis!$G$33='Data Validation'!$H$7,Curves!S89+0.25%,IF(Analysis!$G$33='Data Validation'!$H$8,Curves!S89+0.5%,"You Broke It"))))))))</f>
        <v>4.03986E-2</v>
      </c>
      <c r="AB89" s="40">
        <f>+IF(Analysis!$G$33='Data Validation'!$H$3,Curves!T89,IF(Analysis!$G$33='Data Validation'!$H$1,T89*(1-(SQRT(YEARFRAC($O$6,$O89,2))*(2*$P89))),IF(Analysis!$G$33='Data Validation'!$H$2,Curves!T89*(1-(SQRT(YEARFRAC($O$6,$O89,2))*(1*$P89))),IF(Analysis!$G$33='Data Validation'!$H$4,Curves!T89*(1+(SQRT(YEARFRAC($O$6,$O89,2))*(1*$P89))),IF(Analysis!$G$33='Data Validation'!$H$5,Curves!T89*(1+(SQRT(YEARFRAC($O$6,$O89,2))*(2*$P89))),IF(Analysis!$G$33='Data Validation'!$H$6,Curves!T89+(Curves!$AL89-Curves!T89),IF(Analysis!$G$33='Data Validation'!$H$7,Curves!T89+0.25%,IF(Analysis!$G$33='Data Validation'!$H$8,Curves!T89+0.5%,"You Broke It"))))))))</f>
        <v>4.1067199999999998E-2</v>
      </c>
      <c r="AC89" s="40">
        <f>+IF(Analysis!$G$33='Data Validation'!$H$3,Curves!U89,IF(Analysis!$G$33='Data Validation'!$H$1,U89*(1-(SQRT(YEARFRAC($O$6,$O89,2))*(2*$P89))),IF(Analysis!$G$33='Data Validation'!$H$2,Curves!U89*(1-(SQRT(YEARFRAC($O$6,$O89,2))*(1*$P89))),IF(Analysis!$G$33='Data Validation'!$H$4,Curves!U89*(1+(SQRT(YEARFRAC($O$6,$O89,2))*(1*$P89))),IF(Analysis!$G$33='Data Validation'!$H$5,Curves!U89*(1+(SQRT(YEARFRAC($O$6,$O89,2))*(2*$P89))),IF(Analysis!$G$33='Data Validation'!$H$6,Curves!U89+(Curves!$AL89-Curves!U89),IF(Analysis!$G$33='Data Validation'!$H$7,Curves!U89+0.25%,IF(Analysis!$G$33='Data Validation'!$H$8,Curves!U89+0.5%,"You Broke It"))))))))</f>
        <v>0</v>
      </c>
      <c r="AD89" s="40">
        <f>+IF(Analysis!$G$33='Data Validation'!$H$3,Curves!V89,IF(Analysis!$G$33='Data Validation'!$H$1,V89*(1-(SQRT(YEARFRAC($O$6,$O89,2))*(2*$P89))),IF(Analysis!$G$33='Data Validation'!$H$2,Curves!V89*(1-(SQRT(YEARFRAC($O$6,$O89,2))*(1*$P89))),IF(Analysis!$G$33='Data Validation'!$H$4,Curves!V89*(1+(SQRT(YEARFRAC($O$6,$O89,2))*(1*$P89))),IF(Analysis!$G$33='Data Validation'!$H$5,Curves!V89*(1+(SQRT(YEARFRAC($O$6,$O89,2))*(2*$P89))),IF(Analysis!$G$33='Data Validation'!$H$6,Curves!V89+(Curves!$AL89-Curves!V89),IF(Analysis!$G$33='Data Validation'!$H$7,Curves!V89+0.25%,IF(Analysis!$G$33='Data Validation'!$H$8,Curves!V89+0.5%,"You Broke It"))))))))</f>
        <v>0</v>
      </c>
      <c r="AE89" s="24"/>
      <c r="AF89" s="35">
        <f t="shared" si="39"/>
        <v>45340</v>
      </c>
      <c r="AG89" s="36">
        <f t="shared" si="36"/>
        <v>5.38101E-2</v>
      </c>
      <c r="AH89" s="36"/>
      <c r="AI89" s="35">
        <f t="shared" si="40"/>
        <v>47783</v>
      </c>
      <c r="AJ89" s="36">
        <f t="shared" si="37"/>
        <v>3.9156639999999993E-2</v>
      </c>
      <c r="AK89" s="39" cm="1">
        <f t="array" ref="AK89">AVERAGE(IF((AF89:AF4083&gt;=AI89)*(AF89:AF4083&lt;=AI89),AG89:AG3774))</f>
        <v>3.916E-2</v>
      </c>
      <c r="AL89" s="107">
        <f t="shared" si="26"/>
        <v>3.058996999999997E-2</v>
      </c>
    </row>
    <row r="90" spans="2:38" x14ac:dyDescent="0.25">
      <c r="B90" s="16">
        <f t="shared" si="38"/>
        <v>47814</v>
      </c>
      <c r="C90" s="20">
        <v>26.65</v>
      </c>
      <c r="D90" s="2"/>
      <c r="E90" s="105">
        <v>3.972</v>
      </c>
      <c r="F90" s="105">
        <v>4.0962699999999996</v>
      </c>
      <c r="G90" s="29">
        <v>4.16587</v>
      </c>
      <c r="H90" s="21"/>
      <c r="I90" s="23"/>
      <c r="J90" s="110">
        <v>45378</v>
      </c>
      <c r="K90" s="106">
        <v>5.3655999999999997</v>
      </c>
      <c r="L90" s="29"/>
      <c r="M90" s="23"/>
      <c r="O90" s="16">
        <f t="shared" si="27"/>
        <v>47814</v>
      </c>
      <c r="P90" s="51">
        <f t="shared" si="28"/>
        <v>0.26649999999999996</v>
      </c>
      <c r="Q90" s="8">
        <f t="shared" si="29"/>
        <v>3.9719999999999998E-2</v>
      </c>
      <c r="R90" s="8">
        <f t="shared" si="35"/>
        <v>3.9158949999999998E-2</v>
      </c>
      <c r="S90" s="8">
        <f t="shared" si="30"/>
        <v>4.0962699999999998E-2</v>
      </c>
      <c r="T90" s="24">
        <f t="shared" si="31"/>
        <v>4.16587E-2</v>
      </c>
      <c r="U90" s="24">
        <f t="shared" si="32"/>
        <v>0</v>
      </c>
      <c r="V90" s="24">
        <f t="shared" si="33"/>
        <v>0</v>
      </c>
      <c r="W90" s="24"/>
      <c r="X90" s="16">
        <f t="shared" si="34"/>
        <v>47814</v>
      </c>
      <c r="Y90" s="40">
        <f>+IF(Analysis!$G$33='Data Validation'!$H$3,Curves!Q90,IF(Analysis!$G$33='Data Validation'!$H$1,Q90*(1-(SQRT(YEARFRAC($O$6,$O90,2))*(2*$P90))),IF(Analysis!$G$33='Data Validation'!$H$2,Curves!Q90*(1-(SQRT(YEARFRAC($O$6,$O90,2))*(1*$P90))),IF(Analysis!$G$33='Data Validation'!$H$4,Curves!Q90*(1+(SQRT(YEARFRAC($O$6,$O90,2))*(1*$P90))),IF(Analysis!$G$33='Data Validation'!$H$5,Curves!Q90*(1+(SQRT(YEARFRAC($O$6,$O90,2))*(2*$P90))),IF(Analysis!$G$33='Data Validation'!$H$6,Curves!Q90+(Curves!$AL90-Curves!Q90),IF(Analysis!$G$33='Data Validation'!$H$7,Curves!Q90+0.25%,IF(Analysis!$G$33='Data Validation'!$H$8,Curves!Q90+0.5%,"You Broke It"))))))))</f>
        <v>3.9719999999999998E-2</v>
      </c>
      <c r="Z90" s="40">
        <f>+IF(Analysis!$G$33='Data Validation'!$H$3,Curves!R90,IF(Analysis!$G$33='Data Validation'!$H$1,R90*(1-(SQRT(YEARFRAC($O$6,$O90,2))*(2*$P90))),IF(Analysis!$G$33='Data Validation'!$H$2,Curves!R90*(1-(SQRT(YEARFRAC($O$6,$O90,2))*(1*$P90))),IF(Analysis!$G$33='Data Validation'!$H$4,Curves!R90*(1+(SQRT(YEARFRAC($O$6,$O90,2))*(1*$P90))),IF(Analysis!$G$33='Data Validation'!$H$5,Curves!R90*(1+(SQRT(YEARFRAC($O$6,$O90,2))*(2*$P90))),IF(Analysis!$G$33='Data Validation'!$H$6,Curves!R90+(Curves!$AL90-Curves!R90),IF(Analysis!$G$33='Data Validation'!$H$7,Curves!R90+0.25%,IF(Analysis!$G$33='Data Validation'!$H$8,Curves!R90+0.5%,"You Broke It"))))))))</f>
        <v>3.9158949999999998E-2</v>
      </c>
      <c r="AA90" s="40">
        <f>+IF(Analysis!$G$33='Data Validation'!$H$3,Curves!S90,IF(Analysis!$G$33='Data Validation'!$H$1,S90*(1-(SQRT(YEARFRAC($O$6,$O90,2))*(2*$P90))),IF(Analysis!$G$33='Data Validation'!$H$2,Curves!S90*(1-(SQRT(YEARFRAC($O$6,$O90,2))*(1*$P90))),IF(Analysis!$G$33='Data Validation'!$H$4,Curves!S90*(1+(SQRT(YEARFRAC($O$6,$O90,2))*(1*$P90))),IF(Analysis!$G$33='Data Validation'!$H$5,Curves!S90*(1+(SQRT(YEARFRAC($O$6,$O90,2))*(2*$P90))),IF(Analysis!$G$33='Data Validation'!$H$6,Curves!S90+(Curves!$AL90-Curves!S90),IF(Analysis!$G$33='Data Validation'!$H$7,Curves!S90+0.25%,IF(Analysis!$G$33='Data Validation'!$H$8,Curves!S90+0.5%,"You Broke It"))))))))</f>
        <v>4.0962699999999998E-2</v>
      </c>
      <c r="AB90" s="40">
        <f>+IF(Analysis!$G$33='Data Validation'!$H$3,Curves!T90,IF(Analysis!$G$33='Data Validation'!$H$1,T90*(1-(SQRT(YEARFRAC($O$6,$O90,2))*(2*$P90))),IF(Analysis!$G$33='Data Validation'!$H$2,Curves!T90*(1-(SQRT(YEARFRAC($O$6,$O90,2))*(1*$P90))),IF(Analysis!$G$33='Data Validation'!$H$4,Curves!T90*(1+(SQRT(YEARFRAC($O$6,$O90,2))*(1*$P90))),IF(Analysis!$G$33='Data Validation'!$H$5,Curves!T90*(1+(SQRT(YEARFRAC($O$6,$O90,2))*(2*$P90))),IF(Analysis!$G$33='Data Validation'!$H$6,Curves!T90+(Curves!$AL90-Curves!T90),IF(Analysis!$G$33='Data Validation'!$H$7,Curves!T90+0.25%,IF(Analysis!$G$33='Data Validation'!$H$8,Curves!T90+0.5%,"You Broke It"))))))))</f>
        <v>4.16587E-2</v>
      </c>
      <c r="AC90" s="40">
        <f>+IF(Analysis!$G$33='Data Validation'!$H$3,Curves!U90,IF(Analysis!$G$33='Data Validation'!$H$1,U90*(1-(SQRT(YEARFRAC($O$6,$O90,2))*(2*$P90))),IF(Analysis!$G$33='Data Validation'!$H$2,Curves!U90*(1-(SQRT(YEARFRAC($O$6,$O90,2))*(1*$P90))),IF(Analysis!$G$33='Data Validation'!$H$4,Curves!U90*(1+(SQRT(YEARFRAC($O$6,$O90,2))*(1*$P90))),IF(Analysis!$G$33='Data Validation'!$H$5,Curves!U90*(1+(SQRT(YEARFRAC($O$6,$O90,2))*(2*$P90))),IF(Analysis!$G$33='Data Validation'!$H$6,Curves!U90+(Curves!$AL90-Curves!U90),IF(Analysis!$G$33='Data Validation'!$H$7,Curves!U90+0.25%,IF(Analysis!$G$33='Data Validation'!$H$8,Curves!U90+0.5%,"You Broke It"))))))))</f>
        <v>0</v>
      </c>
      <c r="AD90" s="40">
        <f>+IF(Analysis!$G$33='Data Validation'!$H$3,Curves!V90,IF(Analysis!$G$33='Data Validation'!$H$1,V90*(1-(SQRT(YEARFRAC($O$6,$O90,2))*(2*$P90))),IF(Analysis!$G$33='Data Validation'!$H$2,Curves!V90*(1-(SQRT(YEARFRAC($O$6,$O90,2))*(1*$P90))),IF(Analysis!$G$33='Data Validation'!$H$4,Curves!V90*(1+(SQRT(YEARFRAC($O$6,$O90,2))*(1*$P90))),IF(Analysis!$G$33='Data Validation'!$H$5,Curves!V90*(1+(SQRT(YEARFRAC($O$6,$O90,2))*(2*$P90))),IF(Analysis!$G$33='Data Validation'!$H$6,Curves!V90+(Curves!$AL90-Curves!V90),IF(Analysis!$G$33='Data Validation'!$H$7,Curves!V90+0.25%,IF(Analysis!$G$33='Data Validation'!$H$8,Curves!V90+0.5%,"You Broke It"))))))))</f>
        <v>0</v>
      </c>
      <c r="AE90" s="24"/>
      <c r="AF90" s="35">
        <f t="shared" si="39"/>
        <v>45341</v>
      </c>
      <c r="AG90" s="36">
        <f t="shared" si="36"/>
        <v>5.38101E-2</v>
      </c>
      <c r="AH90" s="36"/>
      <c r="AI90" s="35">
        <f t="shared" si="40"/>
        <v>47814</v>
      </c>
      <c r="AJ90" s="36">
        <f t="shared" si="37"/>
        <v>3.9158949999999998E-2</v>
      </c>
      <c r="AK90" s="39" cm="1">
        <f t="array" ref="AK90">AVERAGE(IF((AF90:AF4084&gt;=AI90)*(AF90:AF4084&lt;=AI90),AG90:AG3775))</f>
        <v>3.9157899999999995E-2</v>
      </c>
      <c r="AL90" s="107">
        <f t="shared" si="26"/>
        <v>3.0631787499999969E-2</v>
      </c>
    </row>
    <row r="91" spans="2:38" x14ac:dyDescent="0.25">
      <c r="B91" s="16">
        <f t="shared" si="38"/>
        <v>47844</v>
      </c>
      <c r="C91" s="20">
        <v>26.64</v>
      </c>
      <c r="D91" s="2"/>
      <c r="E91" s="105">
        <v>3.9795400000000001</v>
      </c>
      <c r="F91" s="105">
        <v>4.0978399999999997</v>
      </c>
      <c r="G91" s="29">
        <v>4.16587</v>
      </c>
      <c r="H91" s="21"/>
      <c r="I91" s="23"/>
      <c r="J91" s="110">
        <v>45379</v>
      </c>
      <c r="K91" s="106">
        <v>5.3288000000000002</v>
      </c>
      <c r="L91" s="29"/>
      <c r="M91" s="23"/>
      <c r="O91" s="16">
        <f t="shared" si="27"/>
        <v>47844</v>
      </c>
      <c r="P91" s="51">
        <f t="shared" si="28"/>
        <v>0.26640000000000003</v>
      </c>
      <c r="Q91" s="8">
        <f t="shared" si="29"/>
        <v>3.9795400000000002E-2</v>
      </c>
      <c r="R91" s="8">
        <f t="shared" si="35"/>
        <v>3.9734279999999997E-2</v>
      </c>
      <c r="S91" s="8">
        <f t="shared" si="30"/>
        <v>4.0978399999999998E-2</v>
      </c>
      <c r="T91" s="24">
        <f t="shared" si="31"/>
        <v>4.16587E-2</v>
      </c>
      <c r="U91" s="24">
        <f t="shared" si="32"/>
        <v>0</v>
      </c>
      <c r="V91" s="24">
        <f t="shared" si="33"/>
        <v>0</v>
      </c>
      <c r="W91" s="24"/>
      <c r="X91" s="16">
        <f t="shared" si="34"/>
        <v>47844</v>
      </c>
      <c r="Y91" s="40">
        <f>+IF(Analysis!$G$33='Data Validation'!$H$3,Curves!Q91,IF(Analysis!$G$33='Data Validation'!$H$1,Q91*(1-(SQRT(YEARFRAC($O$6,$O91,2))*(2*$P91))),IF(Analysis!$G$33='Data Validation'!$H$2,Curves!Q91*(1-(SQRT(YEARFRAC($O$6,$O91,2))*(1*$P91))),IF(Analysis!$G$33='Data Validation'!$H$4,Curves!Q91*(1+(SQRT(YEARFRAC($O$6,$O91,2))*(1*$P91))),IF(Analysis!$G$33='Data Validation'!$H$5,Curves!Q91*(1+(SQRT(YEARFRAC($O$6,$O91,2))*(2*$P91))),IF(Analysis!$G$33='Data Validation'!$H$6,Curves!Q91+(Curves!$AL91-Curves!Q91),IF(Analysis!$G$33='Data Validation'!$H$7,Curves!Q91+0.25%,IF(Analysis!$G$33='Data Validation'!$H$8,Curves!Q91+0.5%,"You Broke It"))))))))</f>
        <v>3.9795400000000002E-2</v>
      </c>
      <c r="Z91" s="40">
        <f>+IF(Analysis!$G$33='Data Validation'!$H$3,Curves!R91,IF(Analysis!$G$33='Data Validation'!$H$1,R91*(1-(SQRT(YEARFRAC($O$6,$O91,2))*(2*$P91))),IF(Analysis!$G$33='Data Validation'!$H$2,Curves!R91*(1-(SQRT(YEARFRAC($O$6,$O91,2))*(1*$P91))),IF(Analysis!$G$33='Data Validation'!$H$4,Curves!R91*(1+(SQRT(YEARFRAC($O$6,$O91,2))*(1*$P91))),IF(Analysis!$G$33='Data Validation'!$H$5,Curves!R91*(1+(SQRT(YEARFRAC($O$6,$O91,2))*(2*$P91))),IF(Analysis!$G$33='Data Validation'!$H$6,Curves!R91+(Curves!$AL91-Curves!R91),IF(Analysis!$G$33='Data Validation'!$H$7,Curves!R91+0.25%,IF(Analysis!$G$33='Data Validation'!$H$8,Curves!R91+0.5%,"You Broke It"))))))))</f>
        <v>3.9734279999999997E-2</v>
      </c>
      <c r="AA91" s="40">
        <f>+IF(Analysis!$G$33='Data Validation'!$H$3,Curves!S91,IF(Analysis!$G$33='Data Validation'!$H$1,S91*(1-(SQRT(YEARFRAC($O$6,$O91,2))*(2*$P91))),IF(Analysis!$G$33='Data Validation'!$H$2,Curves!S91*(1-(SQRT(YEARFRAC($O$6,$O91,2))*(1*$P91))),IF(Analysis!$G$33='Data Validation'!$H$4,Curves!S91*(1+(SQRT(YEARFRAC($O$6,$O91,2))*(1*$P91))),IF(Analysis!$G$33='Data Validation'!$H$5,Curves!S91*(1+(SQRT(YEARFRAC($O$6,$O91,2))*(2*$P91))),IF(Analysis!$G$33='Data Validation'!$H$6,Curves!S91+(Curves!$AL91-Curves!S91),IF(Analysis!$G$33='Data Validation'!$H$7,Curves!S91+0.25%,IF(Analysis!$G$33='Data Validation'!$H$8,Curves!S91+0.5%,"You Broke It"))))))))</f>
        <v>4.0978399999999998E-2</v>
      </c>
      <c r="AB91" s="40">
        <f>+IF(Analysis!$G$33='Data Validation'!$H$3,Curves!T91,IF(Analysis!$G$33='Data Validation'!$H$1,T91*(1-(SQRT(YEARFRAC($O$6,$O91,2))*(2*$P91))),IF(Analysis!$G$33='Data Validation'!$H$2,Curves!T91*(1-(SQRT(YEARFRAC($O$6,$O91,2))*(1*$P91))),IF(Analysis!$G$33='Data Validation'!$H$4,Curves!T91*(1+(SQRT(YEARFRAC($O$6,$O91,2))*(1*$P91))),IF(Analysis!$G$33='Data Validation'!$H$5,Curves!T91*(1+(SQRT(YEARFRAC($O$6,$O91,2))*(2*$P91))),IF(Analysis!$G$33='Data Validation'!$H$6,Curves!T91+(Curves!$AL91-Curves!T91),IF(Analysis!$G$33='Data Validation'!$H$7,Curves!T91+0.25%,IF(Analysis!$G$33='Data Validation'!$H$8,Curves!T91+0.5%,"You Broke It"))))))))</f>
        <v>4.16587E-2</v>
      </c>
      <c r="AC91" s="40">
        <f>+IF(Analysis!$G$33='Data Validation'!$H$3,Curves!U91,IF(Analysis!$G$33='Data Validation'!$H$1,U91*(1-(SQRT(YEARFRAC($O$6,$O91,2))*(2*$P91))),IF(Analysis!$G$33='Data Validation'!$H$2,Curves!U91*(1-(SQRT(YEARFRAC($O$6,$O91,2))*(1*$P91))),IF(Analysis!$G$33='Data Validation'!$H$4,Curves!U91*(1+(SQRT(YEARFRAC($O$6,$O91,2))*(1*$P91))),IF(Analysis!$G$33='Data Validation'!$H$5,Curves!U91*(1+(SQRT(YEARFRAC($O$6,$O91,2))*(2*$P91))),IF(Analysis!$G$33='Data Validation'!$H$6,Curves!U91+(Curves!$AL91-Curves!U91),IF(Analysis!$G$33='Data Validation'!$H$7,Curves!U91+0.25%,IF(Analysis!$G$33='Data Validation'!$H$8,Curves!U91+0.5%,"You Broke It"))))))))</f>
        <v>0</v>
      </c>
      <c r="AD91" s="40">
        <f>+IF(Analysis!$G$33='Data Validation'!$H$3,Curves!V91,IF(Analysis!$G$33='Data Validation'!$H$1,V91*(1-(SQRT(YEARFRAC($O$6,$O91,2))*(2*$P91))),IF(Analysis!$G$33='Data Validation'!$H$2,Curves!V91*(1-(SQRT(YEARFRAC($O$6,$O91,2))*(1*$P91))),IF(Analysis!$G$33='Data Validation'!$H$4,Curves!V91*(1+(SQRT(YEARFRAC($O$6,$O91,2))*(1*$P91))),IF(Analysis!$G$33='Data Validation'!$H$5,Curves!V91*(1+(SQRT(YEARFRAC($O$6,$O91,2))*(2*$P91))),IF(Analysis!$G$33='Data Validation'!$H$6,Curves!V91+(Curves!$AL91-Curves!V91),IF(Analysis!$G$33='Data Validation'!$H$7,Curves!V91+0.25%,IF(Analysis!$G$33='Data Validation'!$H$8,Curves!V91+0.5%,"You Broke It"))))))))</f>
        <v>0</v>
      </c>
      <c r="AE91" s="24"/>
      <c r="AF91" s="35">
        <f t="shared" si="39"/>
        <v>45342</v>
      </c>
      <c r="AG91" s="36">
        <f t="shared" si="36"/>
        <v>5.3798000000000006E-2</v>
      </c>
      <c r="AH91" s="36"/>
      <c r="AI91" s="35">
        <f t="shared" si="40"/>
        <v>47844</v>
      </c>
      <c r="AJ91" s="36">
        <f t="shared" si="37"/>
        <v>3.9734279999999997E-2</v>
      </c>
      <c r="AK91" s="39" cm="1">
        <f t="array" ref="AK91">AVERAGE(IF((AF91:AF4085&gt;=AI91)*(AF91:AF4085&lt;=AI91),AG91:AG3776))</f>
        <v>3.9735600000000003E-2</v>
      </c>
      <c r="AL91" s="107">
        <f t="shared" si="26"/>
        <v>3.0673604999999968E-2</v>
      </c>
    </row>
    <row r="92" spans="2:38" x14ac:dyDescent="0.25">
      <c r="B92" s="16">
        <f t="shared" si="38"/>
        <v>47875</v>
      </c>
      <c r="C92" s="20">
        <v>26.65</v>
      </c>
      <c r="D92" s="2"/>
      <c r="E92" s="105">
        <v>3.97932</v>
      </c>
      <c r="F92" s="105">
        <v>4.0976100000000004</v>
      </c>
      <c r="G92" s="29">
        <v>4.1656199999999997</v>
      </c>
      <c r="H92" s="21"/>
      <c r="I92" s="23"/>
      <c r="J92" s="110">
        <v>45383</v>
      </c>
      <c r="K92" s="106">
        <v>5.3276199999999996</v>
      </c>
      <c r="L92" s="29"/>
      <c r="M92" s="23"/>
      <c r="O92" s="16">
        <f t="shared" si="27"/>
        <v>47875</v>
      </c>
      <c r="P92" s="51">
        <f t="shared" si="28"/>
        <v>0.26649999999999996</v>
      </c>
      <c r="Q92" s="8">
        <f t="shared" si="29"/>
        <v>3.9793200000000001E-2</v>
      </c>
      <c r="R92" s="8">
        <f t="shared" si="35"/>
        <v>3.9732080000000003E-2</v>
      </c>
      <c r="S92" s="8">
        <f t="shared" si="30"/>
        <v>4.0976100000000001E-2</v>
      </c>
      <c r="T92" s="24">
        <f t="shared" si="31"/>
        <v>4.1656199999999997E-2</v>
      </c>
      <c r="U92" s="24">
        <f t="shared" si="32"/>
        <v>0</v>
      </c>
      <c r="V92" s="24">
        <f t="shared" si="33"/>
        <v>0</v>
      </c>
      <c r="W92" s="24"/>
      <c r="X92" s="16">
        <f t="shared" si="34"/>
        <v>47875</v>
      </c>
      <c r="Y92" s="40">
        <f>+IF(Analysis!$G$33='Data Validation'!$H$3,Curves!Q92,IF(Analysis!$G$33='Data Validation'!$H$1,Q92*(1-(SQRT(YEARFRAC($O$6,$O92,2))*(2*$P92))),IF(Analysis!$G$33='Data Validation'!$H$2,Curves!Q92*(1-(SQRT(YEARFRAC($O$6,$O92,2))*(1*$P92))),IF(Analysis!$G$33='Data Validation'!$H$4,Curves!Q92*(1+(SQRT(YEARFRAC($O$6,$O92,2))*(1*$P92))),IF(Analysis!$G$33='Data Validation'!$H$5,Curves!Q92*(1+(SQRT(YEARFRAC($O$6,$O92,2))*(2*$P92))),IF(Analysis!$G$33='Data Validation'!$H$6,Curves!Q92+(Curves!$AL92-Curves!Q92),IF(Analysis!$G$33='Data Validation'!$H$7,Curves!Q92+0.25%,IF(Analysis!$G$33='Data Validation'!$H$8,Curves!Q92+0.5%,"You Broke It"))))))))</f>
        <v>3.9793200000000001E-2</v>
      </c>
      <c r="Z92" s="40">
        <f>+IF(Analysis!$G$33='Data Validation'!$H$3,Curves!R92,IF(Analysis!$G$33='Data Validation'!$H$1,R92*(1-(SQRT(YEARFRAC($O$6,$O92,2))*(2*$P92))),IF(Analysis!$G$33='Data Validation'!$H$2,Curves!R92*(1-(SQRT(YEARFRAC($O$6,$O92,2))*(1*$P92))),IF(Analysis!$G$33='Data Validation'!$H$4,Curves!R92*(1+(SQRT(YEARFRAC($O$6,$O92,2))*(1*$P92))),IF(Analysis!$G$33='Data Validation'!$H$5,Curves!R92*(1+(SQRT(YEARFRAC($O$6,$O92,2))*(2*$P92))),IF(Analysis!$G$33='Data Validation'!$H$6,Curves!R92+(Curves!$AL92-Curves!R92),IF(Analysis!$G$33='Data Validation'!$H$7,Curves!R92+0.25%,IF(Analysis!$G$33='Data Validation'!$H$8,Curves!R92+0.5%,"You Broke It"))))))))</f>
        <v>3.9732080000000003E-2</v>
      </c>
      <c r="AA92" s="40">
        <f>+IF(Analysis!$G$33='Data Validation'!$H$3,Curves!S92,IF(Analysis!$G$33='Data Validation'!$H$1,S92*(1-(SQRT(YEARFRAC($O$6,$O92,2))*(2*$P92))),IF(Analysis!$G$33='Data Validation'!$H$2,Curves!S92*(1-(SQRT(YEARFRAC($O$6,$O92,2))*(1*$P92))),IF(Analysis!$G$33='Data Validation'!$H$4,Curves!S92*(1+(SQRT(YEARFRAC($O$6,$O92,2))*(1*$P92))),IF(Analysis!$G$33='Data Validation'!$H$5,Curves!S92*(1+(SQRT(YEARFRAC($O$6,$O92,2))*(2*$P92))),IF(Analysis!$G$33='Data Validation'!$H$6,Curves!S92+(Curves!$AL92-Curves!S92),IF(Analysis!$G$33='Data Validation'!$H$7,Curves!S92+0.25%,IF(Analysis!$G$33='Data Validation'!$H$8,Curves!S92+0.5%,"You Broke It"))))))))</f>
        <v>4.0976100000000001E-2</v>
      </c>
      <c r="AB92" s="40">
        <f>+IF(Analysis!$G$33='Data Validation'!$H$3,Curves!T92,IF(Analysis!$G$33='Data Validation'!$H$1,T92*(1-(SQRT(YEARFRAC($O$6,$O92,2))*(2*$P92))),IF(Analysis!$G$33='Data Validation'!$H$2,Curves!T92*(1-(SQRT(YEARFRAC($O$6,$O92,2))*(1*$P92))),IF(Analysis!$G$33='Data Validation'!$H$4,Curves!T92*(1+(SQRT(YEARFRAC($O$6,$O92,2))*(1*$P92))),IF(Analysis!$G$33='Data Validation'!$H$5,Curves!T92*(1+(SQRT(YEARFRAC($O$6,$O92,2))*(2*$P92))),IF(Analysis!$G$33='Data Validation'!$H$6,Curves!T92+(Curves!$AL92-Curves!T92),IF(Analysis!$G$33='Data Validation'!$H$7,Curves!T92+0.25%,IF(Analysis!$G$33='Data Validation'!$H$8,Curves!T92+0.5%,"You Broke It"))))))))</f>
        <v>4.1656199999999997E-2</v>
      </c>
      <c r="AC92" s="40">
        <f>+IF(Analysis!$G$33='Data Validation'!$H$3,Curves!U92,IF(Analysis!$G$33='Data Validation'!$H$1,U92*(1-(SQRT(YEARFRAC($O$6,$O92,2))*(2*$P92))),IF(Analysis!$G$33='Data Validation'!$H$2,Curves!U92*(1-(SQRT(YEARFRAC($O$6,$O92,2))*(1*$P92))),IF(Analysis!$G$33='Data Validation'!$H$4,Curves!U92*(1+(SQRT(YEARFRAC($O$6,$O92,2))*(1*$P92))),IF(Analysis!$G$33='Data Validation'!$H$5,Curves!U92*(1+(SQRT(YEARFRAC($O$6,$O92,2))*(2*$P92))),IF(Analysis!$G$33='Data Validation'!$H$6,Curves!U92+(Curves!$AL92-Curves!U92),IF(Analysis!$G$33='Data Validation'!$H$7,Curves!U92+0.25%,IF(Analysis!$G$33='Data Validation'!$H$8,Curves!U92+0.5%,"You Broke It"))))))))</f>
        <v>0</v>
      </c>
      <c r="AD92" s="40">
        <f>+IF(Analysis!$G$33='Data Validation'!$H$3,Curves!V92,IF(Analysis!$G$33='Data Validation'!$H$1,V92*(1-(SQRT(YEARFRAC($O$6,$O92,2))*(2*$P92))),IF(Analysis!$G$33='Data Validation'!$H$2,Curves!V92*(1-(SQRT(YEARFRAC($O$6,$O92,2))*(1*$P92))),IF(Analysis!$G$33='Data Validation'!$H$4,Curves!V92*(1+(SQRT(YEARFRAC($O$6,$O92,2))*(1*$P92))),IF(Analysis!$G$33='Data Validation'!$H$5,Curves!V92*(1+(SQRT(YEARFRAC($O$6,$O92,2))*(2*$P92))),IF(Analysis!$G$33='Data Validation'!$H$6,Curves!V92+(Curves!$AL92-Curves!V92),IF(Analysis!$G$33='Data Validation'!$H$7,Curves!V92+0.25%,IF(Analysis!$G$33='Data Validation'!$H$8,Curves!V92+0.5%,"You Broke It"))))))))</f>
        <v>0</v>
      </c>
      <c r="AE92" s="24"/>
      <c r="AF92" s="35">
        <f t="shared" si="39"/>
        <v>45343</v>
      </c>
      <c r="AG92" s="36">
        <f t="shared" si="36"/>
        <v>5.3798000000000006E-2</v>
      </c>
      <c r="AH92" s="36"/>
      <c r="AI92" s="35">
        <f t="shared" si="40"/>
        <v>47875</v>
      </c>
      <c r="AJ92" s="36">
        <f t="shared" si="37"/>
        <v>3.9732080000000003E-2</v>
      </c>
      <c r="AK92" s="39" cm="1">
        <f t="array" ref="AK92">AVERAGE(IF((AF92:AF4086&gt;=AI92)*(AF92:AF4086&lt;=AI92),AG92:AG3777))</f>
        <v>3.9731200000000001E-2</v>
      </c>
      <c r="AL92" s="107">
        <f t="shared" si="26"/>
        <v>3.0715422499999968E-2</v>
      </c>
    </row>
    <row r="93" spans="2:38" x14ac:dyDescent="0.25">
      <c r="B93" s="16">
        <f t="shared" si="38"/>
        <v>47906</v>
      </c>
      <c r="C93" s="20">
        <v>26.66</v>
      </c>
      <c r="D93" s="2"/>
      <c r="E93" s="105">
        <v>3.9795400000000001</v>
      </c>
      <c r="F93" s="105">
        <v>4.0978399999999997</v>
      </c>
      <c r="G93" s="29">
        <v>4.16587</v>
      </c>
      <c r="H93" s="21"/>
      <c r="I93" s="23"/>
      <c r="J93" s="110">
        <v>45384</v>
      </c>
      <c r="K93" s="106">
        <v>5.3276199999999996</v>
      </c>
      <c r="L93" s="29"/>
      <c r="M93" s="23"/>
      <c r="O93" s="16">
        <f t="shared" si="27"/>
        <v>47906</v>
      </c>
      <c r="P93" s="51">
        <f t="shared" si="28"/>
        <v>0.2666</v>
      </c>
      <c r="Q93" s="8">
        <f t="shared" si="29"/>
        <v>3.9795400000000002E-2</v>
      </c>
      <c r="R93" s="8">
        <f t="shared" si="35"/>
        <v>3.9733400000000002E-2</v>
      </c>
      <c r="S93" s="8">
        <f t="shared" si="30"/>
        <v>4.0978399999999998E-2</v>
      </c>
      <c r="T93" s="24">
        <f t="shared" si="31"/>
        <v>4.16587E-2</v>
      </c>
      <c r="U93" s="24">
        <f t="shared" si="32"/>
        <v>0</v>
      </c>
      <c r="V93" s="24">
        <f t="shared" si="33"/>
        <v>0</v>
      </c>
      <c r="W93" s="24"/>
      <c r="X93" s="16">
        <f t="shared" si="34"/>
        <v>47906</v>
      </c>
      <c r="Y93" s="40">
        <f>+IF(Analysis!$G$33='Data Validation'!$H$3,Curves!Q93,IF(Analysis!$G$33='Data Validation'!$H$1,Q93*(1-(SQRT(YEARFRAC($O$6,$O93,2))*(2*$P93))),IF(Analysis!$G$33='Data Validation'!$H$2,Curves!Q93*(1-(SQRT(YEARFRAC($O$6,$O93,2))*(1*$P93))),IF(Analysis!$G$33='Data Validation'!$H$4,Curves!Q93*(1+(SQRT(YEARFRAC($O$6,$O93,2))*(1*$P93))),IF(Analysis!$G$33='Data Validation'!$H$5,Curves!Q93*(1+(SQRT(YEARFRAC($O$6,$O93,2))*(2*$P93))),IF(Analysis!$G$33='Data Validation'!$H$6,Curves!Q93+(Curves!$AL93-Curves!Q93),IF(Analysis!$G$33='Data Validation'!$H$7,Curves!Q93+0.25%,IF(Analysis!$G$33='Data Validation'!$H$8,Curves!Q93+0.5%,"You Broke It"))))))))</f>
        <v>3.9795400000000002E-2</v>
      </c>
      <c r="Z93" s="40">
        <f>+IF(Analysis!$G$33='Data Validation'!$H$3,Curves!R93,IF(Analysis!$G$33='Data Validation'!$H$1,R93*(1-(SQRT(YEARFRAC($O$6,$O93,2))*(2*$P93))),IF(Analysis!$G$33='Data Validation'!$H$2,Curves!R93*(1-(SQRT(YEARFRAC($O$6,$O93,2))*(1*$P93))),IF(Analysis!$G$33='Data Validation'!$H$4,Curves!R93*(1+(SQRT(YEARFRAC($O$6,$O93,2))*(1*$P93))),IF(Analysis!$G$33='Data Validation'!$H$5,Curves!R93*(1+(SQRT(YEARFRAC($O$6,$O93,2))*(2*$P93))),IF(Analysis!$G$33='Data Validation'!$H$6,Curves!R93+(Curves!$AL93-Curves!R93),IF(Analysis!$G$33='Data Validation'!$H$7,Curves!R93+0.25%,IF(Analysis!$G$33='Data Validation'!$H$8,Curves!R93+0.5%,"You Broke It"))))))))</f>
        <v>3.9733400000000002E-2</v>
      </c>
      <c r="AA93" s="40">
        <f>+IF(Analysis!$G$33='Data Validation'!$H$3,Curves!S93,IF(Analysis!$G$33='Data Validation'!$H$1,S93*(1-(SQRT(YEARFRAC($O$6,$O93,2))*(2*$P93))),IF(Analysis!$G$33='Data Validation'!$H$2,Curves!S93*(1-(SQRT(YEARFRAC($O$6,$O93,2))*(1*$P93))),IF(Analysis!$G$33='Data Validation'!$H$4,Curves!S93*(1+(SQRT(YEARFRAC($O$6,$O93,2))*(1*$P93))),IF(Analysis!$G$33='Data Validation'!$H$5,Curves!S93*(1+(SQRT(YEARFRAC($O$6,$O93,2))*(2*$P93))),IF(Analysis!$G$33='Data Validation'!$H$6,Curves!S93+(Curves!$AL93-Curves!S93),IF(Analysis!$G$33='Data Validation'!$H$7,Curves!S93+0.25%,IF(Analysis!$G$33='Data Validation'!$H$8,Curves!S93+0.5%,"You Broke It"))))))))</f>
        <v>4.0978399999999998E-2</v>
      </c>
      <c r="AB93" s="40">
        <f>+IF(Analysis!$G$33='Data Validation'!$H$3,Curves!T93,IF(Analysis!$G$33='Data Validation'!$H$1,T93*(1-(SQRT(YEARFRAC($O$6,$O93,2))*(2*$P93))),IF(Analysis!$G$33='Data Validation'!$H$2,Curves!T93*(1-(SQRT(YEARFRAC($O$6,$O93,2))*(1*$P93))),IF(Analysis!$G$33='Data Validation'!$H$4,Curves!T93*(1+(SQRT(YEARFRAC($O$6,$O93,2))*(1*$P93))),IF(Analysis!$G$33='Data Validation'!$H$5,Curves!T93*(1+(SQRT(YEARFRAC($O$6,$O93,2))*(2*$P93))),IF(Analysis!$G$33='Data Validation'!$H$6,Curves!T93+(Curves!$AL93-Curves!T93),IF(Analysis!$G$33='Data Validation'!$H$7,Curves!T93+0.25%,IF(Analysis!$G$33='Data Validation'!$H$8,Curves!T93+0.5%,"You Broke It"))))))))</f>
        <v>4.16587E-2</v>
      </c>
      <c r="AC93" s="40">
        <f>+IF(Analysis!$G$33='Data Validation'!$H$3,Curves!U93,IF(Analysis!$G$33='Data Validation'!$H$1,U93*(1-(SQRT(YEARFRAC($O$6,$O93,2))*(2*$P93))),IF(Analysis!$G$33='Data Validation'!$H$2,Curves!U93*(1-(SQRT(YEARFRAC($O$6,$O93,2))*(1*$P93))),IF(Analysis!$G$33='Data Validation'!$H$4,Curves!U93*(1+(SQRT(YEARFRAC($O$6,$O93,2))*(1*$P93))),IF(Analysis!$G$33='Data Validation'!$H$5,Curves!U93*(1+(SQRT(YEARFRAC($O$6,$O93,2))*(2*$P93))),IF(Analysis!$G$33='Data Validation'!$H$6,Curves!U93+(Curves!$AL93-Curves!U93),IF(Analysis!$G$33='Data Validation'!$H$7,Curves!U93+0.25%,IF(Analysis!$G$33='Data Validation'!$H$8,Curves!U93+0.5%,"You Broke It"))))))))</f>
        <v>0</v>
      </c>
      <c r="AD93" s="40">
        <f>+IF(Analysis!$G$33='Data Validation'!$H$3,Curves!V93,IF(Analysis!$G$33='Data Validation'!$H$1,V93*(1-(SQRT(YEARFRAC($O$6,$O93,2))*(2*$P93))),IF(Analysis!$G$33='Data Validation'!$H$2,Curves!V93*(1-(SQRT(YEARFRAC($O$6,$O93,2))*(1*$P93))),IF(Analysis!$G$33='Data Validation'!$H$4,Curves!V93*(1+(SQRT(YEARFRAC($O$6,$O93,2))*(1*$P93))),IF(Analysis!$G$33='Data Validation'!$H$5,Curves!V93*(1+(SQRT(YEARFRAC($O$6,$O93,2))*(2*$P93))),IF(Analysis!$G$33='Data Validation'!$H$6,Curves!V93+(Curves!$AL93-Curves!V93),IF(Analysis!$G$33='Data Validation'!$H$7,Curves!V93+0.25%,IF(Analysis!$G$33='Data Validation'!$H$8,Curves!V93+0.5%,"You Broke It"))))))))</f>
        <v>0</v>
      </c>
      <c r="AE93" s="24"/>
      <c r="AF93" s="35">
        <f t="shared" si="39"/>
        <v>45344</v>
      </c>
      <c r="AG93" s="36">
        <f t="shared" si="36"/>
        <v>5.3798000000000006E-2</v>
      </c>
      <c r="AH93" s="36"/>
      <c r="AI93" s="35">
        <f t="shared" si="40"/>
        <v>47906</v>
      </c>
      <c r="AJ93" s="36">
        <f t="shared" si="37"/>
        <v>3.9733400000000002E-2</v>
      </c>
      <c r="AK93" s="39" cm="1">
        <f t="array" ref="AK93">AVERAGE(IF((AF93:AF4087&gt;=AI93)*(AF93:AF4087&lt;=AI93),AG93:AG3778))</f>
        <v>3.9731200000000001E-2</v>
      </c>
      <c r="AL93" s="107">
        <f t="shared" si="26"/>
        <v>3.0757239999999967E-2</v>
      </c>
    </row>
    <row r="94" spans="2:38" x14ac:dyDescent="0.25">
      <c r="B94" s="16">
        <f t="shared" si="38"/>
        <v>47934</v>
      </c>
      <c r="C94" s="20">
        <v>26.66</v>
      </c>
      <c r="D94" s="2"/>
      <c r="E94" s="105">
        <v>3.9795400000000001</v>
      </c>
      <c r="F94" s="105">
        <v>4.0978399999999997</v>
      </c>
      <c r="G94" s="29">
        <v>4.16587</v>
      </c>
      <c r="H94" s="21"/>
      <c r="I94" s="23"/>
      <c r="J94" s="110">
        <v>45385</v>
      </c>
      <c r="K94" s="106">
        <v>5.3276199999999996</v>
      </c>
      <c r="L94" s="29"/>
      <c r="M94" s="23"/>
      <c r="O94" s="16">
        <f t="shared" si="27"/>
        <v>47934</v>
      </c>
      <c r="P94" s="51">
        <f t="shared" si="28"/>
        <v>0.2666</v>
      </c>
      <c r="Q94" s="8">
        <f t="shared" si="29"/>
        <v>3.9795400000000002E-2</v>
      </c>
      <c r="R94" s="8">
        <f t="shared" si="35"/>
        <v>3.9733840000000006E-2</v>
      </c>
      <c r="S94" s="8">
        <f t="shared" si="30"/>
        <v>4.0978399999999998E-2</v>
      </c>
      <c r="T94" s="24">
        <f t="shared" si="31"/>
        <v>4.16587E-2</v>
      </c>
      <c r="U94" s="24">
        <f t="shared" si="32"/>
        <v>0</v>
      </c>
      <c r="V94" s="24">
        <f t="shared" si="33"/>
        <v>0</v>
      </c>
      <c r="W94" s="24"/>
      <c r="X94" s="16">
        <f t="shared" si="34"/>
        <v>47934</v>
      </c>
      <c r="Y94" s="40">
        <f>+IF(Analysis!$G$33='Data Validation'!$H$3,Curves!Q94,IF(Analysis!$G$33='Data Validation'!$H$1,Q94*(1-(SQRT(YEARFRAC($O$6,$O94,2))*(2*$P94))),IF(Analysis!$G$33='Data Validation'!$H$2,Curves!Q94*(1-(SQRT(YEARFRAC($O$6,$O94,2))*(1*$P94))),IF(Analysis!$G$33='Data Validation'!$H$4,Curves!Q94*(1+(SQRT(YEARFRAC($O$6,$O94,2))*(1*$P94))),IF(Analysis!$G$33='Data Validation'!$H$5,Curves!Q94*(1+(SQRT(YEARFRAC($O$6,$O94,2))*(2*$P94))),IF(Analysis!$G$33='Data Validation'!$H$6,Curves!Q94+(Curves!$AL94-Curves!Q94),IF(Analysis!$G$33='Data Validation'!$H$7,Curves!Q94+0.25%,IF(Analysis!$G$33='Data Validation'!$H$8,Curves!Q94+0.5%,"You Broke It"))))))))</f>
        <v>3.9795400000000002E-2</v>
      </c>
      <c r="Z94" s="40">
        <f>+IF(Analysis!$G$33='Data Validation'!$H$3,Curves!R94,IF(Analysis!$G$33='Data Validation'!$H$1,R94*(1-(SQRT(YEARFRAC($O$6,$O94,2))*(2*$P94))),IF(Analysis!$G$33='Data Validation'!$H$2,Curves!R94*(1-(SQRT(YEARFRAC($O$6,$O94,2))*(1*$P94))),IF(Analysis!$G$33='Data Validation'!$H$4,Curves!R94*(1+(SQRT(YEARFRAC($O$6,$O94,2))*(1*$P94))),IF(Analysis!$G$33='Data Validation'!$H$5,Curves!R94*(1+(SQRT(YEARFRAC($O$6,$O94,2))*(2*$P94))),IF(Analysis!$G$33='Data Validation'!$H$6,Curves!R94+(Curves!$AL94-Curves!R94),IF(Analysis!$G$33='Data Validation'!$H$7,Curves!R94+0.25%,IF(Analysis!$G$33='Data Validation'!$H$8,Curves!R94+0.5%,"You Broke It"))))))))</f>
        <v>3.9733840000000006E-2</v>
      </c>
      <c r="AA94" s="40">
        <f>+IF(Analysis!$G$33='Data Validation'!$H$3,Curves!S94,IF(Analysis!$G$33='Data Validation'!$H$1,S94*(1-(SQRT(YEARFRAC($O$6,$O94,2))*(2*$P94))),IF(Analysis!$G$33='Data Validation'!$H$2,Curves!S94*(1-(SQRT(YEARFRAC($O$6,$O94,2))*(1*$P94))),IF(Analysis!$G$33='Data Validation'!$H$4,Curves!S94*(1+(SQRT(YEARFRAC($O$6,$O94,2))*(1*$P94))),IF(Analysis!$G$33='Data Validation'!$H$5,Curves!S94*(1+(SQRT(YEARFRAC($O$6,$O94,2))*(2*$P94))),IF(Analysis!$G$33='Data Validation'!$H$6,Curves!S94+(Curves!$AL94-Curves!S94),IF(Analysis!$G$33='Data Validation'!$H$7,Curves!S94+0.25%,IF(Analysis!$G$33='Data Validation'!$H$8,Curves!S94+0.5%,"You Broke It"))))))))</f>
        <v>4.0978399999999998E-2</v>
      </c>
      <c r="AB94" s="40">
        <f>+IF(Analysis!$G$33='Data Validation'!$H$3,Curves!T94,IF(Analysis!$G$33='Data Validation'!$H$1,T94*(1-(SQRT(YEARFRAC($O$6,$O94,2))*(2*$P94))),IF(Analysis!$G$33='Data Validation'!$H$2,Curves!T94*(1-(SQRT(YEARFRAC($O$6,$O94,2))*(1*$P94))),IF(Analysis!$G$33='Data Validation'!$H$4,Curves!T94*(1+(SQRT(YEARFRAC($O$6,$O94,2))*(1*$P94))),IF(Analysis!$G$33='Data Validation'!$H$5,Curves!T94*(1+(SQRT(YEARFRAC($O$6,$O94,2))*(2*$P94))),IF(Analysis!$G$33='Data Validation'!$H$6,Curves!T94+(Curves!$AL94-Curves!T94),IF(Analysis!$G$33='Data Validation'!$H$7,Curves!T94+0.25%,IF(Analysis!$G$33='Data Validation'!$H$8,Curves!T94+0.5%,"You Broke It"))))))))</f>
        <v>4.16587E-2</v>
      </c>
      <c r="AC94" s="40">
        <f>+IF(Analysis!$G$33='Data Validation'!$H$3,Curves!U94,IF(Analysis!$G$33='Data Validation'!$H$1,U94*(1-(SQRT(YEARFRAC($O$6,$O94,2))*(2*$P94))),IF(Analysis!$G$33='Data Validation'!$H$2,Curves!U94*(1-(SQRT(YEARFRAC($O$6,$O94,2))*(1*$P94))),IF(Analysis!$G$33='Data Validation'!$H$4,Curves!U94*(1+(SQRT(YEARFRAC($O$6,$O94,2))*(1*$P94))),IF(Analysis!$G$33='Data Validation'!$H$5,Curves!U94*(1+(SQRT(YEARFRAC($O$6,$O94,2))*(2*$P94))),IF(Analysis!$G$33='Data Validation'!$H$6,Curves!U94+(Curves!$AL94-Curves!U94),IF(Analysis!$G$33='Data Validation'!$H$7,Curves!U94+0.25%,IF(Analysis!$G$33='Data Validation'!$H$8,Curves!U94+0.5%,"You Broke It"))))))))</f>
        <v>0</v>
      </c>
      <c r="AD94" s="40">
        <f>+IF(Analysis!$G$33='Data Validation'!$H$3,Curves!V94,IF(Analysis!$G$33='Data Validation'!$H$1,V94*(1-(SQRT(YEARFRAC($O$6,$O94,2))*(2*$P94))),IF(Analysis!$G$33='Data Validation'!$H$2,Curves!V94*(1-(SQRT(YEARFRAC($O$6,$O94,2))*(1*$P94))),IF(Analysis!$G$33='Data Validation'!$H$4,Curves!V94*(1+(SQRT(YEARFRAC($O$6,$O94,2))*(1*$P94))),IF(Analysis!$G$33='Data Validation'!$H$5,Curves!V94*(1+(SQRT(YEARFRAC($O$6,$O94,2))*(2*$P94))),IF(Analysis!$G$33='Data Validation'!$H$6,Curves!V94+(Curves!$AL94-Curves!V94),IF(Analysis!$G$33='Data Validation'!$H$7,Curves!V94+0.25%,IF(Analysis!$G$33='Data Validation'!$H$8,Curves!V94+0.5%,"You Broke It"))))))))</f>
        <v>0</v>
      </c>
      <c r="AE94" s="24"/>
      <c r="AF94" s="35">
        <f t="shared" si="39"/>
        <v>45345</v>
      </c>
      <c r="AG94" s="36">
        <f t="shared" si="36"/>
        <v>5.3806E-2</v>
      </c>
      <c r="AH94" s="36"/>
      <c r="AI94" s="35">
        <f t="shared" si="40"/>
        <v>47934</v>
      </c>
      <c r="AJ94" s="36">
        <f t="shared" si="37"/>
        <v>3.9733840000000006E-2</v>
      </c>
      <c r="AK94" s="39" cm="1">
        <f t="array" ref="AK94">AVERAGE(IF((AF94:AF4088&gt;=AI94)*(AF94:AF4088&lt;=AI94),AG94:AG3779))</f>
        <v>3.9731200000000001E-2</v>
      </c>
      <c r="AL94" s="107">
        <f t="shared" si="26"/>
        <v>3.0799057499999966E-2</v>
      </c>
    </row>
    <row r="95" spans="2:38" x14ac:dyDescent="0.25">
      <c r="B95" s="16">
        <f t="shared" si="38"/>
        <v>47965</v>
      </c>
      <c r="C95" s="20">
        <v>26.67</v>
      </c>
      <c r="D95" s="2"/>
      <c r="E95" s="105">
        <v>3.97932</v>
      </c>
      <c r="F95" s="105">
        <v>4.0976100000000004</v>
      </c>
      <c r="G95" s="29">
        <v>4.1656199999999997</v>
      </c>
      <c r="H95" s="21"/>
      <c r="I95" s="23"/>
      <c r="J95" s="110">
        <v>45386</v>
      </c>
      <c r="K95" s="106">
        <v>5.3276199999999996</v>
      </c>
      <c r="L95" s="29"/>
      <c r="M95" s="23"/>
      <c r="O95" s="16">
        <f t="shared" si="27"/>
        <v>47965</v>
      </c>
      <c r="P95" s="51">
        <f t="shared" si="28"/>
        <v>0.26669999999999999</v>
      </c>
      <c r="Q95" s="8">
        <f t="shared" si="29"/>
        <v>3.9793200000000001E-2</v>
      </c>
      <c r="R95" s="8">
        <f t="shared" si="35"/>
        <v>3.9732299999999998E-2</v>
      </c>
      <c r="S95" s="8">
        <f t="shared" si="30"/>
        <v>4.0976100000000001E-2</v>
      </c>
      <c r="T95" s="24">
        <f t="shared" si="31"/>
        <v>4.1656199999999997E-2</v>
      </c>
      <c r="U95" s="24">
        <f t="shared" si="32"/>
        <v>0</v>
      </c>
      <c r="V95" s="24">
        <f t="shared" si="33"/>
        <v>0</v>
      </c>
      <c r="W95" s="24"/>
      <c r="X95" s="16">
        <f t="shared" si="34"/>
        <v>47965</v>
      </c>
      <c r="Y95" s="40">
        <f>+IF(Analysis!$G$33='Data Validation'!$H$3,Curves!Q95,IF(Analysis!$G$33='Data Validation'!$H$1,Q95*(1-(SQRT(YEARFRAC($O$6,$O95,2))*(2*$P95))),IF(Analysis!$G$33='Data Validation'!$H$2,Curves!Q95*(1-(SQRT(YEARFRAC($O$6,$O95,2))*(1*$P95))),IF(Analysis!$G$33='Data Validation'!$H$4,Curves!Q95*(1+(SQRT(YEARFRAC($O$6,$O95,2))*(1*$P95))),IF(Analysis!$G$33='Data Validation'!$H$5,Curves!Q95*(1+(SQRT(YEARFRAC($O$6,$O95,2))*(2*$P95))),IF(Analysis!$G$33='Data Validation'!$H$6,Curves!Q95+(Curves!$AL95-Curves!Q95),IF(Analysis!$G$33='Data Validation'!$H$7,Curves!Q95+0.25%,IF(Analysis!$G$33='Data Validation'!$H$8,Curves!Q95+0.5%,"You Broke It"))))))))</f>
        <v>3.9793200000000001E-2</v>
      </c>
      <c r="Z95" s="40">
        <f>+IF(Analysis!$G$33='Data Validation'!$H$3,Curves!R95,IF(Analysis!$G$33='Data Validation'!$H$1,R95*(1-(SQRT(YEARFRAC($O$6,$O95,2))*(2*$P95))),IF(Analysis!$G$33='Data Validation'!$H$2,Curves!R95*(1-(SQRT(YEARFRAC($O$6,$O95,2))*(1*$P95))),IF(Analysis!$G$33='Data Validation'!$H$4,Curves!R95*(1+(SQRT(YEARFRAC($O$6,$O95,2))*(1*$P95))),IF(Analysis!$G$33='Data Validation'!$H$5,Curves!R95*(1+(SQRT(YEARFRAC($O$6,$O95,2))*(2*$P95))),IF(Analysis!$G$33='Data Validation'!$H$6,Curves!R95+(Curves!$AL95-Curves!R95),IF(Analysis!$G$33='Data Validation'!$H$7,Curves!R95+0.25%,IF(Analysis!$G$33='Data Validation'!$H$8,Curves!R95+0.5%,"You Broke It"))))))))</f>
        <v>3.9732299999999998E-2</v>
      </c>
      <c r="AA95" s="40">
        <f>+IF(Analysis!$G$33='Data Validation'!$H$3,Curves!S95,IF(Analysis!$G$33='Data Validation'!$H$1,S95*(1-(SQRT(YEARFRAC($O$6,$O95,2))*(2*$P95))),IF(Analysis!$G$33='Data Validation'!$H$2,Curves!S95*(1-(SQRT(YEARFRAC($O$6,$O95,2))*(1*$P95))),IF(Analysis!$G$33='Data Validation'!$H$4,Curves!S95*(1+(SQRT(YEARFRAC($O$6,$O95,2))*(1*$P95))),IF(Analysis!$G$33='Data Validation'!$H$5,Curves!S95*(1+(SQRT(YEARFRAC($O$6,$O95,2))*(2*$P95))),IF(Analysis!$G$33='Data Validation'!$H$6,Curves!S95+(Curves!$AL95-Curves!S95),IF(Analysis!$G$33='Data Validation'!$H$7,Curves!S95+0.25%,IF(Analysis!$G$33='Data Validation'!$H$8,Curves!S95+0.5%,"You Broke It"))))))))</f>
        <v>4.0976100000000001E-2</v>
      </c>
      <c r="AB95" s="40">
        <f>+IF(Analysis!$G$33='Data Validation'!$H$3,Curves!T95,IF(Analysis!$G$33='Data Validation'!$H$1,T95*(1-(SQRT(YEARFRAC($O$6,$O95,2))*(2*$P95))),IF(Analysis!$G$33='Data Validation'!$H$2,Curves!T95*(1-(SQRT(YEARFRAC($O$6,$O95,2))*(1*$P95))),IF(Analysis!$G$33='Data Validation'!$H$4,Curves!T95*(1+(SQRT(YEARFRAC($O$6,$O95,2))*(1*$P95))),IF(Analysis!$G$33='Data Validation'!$H$5,Curves!T95*(1+(SQRT(YEARFRAC($O$6,$O95,2))*(2*$P95))),IF(Analysis!$G$33='Data Validation'!$H$6,Curves!T95+(Curves!$AL95-Curves!T95),IF(Analysis!$G$33='Data Validation'!$H$7,Curves!T95+0.25%,IF(Analysis!$G$33='Data Validation'!$H$8,Curves!T95+0.5%,"You Broke It"))))))))</f>
        <v>4.1656199999999997E-2</v>
      </c>
      <c r="AC95" s="40">
        <f>+IF(Analysis!$G$33='Data Validation'!$H$3,Curves!U95,IF(Analysis!$G$33='Data Validation'!$H$1,U95*(1-(SQRT(YEARFRAC($O$6,$O95,2))*(2*$P95))),IF(Analysis!$G$33='Data Validation'!$H$2,Curves!U95*(1-(SQRT(YEARFRAC($O$6,$O95,2))*(1*$P95))),IF(Analysis!$G$33='Data Validation'!$H$4,Curves!U95*(1+(SQRT(YEARFRAC($O$6,$O95,2))*(1*$P95))),IF(Analysis!$G$33='Data Validation'!$H$5,Curves!U95*(1+(SQRT(YEARFRAC($O$6,$O95,2))*(2*$P95))),IF(Analysis!$G$33='Data Validation'!$H$6,Curves!U95+(Curves!$AL95-Curves!U95),IF(Analysis!$G$33='Data Validation'!$H$7,Curves!U95+0.25%,IF(Analysis!$G$33='Data Validation'!$H$8,Curves!U95+0.5%,"You Broke It"))))))))</f>
        <v>0</v>
      </c>
      <c r="AD95" s="40">
        <f>+IF(Analysis!$G$33='Data Validation'!$H$3,Curves!V95,IF(Analysis!$G$33='Data Validation'!$H$1,V95*(1-(SQRT(YEARFRAC($O$6,$O95,2))*(2*$P95))),IF(Analysis!$G$33='Data Validation'!$H$2,Curves!V95*(1-(SQRT(YEARFRAC($O$6,$O95,2))*(1*$P95))),IF(Analysis!$G$33='Data Validation'!$H$4,Curves!V95*(1+(SQRT(YEARFRAC($O$6,$O95,2))*(1*$P95))),IF(Analysis!$G$33='Data Validation'!$H$5,Curves!V95*(1+(SQRT(YEARFRAC($O$6,$O95,2))*(2*$P95))),IF(Analysis!$G$33='Data Validation'!$H$6,Curves!V95+(Curves!$AL95-Curves!V95),IF(Analysis!$G$33='Data Validation'!$H$7,Curves!V95+0.25%,IF(Analysis!$G$33='Data Validation'!$H$8,Curves!V95+0.5%,"You Broke It"))))))))</f>
        <v>0</v>
      </c>
      <c r="AE95" s="24"/>
      <c r="AF95" s="35">
        <f t="shared" si="39"/>
        <v>45346</v>
      </c>
      <c r="AG95" s="36">
        <f t="shared" si="36"/>
        <v>5.3806E-2</v>
      </c>
      <c r="AH95" s="36"/>
      <c r="AI95" s="35">
        <f t="shared" si="40"/>
        <v>47965</v>
      </c>
      <c r="AJ95" s="36">
        <f t="shared" si="37"/>
        <v>3.9732299999999998E-2</v>
      </c>
      <c r="AK95" s="39" cm="1">
        <f t="array" ref="AK95">AVERAGE(IF((AF95:AF4089&gt;=AI95)*(AF95:AF4089&lt;=AI95),AG95:AG3780))</f>
        <v>3.9735600000000003E-2</v>
      </c>
      <c r="AL95" s="107">
        <f t="shared" si="26"/>
        <v>3.0840874999999966E-2</v>
      </c>
    </row>
    <row r="96" spans="2:38" x14ac:dyDescent="0.25">
      <c r="B96" s="16">
        <f t="shared" si="38"/>
        <v>47995</v>
      </c>
      <c r="C96" s="20">
        <v>26.68</v>
      </c>
      <c r="D96" s="2"/>
      <c r="E96" s="105">
        <v>3.9797600000000002</v>
      </c>
      <c r="F96" s="105">
        <v>4.0980800000000004</v>
      </c>
      <c r="G96" s="29">
        <v>4.1661099999999998</v>
      </c>
      <c r="H96" s="21"/>
      <c r="I96" s="23"/>
      <c r="J96" s="110">
        <v>45387</v>
      </c>
      <c r="K96" s="106">
        <v>5.3284099999999999</v>
      </c>
      <c r="L96" s="29"/>
      <c r="M96" s="23"/>
      <c r="O96" s="16">
        <f t="shared" si="27"/>
        <v>47995</v>
      </c>
      <c r="P96" s="51">
        <f t="shared" si="28"/>
        <v>0.26679999999999998</v>
      </c>
      <c r="Q96" s="8">
        <f t="shared" si="29"/>
        <v>3.9797600000000002E-2</v>
      </c>
      <c r="R96" s="8">
        <f t="shared" si="35"/>
        <v>3.9732960000000005E-2</v>
      </c>
      <c r="S96" s="8">
        <f t="shared" si="30"/>
        <v>4.0980800000000005E-2</v>
      </c>
      <c r="T96" s="24">
        <f t="shared" si="31"/>
        <v>4.16611E-2</v>
      </c>
      <c r="U96" s="24">
        <f t="shared" si="32"/>
        <v>0</v>
      </c>
      <c r="V96" s="24">
        <f t="shared" si="33"/>
        <v>0</v>
      </c>
      <c r="W96" s="24"/>
      <c r="X96" s="16">
        <f t="shared" si="34"/>
        <v>47995</v>
      </c>
      <c r="Y96" s="40">
        <f>+IF(Analysis!$G$33='Data Validation'!$H$3,Curves!Q96,IF(Analysis!$G$33='Data Validation'!$H$1,Q96*(1-(SQRT(YEARFRAC($O$6,$O96,2))*(2*$P96))),IF(Analysis!$G$33='Data Validation'!$H$2,Curves!Q96*(1-(SQRT(YEARFRAC($O$6,$O96,2))*(1*$P96))),IF(Analysis!$G$33='Data Validation'!$H$4,Curves!Q96*(1+(SQRT(YEARFRAC($O$6,$O96,2))*(1*$P96))),IF(Analysis!$G$33='Data Validation'!$H$5,Curves!Q96*(1+(SQRT(YEARFRAC($O$6,$O96,2))*(2*$P96))),IF(Analysis!$G$33='Data Validation'!$H$6,Curves!Q96+(Curves!$AL96-Curves!Q96),IF(Analysis!$G$33='Data Validation'!$H$7,Curves!Q96+0.25%,IF(Analysis!$G$33='Data Validation'!$H$8,Curves!Q96+0.5%,"You Broke It"))))))))</f>
        <v>3.9797600000000002E-2</v>
      </c>
      <c r="Z96" s="40">
        <f>+IF(Analysis!$G$33='Data Validation'!$H$3,Curves!R96,IF(Analysis!$G$33='Data Validation'!$H$1,R96*(1-(SQRT(YEARFRAC($O$6,$O96,2))*(2*$P96))),IF(Analysis!$G$33='Data Validation'!$H$2,Curves!R96*(1-(SQRT(YEARFRAC($O$6,$O96,2))*(1*$P96))),IF(Analysis!$G$33='Data Validation'!$H$4,Curves!R96*(1+(SQRT(YEARFRAC($O$6,$O96,2))*(1*$P96))),IF(Analysis!$G$33='Data Validation'!$H$5,Curves!R96*(1+(SQRT(YEARFRAC($O$6,$O96,2))*(2*$P96))),IF(Analysis!$G$33='Data Validation'!$H$6,Curves!R96+(Curves!$AL96-Curves!R96),IF(Analysis!$G$33='Data Validation'!$H$7,Curves!R96+0.25%,IF(Analysis!$G$33='Data Validation'!$H$8,Curves!R96+0.5%,"You Broke It"))))))))</f>
        <v>3.9732960000000005E-2</v>
      </c>
      <c r="AA96" s="40">
        <f>+IF(Analysis!$G$33='Data Validation'!$H$3,Curves!S96,IF(Analysis!$G$33='Data Validation'!$H$1,S96*(1-(SQRT(YEARFRAC($O$6,$O96,2))*(2*$P96))),IF(Analysis!$G$33='Data Validation'!$H$2,Curves!S96*(1-(SQRT(YEARFRAC($O$6,$O96,2))*(1*$P96))),IF(Analysis!$G$33='Data Validation'!$H$4,Curves!S96*(1+(SQRT(YEARFRAC($O$6,$O96,2))*(1*$P96))),IF(Analysis!$G$33='Data Validation'!$H$5,Curves!S96*(1+(SQRT(YEARFRAC($O$6,$O96,2))*(2*$P96))),IF(Analysis!$G$33='Data Validation'!$H$6,Curves!S96+(Curves!$AL96-Curves!S96),IF(Analysis!$G$33='Data Validation'!$H$7,Curves!S96+0.25%,IF(Analysis!$G$33='Data Validation'!$H$8,Curves!S96+0.5%,"You Broke It"))))))))</f>
        <v>4.0980800000000005E-2</v>
      </c>
      <c r="AB96" s="40">
        <f>+IF(Analysis!$G$33='Data Validation'!$H$3,Curves!T96,IF(Analysis!$G$33='Data Validation'!$H$1,T96*(1-(SQRT(YEARFRAC($O$6,$O96,2))*(2*$P96))),IF(Analysis!$G$33='Data Validation'!$H$2,Curves!T96*(1-(SQRT(YEARFRAC($O$6,$O96,2))*(1*$P96))),IF(Analysis!$G$33='Data Validation'!$H$4,Curves!T96*(1+(SQRT(YEARFRAC($O$6,$O96,2))*(1*$P96))),IF(Analysis!$G$33='Data Validation'!$H$5,Curves!T96*(1+(SQRT(YEARFRAC($O$6,$O96,2))*(2*$P96))),IF(Analysis!$G$33='Data Validation'!$H$6,Curves!T96+(Curves!$AL96-Curves!T96),IF(Analysis!$G$33='Data Validation'!$H$7,Curves!T96+0.25%,IF(Analysis!$G$33='Data Validation'!$H$8,Curves!T96+0.5%,"You Broke It"))))))))</f>
        <v>4.16611E-2</v>
      </c>
      <c r="AC96" s="40">
        <f>+IF(Analysis!$G$33='Data Validation'!$H$3,Curves!U96,IF(Analysis!$G$33='Data Validation'!$H$1,U96*(1-(SQRT(YEARFRAC($O$6,$O96,2))*(2*$P96))),IF(Analysis!$G$33='Data Validation'!$H$2,Curves!U96*(1-(SQRT(YEARFRAC($O$6,$O96,2))*(1*$P96))),IF(Analysis!$G$33='Data Validation'!$H$4,Curves!U96*(1+(SQRT(YEARFRAC($O$6,$O96,2))*(1*$P96))),IF(Analysis!$G$33='Data Validation'!$H$5,Curves!U96*(1+(SQRT(YEARFRAC($O$6,$O96,2))*(2*$P96))),IF(Analysis!$G$33='Data Validation'!$H$6,Curves!U96+(Curves!$AL96-Curves!U96),IF(Analysis!$G$33='Data Validation'!$H$7,Curves!U96+0.25%,IF(Analysis!$G$33='Data Validation'!$H$8,Curves!U96+0.5%,"You Broke It"))))))))</f>
        <v>0</v>
      </c>
      <c r="AD96" s="40">
        <f>+IF(Analysis!$G$33='Data Validation'!$H$3,Curves!V96,IF(Analysis!$G$33='Data Validation'!$H$1,V96*(1-(SQRT(YEARFRAC($O$6,$O96,2))*(2*$P96))),IF(Analysis!$G$33='Data Validation'!$H$2,Curves!V96*(1-(SQRT(YEARFRAC($O$6,$O96,2))*(1*$P96))),IF(Analysis!$G$33='Data Validation'!$H$4,Curves!V96*(1+(SQRT(YEARFRAC($O$6,$O96,2))*(1*$P96))),IF(Analysis!$G$33='Data Validation'!$H$5,Curves!V96*(1+(SQRT(YEARFRAC($O$6,$O96,2))*(2*$P96))),IF(Analysis!$G$33='Data Validation'!$H$6,Curves!V96+(Curves!$AL96-Curves!V96),IF(Analysis!$G$33='Data Validation'!$H$7,Curves!V96+0.25%,IF(Analysis!$G$33='Data Validation'!$H$8,Curves!V96+0.5%,"You Broke It"))))))))</f>
        <v>0</v>
      </c>
      <c r="AE96" s="24"/>
      <c r="AF96" s="35">
        <f t="shared" si="39"/>
        <v>45347</v>
      </c>
      <c r="AG96" s="36">
        <f t="shared" si="36"/>
        <v>5.3806E-2</v>
      </c>
      <c r="AH96" s="36"/>
      <c r="AI96" s="35">
        <f t="shared" si="40"/>
        <v>47995</v>
      </c>
      <c r="AJ96" s="36">
        <f t="shared" si="37"/>
        <v>3.9732960000000005E-2</v>
      </c>
      <c r="AK96" s="39" cm="1">
        <f t="array" ref="AK96">AVERAGE(IF((AF96:AF4090&gt;=AI96)*(AF96:AF4090&lt;=AI96),AG96:AG3781))</f>
        <v>3.9731200000000001E-2</v>
      </c>
      <c r="AL96" s="107">
        <f t="shared" si="26"/>
        <v>3.0882692499999965E-2</v>
      </c>
    </row>
    <row r="97" spans="2:38" x14ac:dyDescent="0.25">
      <c r="B97" s="16">
        <f t="shared" si="38"/>
        <v>48026</v>
      </c>
      <c r="C97" s="20">
        <v>26.69</v>
      </c>
      <c r="D97" s="2"/>
      <c r="E97" s="105">
        <v>3.9795400000000001</v>
      </c>
      <c r="F97" s="105">
        <v>4.0978399999999997</v>
      </c>
      <c r="G97" s="29">
        <v>4.16587</v>
      </c>
      <c r="H97" s="21"/>
      <c r="I97" s="23"/>
      <c r="J97" s="110">
        <v>45390</v>
      </c>
      <c r="K97" s="106">
        <v>5.3276199999999996</v>
      </c>
      <c r="L97" s="29"/>
      <c r="M97" s="23"/>
      <c r="O97" s="16">
        <f t="shared" si="27"/>
        <v>48026</v>
      </c>
      <c r="P97" s="51">
        <f t="shared" si="28"/>
        <v>0.26690000000000003</v>
      </c>
      <c r="Q97" s="8">
        <f t="shared" si="29"/>
        <v>3.9795400000000002E-2</v>
      </c>
      <c r="R97" s="8">
        <f t="shared" si="35"/>
        <v>3.9734499999999999E-2</v>
      </c>
      <c r="S97" s="8">
        <f t="shared" si="30"/>
        <v>4.0978399999999998E-2</v>
      </c>
      <c r="T97" s="24">
        <f t="shared" si="31"/>
        <v>4.16587E-2</v>
      </c>
      <c r="U97" s="24">
        <f t="shared" si="32"/>
        <v>0</v>
      </c>
      <c r="V97" s="24">
        <f t="shared" si="33"/>
        <v>0</v>
      </c>
      <c r="W97" s="24"/>
      <c r="X97" s="16">
        <f t="shared" si="34"/>
        <v>48026</v>
      </c>
      <c r="Y97" s="40">
        <f>+IF(Analysis!$G$33='Data Validation'!$H$3,Curves!Q97,IF(Analysis!$G$33='Data Validation'!$H$1,Q97*(1-(SQRT(YEARFRAC($O$6,$O97,2))*(2*$P97))),IF(Analysis!$G$33='Data Validation'!$H$2,Curves!Q97*(1-(SQRT(YEARFRAC($O$6,$O97,2))*(1*$P97))),IF(Analysis!$G$33='Data Validation'!$H$4,Curves!Q97*(1+(SQRT(YEARFRAC($O$6,$O97,2))*(1*$P97))),IF(Analysis!$G$33='Data Validation'!$H$5,Curves!Q97*(1+(SQRT(YEARFRAC($O$6,$O97,2))*(2*$P97))),IF(Analysis!$G$33='Data Validation'!$H$6,Curves!Q97+(Curves!$AL97-Curves!Q97),IF(Analysis!$G$33='Data Validation'!$H$7,Curves!Q97+0.25%,IF(Analysis!$G$33='Data Validation'!$H$8,Curves!Q97+0.5%,"You Broke It"))))))))</f>
        <v>3.9795400000000002E-2</v>
      </c>
      <c r="Z97" s="40">
        <f>+IF(Analysis!$G$33='Data Validation'!$H$3,Curves!R97,IF(Analysis!$G$33='Data Validation'!$H$1,R97*(1-(SQRT(YEARFRAC($O$6,$O97,2))*(2*$P97))),IF(Analysis!$G$33='Data Validation'!$H$2,Curves!R97*(1-(SQRT(YEARFRAC($O$6,$O97,2))*(1*$P97))),IF(Analysis!$G$33='Data Validation'!$H$4,Curves!R97*(1+(SQRT(YEARFRAC($O$6,$O97,2))*(1*$P97))),IF(Analysis!$G$33='Data Validation'!$H$5,Curves!R97*(1+(SQRT(YEARFRAC($O$6,$O97,2))*(2*$P97))),IF(Analysis!$G$33='Data Validation'!$H$6,Curves!R97+(Curves!$AL97-Curves!R97),IF(Analysis!$G$33='Data Validation'!$H$7,Curves!R97+0.25%,IF(Analysis!$G$33='Data Validation'!$H$8,Curves!R97+0.5%,"You Broke It"))))))))</f>
        <v>3.9734499999999999E-2</v>
      </c>
      <c r="AA97" s="40">
        <f>+IF(Analysis!$G$33='Data Validation'!$H$3,Curves!S97,IF(Analysis!$G$33='Data Validation'!$H$1,S97*(1-(SQRT(YEARFRAC($O$6,$O97,2))*(2*$P97))),IF(Analysis!$G$33='Data Validation'!$H$2,Curves!S97*(1-(SQRT(YEARFRAC($O$6,$O97,2))*(1*$P97))),IF(Analysis!$G$33='Data Validation'!$H$4,Curves!S97*(1+(SQRT(YEARFRAC($O$6,$O97,2))*(1*$P97))),IF(Analysis!$G$33='Data Validation'!$H$5,Curves!S97*(1+(SQRT(YEARFRAC($O$6,$O97,2))*(2*$P97))),IF(Analysis!$G$33='Data Validation'!$H$6,Curves!S97+(Curves!$AL97-Curves!S97),IF(Analysis!$G$33='Data Validation'!$H$7,Curves!S97+0.25%,IF(Analysis!$G$33='Data Validation'!$H$8,Curves!S97+0.5%,"You Broke It"))))))))</f>
        <v>4.0978399999999998E-2</v>
      </c>
      <c r="AB97" s="40">
        <f>+IF(Analysis!$G$33='Data Validation'!$H$3,Curves!T97,IF(Analysis!$G$33='Data Validation'!$H$1,T97*(1-(SQRT(YEARFRAC($O$6,$O97,2))*(2*$P97))),IF(Analysis!$G$33='Data Validation'!$H$2,Curves!T97*(1-(SQRT(YEARFRAC($O$6,$O97,2))*(1*$P97))),IF(Analysis!$G$33='Data Validation'!$H$4,Curves!T97*(1+(SQRT(YEARFRAC($O$6,$O97,2))*(1*$P97))),IF(Analysis!$G$33='Data Validation'!$H$5,Curves!T97*(1+(SQRT(YEARFRAC($O$6,$O97,2))*(2*$P97))),IF(Analysis!$G$33='Data Validation'!$H$6,Curves!T97+(Curves!$AL97-Curves!T97),IF(Analysis!$G$33='Data Validation'!$H$7,Curves!T97+0.25%,IF(Analysis!$G$33='Data Validation'!$H$8,Curves!T97+0.5%,"You Broke It"))))))))</f>
        <v>4.16587E-2</v>
      </c>
      <c r="AC97" s="40">
        <f>+IF(Analysis!$G$33='Data Validation'!$H$3,Curves!U97,IF(Analysis!$G$33='Data Validation'!$H$1,U97*(1-(SQRT(YEARFRAC($O$6,$O97,2))*(2*$P97))),IF(Analysis!$G$33='Data Validation'!$H$2,Curves!U97*(1-(SQRT(YEARFRAC($O$6,$O97,2))*(1*$P97))),IF(Analysis!$G$33='Data Validation'!$H$4,Curves!U97*(1+(SQRT(YEARFRAC($O$6,$O97,2))*(1*$P97))),IF(Analysis!$G$33='Data Validation'!$H$5,Curves!U97*(1+(SQRT(YEARFRAC($O$6,$O97,2))*(2*$P97))),IF(Analysis!$G$33='Data Validation'!$H$6,Curves!U97+(Curves!$AL97-Curves!U97),IF(Analysis!$G$33='Data Validation'!$H$7,Curves!U97+0.25%,IF(Analysis!$G$33='Data Validation'!$H$8,Curves!U97+0.5%,"You Broke It"))))))))</f>
        <v>0</v>
      </c>
      <c r="AD97" s="40">
        <f>+IF(Analysis!$G$33='Data Validation'!$H$3,Curves!V97,IF(Analysis!$G$33='Data Validation'!$H$1,V97*(1-(SQRT(YEARFRAC($O$6,$O97,2))*(2*$P97))),IF(Analysis!$G$33='Data Validation'!$H$2,Curves!V97*(1-(SQRT(YEARFRAC($O$6,$O97,2))*(1*$P97))),IF(Analysis!$G$33='Data Validation'!$H$4,Curves!V97*(1+(SQRT(YEARFRAC($O$6,$O97,2))*(1*$P97))),IF(Analysis!$G$33='Data Validation'!$H$5,Curves!V97*(1+(SQRT(YEARFRAC($O$6,$O97,2))*(2*$P97))),IF(Analysis!$G$33='Data Validation'!$H$6,Curves!V97+(Curves!$AL97-Curves!V97),IF(Analysis!$G$33='Data Validation'!$H$7,Curves!V97+0.25%,IF(Analysis!$G$33='Data Validation'!$H$8,Curves!V97+0.5%,"You Broke It"))))))))</f>
        <v>0</v>
      </c>
      <c r="AE97" s="24"/>
      <c r="AF97" s="35">
        <f t="shared" si="39"/>
        <v>45348</v>
      </c>
      <c r="AG97" s="36">
        <f t="shared" si="36"/>
        <v>5.3798000000000006E-2</v>
      </c>
      <c r="AH97" s="36"/>
      <c r="AI97" s="35">
        <f t="shared" si="40"/>
        <v>48026</v>
      </c>
      <c r="AJ97" s="36">
        <f t="shared" si="37"/>
        <v>3.9734499999999999E-2</v>
      </c>
      <c r="AK97" s="39" cm="1">
        <f t="array" ref="AK97">AVERAGE(IF((AF97:AF4091&gt;=AI97)*(AF97:AF4091&lt;=AI97),AG97:AG3782))</f>
        <v>3.9735600000000003E-2</v>
      </c>
      <c r="AL97" s="107">
        <f t="shared" si="26"/>
        <v>3.0924509999999964E-2</v>
      </c>
    </row>
    <row r="98" spans="2:38" x14ac:dyDescent="0.25">
      <c r="B98" s="16">
        <f t="shared" si="38"/>
        <v>48056</v>
      </c>
      <c r="C98" s="20">
        <v>26.69</v>
      </c>
      <c r="D98" s="2"/>
      <c r="E98" s="105">
        <v>3.97932</v>
      </c>
      <c r="F98" s="105">
        <v>4.0976100000000004</v>
      </c>
      <c r="G98" s="29">
        <v>4.1656199999999997</v>
      </c>
      <c r="H98" s="21"/>
      <c r="I98" s="23"/>
      <c r="J98" s="110">
        <v>45391</v>
      </c>
      <c r="K98" s="106">
        <v>5.3276199999999996</v>
      </c>
      <c r="L98" s="29"/>
      <c r="M98" s="23"/>
      <c r="O98" s="16">
        <f t="shared" si="27"/>
        <v>48056</v>
      </c>
      <c r="P98" s="51">
        <f t="shared" si="28"/>
        <v>0.26690000000000003</v>
      </c>
      <c r="Q98" s="8">
        <f t="shared" si="29"/>
        <v>3.9793200000000001E-2</v>
      </c>
      <c r="R98" s="8">
        <f t="shared" si="35"/>
        <v>3.9732079999999996E-2</v>
      </c>
      <c r="S98" s="8">
        <f t="shared" si="30"/>
        <v>4.0976100000000001E-2</v>
      </c>
      <c r="T98" s="24">
        <f t="shared" si="31"/>
        <v>4.1656199999999997E-2</v>
      </c>
      <c r="U98" s="24">
        <f t="shared" si="32"/>
        <v>0</v>
      </c>
      <c r="V98" s="24">
        <f t="shared" si="33"/>
        <v>0</v>
      </c>
      <c r="W98" s="24"/>
      <c r="X98" s="16">
        <f t="shared" si="34"/>
        <v>48056</v>
      </c>
      <c r="Y98" s="40">
        <f>+IF(Analysis!$G$33='Data Validation'!$H$3,Curves!Q98,IF(Analysis!$G$33='Data Validation'!$H$1,Q98*(1-(SQRT(YEARFRAC($O$6,$O98,2))*(2*$P98))),IF(Analysis!$G$33='Data Validation'!$H$2,Curves!Q98*(1-(SQRT(YEARFRAC($O$6,$O98,2))*(1*$P98))),IF(Analysis!$G$33='Data Validation'!$H$4,Curves!Q98*(1+(SQRT(YEARFRAC($O$6,$O98,2))*(1*$P98))),IF(Analysis!$G$33='Data Validation'!$H$5,Curves!Q98*(1+(SQRT(YEARFRAC($O$6,$O98,2))*(2*$P98))),IF(Analysis!$G$33='Data Validation'!$H$6,Curves!Q98+(Curves!$AL98-Curves!Q98),IF(Analysis!$G$33='Data Validation'!$H$7,Curves!Q98+0.25%,IF(Analysis!$G$33='Data Validation'!$H$8,Curves!Q98+0.5%,"You Broke It"))))))))</f>
        <v>3.9793200000000001E-2</v>
      </c>
      <c r="Z98" s="40">
        <f>+IF(Analysis!$G$33='Data Validation'!$H$3,Curves!R98,IF(Analysis!$G$33='Data Validation'!$H$1,R98*(1-(SQRT(YEARFRAC($O$6,$O98,2))*(2*$P98))),IF(Analysis!$G$33='Data Validation'!$H$2,Curves!R98*(1-(SQRT(YEARFRAC($O$6,$O98,2))*(1*$P98))),IF(Analysis!$G$33='Data Validation'!$H$4,Curves!R98*(1+(SQRT(YEARFRAC($O$6,$O98,2))*(1*$P98))),IF(Analysis!$G$33='Data Validation'!$H$5,Curves!R98*(1+(SQRT(YEARFRAC($O$6,$O98,2))*(2*$P98))),IF(Analysis!$G$33='Data Validation'!$H$6,Curves!R98+(Curves!$AL98-Curves!R98),IF(Analysis!$G$33='Data Validation'!$H$7,Curves!R98+0.25%,IF(Analysis!$G$33='Data Validation'!$H$8,Curves!R98+0.5%,"You Broke It"))))))))</f>
        <v>3.9732079999999996E-2</v>
      </c>
      <c r="AA98" s="40">
        <f>+IF(Analysis!$G$33='Data Validation'!$H$3,Curves!S98,IF(Analysis!$G$33='Data Validation'!$H$1,S98*(1-(SQRT(YEARFRAC($O$6,$O98,2))*(2*$P98))),IF(Analysis!$G$33='Data Validation'!$H$2,Curves!S98*(1-(SQRT(YEARFRAC($O$6,$O98,2))*(1*$P98))),IF(Analysis!$G$33='Data Validation'!$H$4,Curves!S98*(1+(SQRT(YEARFRAC($O$6,$O98,2))*(1*$P98))),IF(Analysis!$G$33='Data Validation'!$H$5,Curves!S98*(1+(SQRT(YEARFRAC($O$6,$O98,2))*(2*$P98))),IF(Analysis!$G$33='Data Validation'!$H$6,Curves!S98+(Curves!$AL98-Curves!S98),IF(Analysis!$G$33='Data Validation'!$H$7,Curves!S98+0.25%,IF(Analysis!$G$33='Data Validation'!$H$8,Curves!S98+0.5%,"You Broke It"))))))))</f>
        <v>4.0976100000000001E-2</v>
      </c>
      <c r="AB98" s="40">
        <f>+IF(Analysis!$G$33='Data Validation'!$H$3,Curves!T98,IF(Analysis!$G$33='Data Validation'!$H$1,T98*(1-(SQRT(YEARFRAC($O$6,$O98,2))*(2*$P98))),IF(Analysis!$G$33='Data Validation'!$H$2,Curves!T98*(1-(SQRT(YEARFRAC($O$6,$O98,2))*(1*$P98))),IF(Analysis!$G$33='Data Validation'!$H$4,Curves!T98*(1+(SQRT(YEARFRAC($O$6,$O98,2))*(1*$P98))),IF(Analysis!$G$33='Data Validation'!$H$5,Curves!T98*(1+(SQRT(YEARFRAC($O$6,$O98,2))*(2*$P98))),IF(Analysis!$G$33='Data Validation'!$H$6,Curves!T98+(Curves!$AL98-Curves!T98),IF(Analysis!$G$33='Data Validation'!$H$7,Curves!T98+0.25%,IF(Analysis!$G$33='Data Validation'!$H$8,Curves!T98+0.5%,"You Broke It"))))))))</f>
        <v>4.1656199999999997E-2</v>
      </c>
      <c r="AC98" s="40">
        <f>+IF(Analysis!$G$33='Data Validation'!$H$3,Curves!U98,IF(Analysis!$G$33='Data Validation'!$H$1,U98*(1-(SQRT(YEARFRAC($O$6,$O98,2))*(2*$P98))),IF(Analysis!$G$33='Data Validation'!$H$2,Curves!U98*(1-(SQRT(YEARFRAC($O$6,$O98,2))*(1*$P98))),IF(Analysis!$G$33='Data Validation'!$H$4,Curves!U98*(1+(SQRT(YEARFRAC($O$6,$O98,2))*(1*$P98))),IF(Analysis!$G$33='Data Validation'!$H$5,Curves!U98*(1+(SQRT(YEARFRAC($O$6,$O98,2))*(2*$P98))),IF(Analysis!$G$33='Data Validation'!$H$6,Curves!U98+(Curves!$AL98-Curves!U98),IF(Analysis!$G$33='Data Validation'!$H$7,Curves!U98+0.25%,IF(Analysis!$G$33='Data Validation'!$H$8,Curves!U98+0.5%,"You Broke It"))))))))</f>
        <v>0</v>
      </c>
      <c r="AD98" s="40">
        <f>+IF(Analysis!$G$33='Data Validation'!$H$3,Curves!V98,IF(Analysis!$G$33='Data Validation'!$H$1,V98*(1-(SQRT(YEARFRAC($O$6,$O98,2))*(2*$P98))),IF(Analysis!$G$33='Data Validation'!$H$2,Curves!V98*(1-(SQRT(YEARFRAC($O$6,$O98,2))*(1*$P98))),IF(Analysis!$G$33='Data Validation'!$H$4,Curves!V98*(1+(SQRT(YEARFRAC($O$6,$O98,2))*(1*$P98))),IF(Analysis!$G$33='Data Validation'!$H$5,Curves!V98*(1+(SQRT(YEARFRAC($O$6,$O98,2))*(2*$P98))),IF(Analysis!$G$33='Data Validation'!$H$6,Curves!V98+(Curves!$AL98-Curves!V98),IF(Analysis!$G$33='Data Validation'!$H$7,Curves!V98+0.25%,IF(Analysis!$G$33='Data Validation'!$H$8,Curves!V98+0.5%,"You Broke It"))))))))</f>
        <v>0</v>
      </c>
      <c r="AE98" s="24"/>
      <c r="AF98" s="35">
        <f t="shared" si="39"/>
        <v>45349</v>
      </c>
      <c r="AG98" s="36">
        <f t="shared" si="36"/>
        <v>5.3798000000000006E-2</v>
      </c>
      <c r="AH98" s="36"/>
      <c r="AI98" s="35">
        <f t="shared" si="40"/>
        <v>48056</v>
      </c>
      <c r="AJ98" s="36">
        <f t="shared" si="37"/>
        <v>3.9732079999999996E-2</v>
      </c>
      <c r="AK98" s="39" cm="1">
        <f t="array" ref="AK98">AVERAGE(IF((AF98:AF4092&gt;=AI98)*(AF98:AF4092&lt;=AI98),AG98:AG3783))</f>
        <v>3.9735600000000003E-2</v>
      </c>
      <c r="AL98" s="107">
        <f t="shared" si="26"/>
        <v>3.0966327499999963E-2</v>
      </c>
    </row>
    <row r="99" spans="2:38" x14ac:dyDescent="0.25">
      <c r="B99" s="16">
        <f t="shared" si="38"/>
        <v>48087</v>
      </c>
      <c r="C99" s="20">
        <v>26.7</v>
      </c>
      <c r="D99" s="2"/>
      <c r="E99" s="105">
        <v>3.9797600000000002</v>
      </c>
      <c r="F99" s="105">
        <v>4.0980800000000004</v>
      </c>
      <c r="G99" s="29">
        <v>4.1661099999999998</v>
      </c>
      <c r="H99" s="21"/>
      <c r="I99" s="23"/>
      <c r="J99" s="110">
        <v>45392</v>
      </c>
      <c r="K99" s="106">
        <v>5.3276199999999996</v>
      </c>
      <c r="L99" s="29"/>
      <c r="M99" s="23"/>
      <c r="O99" s="16">
        <f t="shared" si="27"/>
        <v>48087</v>
      </c>
      <c r="P99" s="51">
        <f t="shared" si="28"/>
        <v>0.26700000000000002</v>
      </c>
      <c r="Q99" s="8">
        <f t="shared" si="29"/>
        <v>3.9797600000000002E-2</v>
      </c>
      <c r="R99" s="8">
        <f t="shared" si="35"/>
        <v>3.9735160000000005E-2</v>
      </c>
      <c r="S99" s="8">
        <f t="shared" si="30"/>
        <v>4.0980800000000005E-2</v>
      </c>
      <c r="T99" s="24">
        <f t="shared" si="31"/>
        <v>4.16611E-2</v>
      </c>
      <c r="U99" s="24">
        <f t="shared" si="32"/>
        <v>0</v>
      </c>
      <c r="V99" s="24">
        <f t="shared" si="33"/>
        <v>0</v>
      </c>
      <c r="W99" s="24"/>
      <c r="X99" s="16">
        <f t="shared" si="34"/>
        <v>48087</v>
      </c>
      <c r="Y99" s="40">
        <f>+IF(Analysis!$G$33='Data Validation'!$H$3,Curves!Q99,IF(Analysis!$G$33='Data Validation'!$H$1,Q99*(1-(SQRT(YEARFRAC($O$6,$O99,2))*(2*$P99))),IF(Analysis!$G$33='Data Validation'!$H$2,Curves!Q99*(1-(SQRT(YEARFRAC($O$6,$O99,2))*(1*$P99))),IF(Analysis!$G$33='Data Validation'!$H$4,Curves!Q99*(1+(SQRT(YEARFRAC($O$6,$O99,2))*(1*$P99))),IF(Analysis!$G$33='Data Validation'!$H$5,Curves!Q99*(1+(SQRT(YEARFRAC($O$6,$O99,2))*(2*$P99))),IF(Analysis!$G$33='Data Validation'!$H$6,Curves!Q99+(Curves!$AL99-Curves!Q99),IF(Analysis!$G$33='Data Validation'!$H$7,Curves!Q99+0.25%,IF(Analysis!$G$33='Data Validation'!$H$8,Curves!Q99+0.5%,"You Broke It"))))))))</f>
        <v>3.9797600000000002E-2</v>
      </c>
      <c r="Z99" s="40">
        <f>+IF(Analysis!$G$33='Data Validation'!$H$3,Curves!R99,IF(Analysis!$G$33='Data Validation'!$H$1,R99*(1-(SQRT(YEARFRAC($O$6,$O99,2))*(2*$P99))),IF(Analysis!$G$33='Data Validation'!$H$2,Curves!R99*(1-(SQRT(YEARFRAC($O$6,$O99,2))*(1*$P99))),IF(Analysis!$G$33='Data Validation'!$H$4,Curves!R99*(1+(SQRT(YEARFRAC($O$6,$O99,2))*(1*$P99))),IF(Analysis!$G$33='Data Validation'!$H$5,Curves!R99*(1+(SQRT(YEARFRAC($O$6,$O99,2))*(2*$P99))),IF(Analysis!$G$33='Data Validation'!$H$6,Curves!R99+(Curves!$AL99-Curves!R99),IF(Analysis!$G$33='Data Validation'!$H$7,Curves!R99+0.25%,IF(Analysis!$G$33='Data Validation'!$H$8,Curves!R99+0.5%,"You Broke It"))))))))</f>
        <v>3.9735160000000005E-2</v>
      </c>
      <c r="AA99" s="40">
        <f>+IF(Analysis!$G$33='Data Validation'!$H$3,Curves!S99,IF(Analysis!$G$33='Data Validation'!$H$1,S99*(1-(SQRT(YEARFRAC($O$6,$O99,2))*(2*$P99))),IF(Analysis!$G$33='Data Validation'!$H$2,Curves!S99*(1-(SQRT(YEARFRAC($O$6,$O99,2))*(1*$P99))),IF(Analysis!$G$33='Data Validation'!$H$4,Curves!S99*(1+(SQRT(YEARFRAC($O$6,$O99,2))*(1*$P99))),IF(Analysis!$G$33='Data Validation'!$H$5,Curves!S99*(1+(SQRT(YEARFRAC($O$6,$O99,2))*(2*$P99))),IF(Analysis!$G$33='Data Validation'!$H$6,Curves!S99+(Curves!$AL99-Curves!S99),IF(Analysis!$G$33='Data Validation'!$H$7,Curves!S99+0.25%,IF(Analysis!$G$33='Data Validation'!$H$8,Curves!S99+0.5%,"You Broke It"))))))))</f>
        <v>4.0980800000000005E-2</v>
      </c>
      <c r="AB99" s="40">
        <f>+IF(Analysis!$G$33='Data Validation'!$H$3,Curves!T99,IF(Analysis!$G$33='Data Validation'!$H$1,T99*(1-(SQRT(YEARFRAC($O$6,$O99,2))*(2*$P99))),IF(Analysis!$G$33='Data Validation'!$H$2,Curves!T99*(1-(SQRT(YEARFRAC($O$6,$O99,2))*(1*$P99))),IF(Analysis!$G$33='Data Validation'!$H$4,Curves!T99*(1+(SQRT(YEARFRAC($O$6,$O99,2))*(1*$P99))),IF(Analysis!$G$33='Data Validation'!$H$5,Curves!T99*(1+(SQRT(YEARFRAC($O$6,$O99,2))*(2*$P99))),IF(Analysis!$G$33='Data Validation'!$H$6,Curves!T99+(Curves!$AL99-Curves!T99),IF(Analysis!$G$33='Data Validation'!$H$7,Curves!T99+0.25%,IF(Analysis!$G$33='Data Validation'!$H$8,Curves!T99+0.5%,"You Broke It"))))))))</f>
        <v>4.16611E-2</v>
      </c>
      <c r="AC99" s="40">
        <f>+IF(Analysis!$G$33='Data Validation'!$H$3,Curves!U99,IF(Analysis!$G$33='Data Validation'!$H$1,U99*(1-(SQRT(YEARFRAC($O$6,$O99,2))*(2*$P99))),IF(Analysis!$G$33='Data Validation'!$H$2,Curves!U99*(1-(SQRT(YEARFRAC($O$6,$O99,2))*(1*$P99))),IF(Analysis!$G$33='Data Validation'!$H$4,Curves!U99*(1+(SQRT(YEARFRAC($O$6,$O99,2))*(1*$P99))),IF(Analysis!$G$33='Data Validation'!$H$5,Curves!U99*(1+(SQRT(YEARFRAC($O$6,$O99,2))*(2*$P99))),IF(Analysis!$G$33='Data Validation'!$H$6,Curves!U99+(Curves!$AL99-Curves!U99),IF(Analysis!$G$33='Data Validation'!$H$7,Curves!U99+0.25%,IF(Analysis!$G$33='Data Validation'!$H$8,Curves!U99+0.5%,"You Broke It"))))))))</f>
        <v>0</v>
      </c>
      <c r="AD99" s="40">
        <f>+IF(Analysis!$G$33='Data Validation'!$H$3,Curves!V99,IF(Analysis!$G$33='Data Validation'!$H$1,V99*(1-(SQRT(YEARFRAC($O$6,$O99,2))*(2*$P99))),IF(Analysis!$G$33='Data Validation'!$H$2,Curves!V99*(1-(SQRT(YEARFRAC($O$6,$O99,2))*(1*$P99))),IF(Analysis!$G$33='Data Validation'!$H$4,Curves!V99*(1+(SQRT(YEARFRAC($O$6,$O99,2))*(1*$P99))),IF(Analysis!$G$33='Data Validation'!$H$5,Curves!V99*(1+(SQRT(YEARFRAC($O$6,$O99,2))*(2*$P99))),IF(Analysis!$G$33='Data Validation'!$H$6,Curves!V99+(Curves!$AL99-Curves!V99),IF(Analysis!$G$33='Data Validation'!$H$7,Curves!V99+0.25%,IF(Analysis!$G$33='Data Validation'!$H$8,Curves!V99+0.5%,"You Broke It"))))))))</f>
        <v>0</v>
      </c>
      <c r="AE99" s="24"/>
      <c r="AF99" s="35">
        <f t="shared" si="39"/>
        <v>45350</v>
      </c>
      <c r="AG99" s="36">
        <f t="shared" si="36"/>
        <v>5.3655999999999995E-2</v>
      </c>
      <c r="AH99" s="36"/>
      <c r="AI99" s="35">
        <f t="shared" si="40"/>
        <v>48087</v>
      </c>
      <c r="AJ99" s="36">
        <f t="shared" si="37"/>
        <v>3.9735160000000005E-2</v>
      </c>
      <c r="AK99" s="39" cm="1">
        <f t="array" ref="AK99">AVERAGE(IF((AF99:AF4093&gt;=AI99)*(AF99:AF4093&lt;=AI99),AG99:AG3784))</f>
        <v>3.9731200000000001E-2</v>
      </c>
      <c r="AL99" s="107">
        <f t="shared" si="26"/>
        <v>3.1008144999999963E-2</v>
      </c>
    </row>
    <row r="100" spans="2:38" x14ac:dyDescent="0.25">
      <c r="B100" s="16">
        <f t="shared" si="38"/>
        <v>48118</v>
      </c>
      <c r="C100" s="20">
        <v>26.32</v>
      </c>
      <c r="D100" s="2"/>
      <c r="E100" s="105">
        <v>3.9795400000000001</v>
      </c>
      <c r="F100" s="105">
        <v>4.0978399999999997</v>
      </c>
      <c r="G100" s="29">
        <v>4.16587</v>
      </c>
      <c r="H100" s="21"/>
      <c r="I100" s="23"/>
      <c r="J100" s="110">
        <v>45393</v>
      </c>
      <c r="K100" s="106">
        <v>5.3276199999999996</v>
      </c>
      <c r="L100" s="29"/>
      <c r="M100" s="23"/>
      <c r="O100" s="16">
        <f t="shared" si="27"/>
        <v>48118</v>
      </c>
      <c r="P100" s="51">
        <f t="shared" si="28"/>
        <v>0.26319999999999999</v>
      </c>
      <c r="Q100" s="8">
        <f t="shared" si="29"/>
        <v>3.9795400000000002E-2</v>
      </c>
      <c r="R100" s="8">
        <f t="shared" si="35"/>
        <v>3.9733400000000002E-2</v>
      </c>
      <c r="S100" s="8">
        <f t="shared" si="30"/>
        <v>4.0978399999999998E-2</v>
      </c>
      <c r="T100" s="24">
        <f t="shared" si="31"/>
        <v>4.16587E-2</v>
      </c>
      <c r="U100" s="24">
        <f t="shared" si="32"/>
        <v>0</v>
      </c>
      <c r="V100" s="24">
        <f t="shared" si="33"/>
        <v>0</v>
      </c>
      <c r="W100" s="24"/>
      <c r="X100" s="16">
        <f t="shared" si="34"/>
        <v>48118</v>
      </c>
      <c r="Y100" s="40">
        <f>+IF(Analysis!$G$33='Data Validation'!$H$3,Curves!Q100,IF(Analysis!$G$33='Data Validation'!$H$1,Q100*(1-(SQRT(YEARFRAC($O$6,$O100,2))*(2*$P100))),IF(Analysis!$G$33='Data Validation'!$H$2,Curves!Q100*(1-(SQRT(YEARFRAC($O$6,$O100,2))*(1*$P100))),IF(Analysis!$G$33='Data Validation'!$H$4,Curves!Q100*(1+(SQRT(YEARFRAC($O$6,$O100,2))*(1*$P100))),IF(Analysis!$G$33='Data Validation'!$H$5,Curves!Q100*(1+(SQRT(YEARFRAC($O$6,$O100,2))*(2*$P100))),IF(Analysis!$G$33='Data Validation'!$H$6,Curves!Q100+(Curves!$AL100-Curves!Q100),IF(Analysis!$G$33='Data Validation'!$H$7,Curves!Q100+0.25%,IF(Analysis!$G$33='Data Validation'!$H$8,Curves!Q100+0.5%,"You Broke It"))))))))</f>
        <v>3.9795400000000002E-2</v>
      </c>
      <c r="Z100" s="40">
        <f>+IF(Analysis!$G$33='Data Validation'!$H$3,Curves!R100,IF(Analysis!$G$33='Data Validation'!$H$1,R100*(1-(SQRT(YEARFRAC($O$6,$O100,2))*(2*$P100))),IF(Analysis!$G$33='Data Validation'!$H$2,Curves!R100*(1-(SQRT(YEARFRAC($O$6,$O100,2))*(1*$P100))),IF(Analysis!$G$33='Data Validation'!$H$4,Curves!R100*(1+(SQRT(YEARFRAC($O$6,$O100,2))*(1*$P100))),IF(Analysis!$G$33='Data Validation'!$H$5,Curves!R100*(1+(SQRT(YEARFRAC($O$6,$O100,2))*(2*$P100))),IF(Analysis!$G$33='Data Validation'!$H$6,Curves!R100+(Curves!$AL100-Curves!R100),IF(Analysis!$G$33='Data Validation'!$H$7,Curves!R100+0.25%,IF(Analysis!$G$33='Data Validation'!$H$8,Curves!R100+0.5%,"You Broke It"))))))))</f>
        <v>3.9733400000000002E-2</v>
      </c>
      <c r="AA100" s="40">
        <f>+IF(Analysis!$G$33='Data Validation'!$H$3,Curves!S100,IF(Analysis!$G$33='Data Validation'!$H$1,S100*(1-(SQRT(YEARFRAC($O$6,$O100,2))*(2*$P100))),IF(Analysis!$G$33='Data Validation'!$H$2,Curves!S100*(1-(SQRT(YEARFRAC($O$6,$O100,2))*(1*$P100))),IF(Analysis!$G$33='Data Validation'!$H$4,Curves!S100*(1+(SQRT(YEARFRAC($O$6,$O100,2))*(1*$P100))),IF(Analysis!$G$33='Data Validation'!$H$5,Curves!S100*(1+(SQRT(YEARFRAC($O$6,$O100,2))*(2*$P100))),IF(Analysis!$G$33='Data Validation'!$H$6,Curves!S100+(Curves!$AL100-Curves!S100),IF(Analysis!$G$33='Data Validation'!$H$7,Curves!S100+0.25%,IF(Analysis!$G$33='Data Validation'!$H$8,Curves!S100+0.5%,"You Broke It"))))))))</f>
        <v>4.0978399999999998E-2</v>
      </c>
      <c r="AB100" s="40">
        <f>+IF(Analysis!$G$33='Data Validation'!$H$3,Curves!T100,IF(Analysis!$G$33='Data Validation'!$H$1,T100*(1-(SQRT(YEARFRAC($O$6,$O100,2))*(2*$P100))),IF(Analysis!$G$33='Data Validation'!$H$2,Curves!T100*(1-(SQRT(YEARFRAC($O$6,$O100,2))*(1*$P100))),IF(Analysis!$G$33='Data Validation'!$H$4,Curves!T100*(1+(SQRT(YEARFRAC($O$6,$O100,2))*(1*$P100))),IF(Analysis!$G$33='Data Validation'!$H$5,Curves!T100*(1+(SQRT(YEARFRAC($O$6,$O100,2))*(2*$P100))),IF(Analysis!$G$33='Data Validation'!$H$6,Curves!T100+(Curves!$AL100-Curves!T100),IF(Analysis!$G$33='Data Validation'!$H$7,Curves!T100+0.25%,IF(Analysis!$G$33='Data Validation'!$H$8,Curves!T100+0.5%,"You Broke It"))))))))</f>
        <v>4.16587E-2</v>
      </c>
      <c r="AC100" s="40">
        <f>+IF(Analysis!$G$33='Data Validation'!$H$3,Curves!U100,IF(Analysis!$G$33='Data Validation'!$H$1,U100*(1-(SQRT(YEARFRAC($O$6,$O100,2))*(2*$P100))),IF(Analysis!$G$33='Data Validation'!$H$2,Curves!U100*(1-(SQRT(YEARFRAC($O$6,$O100,2))*(1*$P100))),IF(Analysis!$G$33='Data Validation'!$H$4,Curves!U100*(1+(SQRT(YEARFRAC($O$6,$O100,2))*(1*$P100))),IF(Analysis!$G$33='Data Validation'!$H$5,Curves!U100*(1+(SQRT(YEARFRAC($O$6,$O100,2))*(2*$P100))),IF(Analysis!$G$33='Data Validation'!$H$6,Curves!U100+(Curves!$AL100-Curves!U100),IF(Analysis!$G$33='Data Validation'!$H$7,Curves!U100+0.25%,IF(Analysis!$G$33='Data Validation'!$H$8,Curves!U100+0.5%,"You Broke It"))))))))</f>
        <v>0</v>
      </c>
      <c r="AD100" s="40">
        <f>+IF(Analysis!$G$33='Data Validation'!$H$3,Curves!V100,IF(Analysis!$G$33='Data Validation'!$H$1,V100*(1-(SQRT(YEARFRAC($O$6,$O100,2))*(2*$P100))),IF(Analysis!$G$33='Data Validation'!$H$2,Curves!V100*(1-(SQRT(YEARFRAC($O$6,$O100,2))*(1*$P100))),IF(Analysis!$G$33='Data Validation'!$H$4,Curves!V100*(1+(SQRT(YEARFRAC($O$6,$O100,2))*(1*$P100))),IF(Analysis!$G$33='Data Validation'!$H$5,Curves!V100*(1+(SQRT(YEARFRAC($O$6,$O100,2))*(2*$P100))),IF(Analysis!$G$33='Data Validation'!$H$6,Curves!V100+(Curves!$AL100-Curves!V100),IF(Analysis!$G$33='Data Validation'!$H$7,Curves!V100+0.25%,IF(Analysis!$G$33='Data Validation'!$H$8,Curves!V100+0.5%,"You Broke It"))))))))</f>
        <v>0</v>
      </c>
      <c r="AE100" s="24"/>
      <c r="AF100" s="35">
        <f t="shared" si="39"/>
        <v>45351</v>
      </c>
      <c r="AG100" s="36">
        <f t="shared" si="36"/>
        <v>5.3655999999999995E-2</v>
      </c>
      <c r="AH100" s="36"/>
      <c r="AI100" s="35">
        <f t="shared" si="40"/>
        <v>48118</v>
      </c>
      <c r="AJ100" s="36">
        <f t="shared" si="37"/>
        <v>3.9733400000000002E-2</v>
      </c>
      <c r="AK100" s="39" cm="1">
        <f t="array" ref="AK100">AVERAGE(IF((AF100:AF4094&gt;=AI100)*(AF100:AF4094&lt;=AI100),AG100:AG3785))</f>
        <v>3.9735600000000003E-2</v>
      </c>
      <c r="AL100" s="107">
        <f t="shared" si="26"/>
        <v>3.1049962499999962E-2</v>
      </c>
    </row>
    <row r="101" spans="2:38" x14ac:dyDescent="0.25">
      <c r="B101" s="16">
        <f t="shared" si="38"/>
        <v>48148</v>
      </c>
      <c r="C101" s="20">
        <v>25.93</v>
      </c>
      <c r="D101" s="2"/>
      <c r="E101" s="105">
        <v>3.97932</v>
      </c>
      <c r="F101" s="105">
        <v>4.0976100000000004</v>
      </c>
      <c r="G101" s="29">
        <v>4.1656199999999997</v>
      </c>
      <c r="H101" s="21"/>
      <c r="I101" s="23"/>
      <c r="J101" s="110">
        <v>45394</v>
      </c>
      <c r="K101" s="106">
        <v>5.3284099999999999</v>
      </c>
      <c r="L101" s="29"/>
      <c r="M101" s="23"/>
      <c r="O101" s="16">
        <f t="shared" si="27"/>
        <v>48148</v>
      </c>
      <c r="P101" s="51">
        <f t="shared" si="28"/>
        <v>0.25929999999999997</v>
      </c>
      <c r="Q101" s="8">
        <f t="shared" si="29"/>
        <v>3.9793200000000001E-2</v>
      </c>
      <c r="R101" s="8">
        <f t="shared" si="35"/>
        <v>3.9732080000000003E-2</v>
      </c>
      <c r="S101" s="8">
        <f t="shared" si="30"/>
        <v>4.0976100000000001E-2</v>
      </c>
      <c r="T101" s="24">
        <f t="shared" si="31"/>
        <v>4.1656199999999997E-2</v>
      </c>
      <c r="U101" s="24">
        <f t="shared" si="32"/>
        <v>0</v>
      </c>
      <c r="V101" s="24">
        <f t="shared" si="33"/>
        <v>0</v>
      </c>
      <c r="W101" s="24"/>
      <c r="X101" s="16">
        <f t="shared" si="34"/>
        <v>48148</v>
      </c>
      <c r="Y101" s="40">
        <f>+IF(Analysis!$G$33='Data Validation'!$H$3,Curves!Q101,IF(Analysis!$G$33='Data Validation'!$H$1,Q101*(1-(SQRT(YEARFRAC($O$6,$O101,2))*(2*$P101))),IF(Analysis!$G$33='Data Validation'!$H$2,Curves!Q101*(1-(SQRT(YEARFRAC($O$6,$O101,2))*(1*$P101))),IF(Analysis!$G$33='Data Validation'!$H$4,Curves!Q101*(1+(SQRT(YEARFRAC($O$6,$O101,2))*(1*$P101))),IF(Analysis!$G$33='Data Validation'!$H$5,Curves!Q101*(1+(SQRT(YEARFRAC($O$6,$O101,2))*(2*$P101))),IF(Analysis!$G$33='Data Validation'!$H$6,Curves!Q101+(Curves!$AL101-Curves!Q101),IF(Analysis!$G$33='Data Validation'!$H$7,Curves!Q101+0.25%,IF(Analysis!$G$33='Data Validation'!$H$8,Curves!Q101+0.5%,"You Broke It"))))))))</f>
        <v>3.9793200000000001E-2</v>
      </c>
      <c r="Z101" s="40">
        <f>+IF(Analysis!$G$33='Data Validation'!$H$3,Curves!R101,IF(Analysis!$G$33='Data Validation'!$H$1,R101*(1-(SQRT(YEARFRAC($O$6,$O101,2))*(2*$P101))),IF(Analysis!$G$33='Data Validation'!$H$2,Curves!R101*(1-(SQRT(YEARFRAC($O$6,$O101,2))*(1*$P101))),IF(Analysis!$G$33='Data Validation'!$H$4,Curves!R101*(1+(SQRT(YEARFRAC($O$6,$O101,2))*(1*$P101))),IF(Analysis!$G$33='Data Validation'!$H$5,Curves!R101*(1+(SQRT(YEARFRAC($O$6,$O101,2))*(2*$P101))),IF(Analysis!$G$33='Data Validation'!$H$6,Curves!R101+(Curves!$AL101-Curves!R101),IF(Analysis!$G$33='Data Validation'!$H$7,Curves!R101+0.25%,IF(Analysis!$G$33='Data Validation'!$H$8,Curves!R101+0.5%,"You Broke It"))))))))</f>
        <v>3.9732080000000003E-2</v>
      </c>
      <c r="AA101" s="40">
        <f>+IF(Analysis!$G$33='Data Validation'!$H$3,Curves!S101,IF(Analysis!$G$33='Data Validation'!$H$1,S101*(1-(SQRT(YEARFRAC($O$6,$O101,2))*(2*$P101))),IF(Analysis!$G$33='Data Validation'!$H$2,Curves!S101*(1-(SQRT(YEARFRAC($O$6,$O101,2))*(1*$P101))),IF(Analysis!$G$33='Data Validation'!$H$4,Curves!S101*(1+(SQRT(YEARFRAC($O$6,$O101,2))*(1*$P101))),IF(Analysis!$G$33='Data Validation'!$H$5,Curves!S101*(1+(SQRT(YEARFRAC($O$6,$O101,2))*(2*$P101))),IF(Analysis!$G$33='Data Validation'!$H$6,Curves!S101+(Curves!$AL101-Curves!S101),IF(Analysis!$G$33='Data Validation'!$H$7,Curves!S101+0.25%,IF(Analysis!$G$33='Data Validation'!$H$8,Curves!S101+0.5%,"You Broke It"))))))))</f>
        <v>4.0976100000000001E-2</v>
      </c>
      <c r="AB101" s="40">
        <f>+IF(Analysis!$G$33='Data Validation'!$H$3,Curves!T101,IF(Analysis!$G$33='Data Validation'!$H$1,T101*(1-(SQRT(YEARFRAC($O$6,$O101,2))*(2*$P101))),IF(Analysis!$G$33='Data Validation'!$H$2,Curves!T101*(1-(SQRT(YEARFRAC($O$6,$O101,2))*(1*$P101))),IF(Analysis!$G$33='Data Validation'!$H$4,Curves!T101*(1+(SQRT(YEARFRAC($O$6,$O101,2))*(1*$P101))),IF(Analysis!$G$33='Data Validation'!$H$5,Curves!T101*(1+(SQRT(YEARFRAC($O$6,$O101,2))*(2*$P101))),IF(Analysis!$G$33='Data Validation'!$H$6,Curves!T101+(Curves!$AL101-Curves!T101),IF(Analysis!$G$33='Data Validation'!$H$7,Curves!T101+0.25%,IF(Analysis!$G$33='Data Validation'!$H$8,Curves!T101+0.5%,"You Broke It"))))))))</f>
        <v>4.1656199999999997E-2</v>
      </c>
      <c r="AC101" s="40">
        <f>+IF(Analysis!$G$33='Data Validation'!$H$3,Curves!U101,IF(Analysis!$G$33='Data Validation'!$H$1,U101*(1-(SQRT(YEARFRAC($O$6,$O101,2))*(2*$P101))),IF(Analysis!$G$33='Data Validation'!$H$2,Curves!U101*(1-(SQRT(YEARFRAC($O$6,$O101,2))*(1*$P101))),IF(Analysis!$G$33='Data Validation'!$H$4,Curves!U101*(1+(SQRT(YEARFRAC($O$6,$O101,2))*(1*$P101))),IF(Analysis!$G$33='Data Validation'!$H$5,Curves!U101*(1+(SQRT(YEARFRAC($O$6,$O101,2))*(2*$P101))),IF(Analysis!$G$33='Data Validation'!$H$6,Curves!U101+(Curves!$AL101-Curves!U101),IF(Analysis!$G$33='Data Validation'!$H$7,Curves!U101+0.25%,IF(Analysis!$G$33='Data Validation'!$H$8,Curves!U101+0.5%,"You Broke It"))))))))</f>
        <v>0</v>
      </c>
      <c r="AD101" s="40">
        <f>+IF(Analysis!$G$33='Data Validation'!$H$3,Curves!V101,IF(Analysis!$G$33='Data Validation'!$H$1,V101*(1-(SQRT(YEARFRAC($O$6,$O101,2))*(2*$P101))),IF(Analysis!$G$33='Data Validation'!$H$2,Curves!V101*(1-(SQRT(YEARFRAC($O$6,$O101,2))*(1*$P101))),IF(Analysis!$G$33='Data Validation'!$H$4,Curves!V101*(1+(SQRT(YEARFRAC($O$6,$O101,2))*(1*$P101))),IF(Analysis!$G$33='Data Validation'!$H$5,Curves!V101*(1+(SQRT(YEARFRAC($O$6,$O101,2))*(2*$P101))),IF(Analysis!$G$33='Data Validation'!$H$6,Curves!V101+(Curves!$AL101-Curves!V101),IF(Analysis!$G$33='Data Validation'!$H$7,Curves!V101+0.25%,IF(Analysis!$G$33='Data Validation'!$H$8,Curves!V101+0.5%,"You Broke It"))))))))</f>
        <v>0</v>
      </c>
      <c r="AE101" s="24"/>
      <c r="AF101" s="35">
        <f t="shared" si="39"/>
        <v>45352</v>
      </c>
      <c r="AG101" s="36">
        <f t="shared" si="36"/>
        <v>5.3663999999999996E-2</v>
      </c>
      <c r="AH101" s="36"/>
      <c r="AI101" s="35">
        <f t="shared" si="40"/>
        <v>48148</v>
      </c>
      <c r="AJ101" s="36">
        <f t="shared" si="37"/>
        <v>3.9732080000000003E-2</v>
      </c>
      <c r="AK101" s="39" cm="1">
        <f t="array" ref="AK101">AVERAGE(IF((AF101:AF4095&gt;=AI101)*(AF101:AF4095&lt;=AI101),AG101:AG3786))</f>
        <v>3.9731200000000001E-2</v>
      </c>
      <c r="AL101" s="107">
        <f t="shared" si="26"/>
        <v>3.1091779999999961E-2</v>
      </c>
    </row>
    <row r="102" spans="2:38" x14ac:dyDescent="0.25">
      <c r="B102" s="16">
        <f t="shared" si="38"/>
        <v>48179</v>
      </c>
      <c r="C102" s="20">
        <v>25.36</v>
      </c>
      <c r="D102" s="2"/>
      <c r="E102" s="105">
        <v>4.0388500000000001</v>
      </c>
      <c r="F102" s="105">
        <v>4.1473199999999997</v>
      </c>
      <c r="G102" s="29">
        <v>4.2268100000000004</v>
      </c>
      <c r="H102" s="21"/>
      <c r="I102" s="23"/>
      <c r="J102" s="110">
        <v>45397</v>
      </c>
      <c r="K102" s="106">
        <v>5.3276199999999996</v>
      </c>
      <c r="L102" s="29"/>
      <c r="M102" s="23"/>
      <c r="O102" s="16">
        <f t="shared" ref="O102:O125" si="41">B102</f>
        <v>48179</v>
      </c>
      <c r="P102" s="51">
        <f t="shared" ref="P102:P125" si="42">C102/100</f>
        <v>0.25359999999999999</v>
      </c>
      <c r="Q102" s="8">
        <f t="shared" ref="Q102:Q125" si="43">E102/100</f>
        <v>4.0388500000000001E-2</v>
      </c>
      <c r="R102" s="8">
        <f t="shared" si="35"/>
        <v>3.9735050000000008E-2</v>
      </c>
      <c r="S102" s="8">
        <f t="shared" ref="S102:S125" si="44">F102/100</f>
        <v>4.1473199999999995E-2</v>
      </c>
      <c r="T102" s="24">
        <f t="shared" ref="T102:T125" si="45">G102/100</f>
        <v>4.2268100000000003E-2</v>
      </c>
      <c r="U102" s="24">
        <f t="shared" ref="U102:U125" si="46">H102/100</f>
        <v>0</v>
      </c>
      <c r="V102" s="24">
        <f t="shared" ref="V102:V125" si="47">L102/100</f>
        <v>0</v>
      </c>
      <c r="W102" s="24"/>
      <c r="X102" s="16">
        <f t="shared" ref="X102:X125" si="48">B102</f>
        <v>48179</v>
      </c>
      <c r="Y102" s="40">
        <f>+IF(Analysis!$G$33='Data Validation'!$H$3,Curves!Q102,IF(Analysis!$G$33='Data Validation'!$H$1,Q102*(1-(SQRT(YEARFRAC($O$6,$O102,2))*(2*$P102))),IF(Analysis!$G$33='Data Validation'!$H$2,Curves!Q102*(1-(SQRT(YEARFRAC($O$6,$O102,2))*(1*$P102))),IF(Analysis!$G$33='Data Validation'!$H$4,Curves!Q102*(1+(SQRT(YEARFRAC($O$6,$O102,2))*(1*$P102))),IF(Analysis!$G$33='Data Validation'!$H$5,Curves!Q102*(1+(SQRT(YEARFRAC($O$6,$O102,2))*(2*$P102))),IF(Analysis!$G$33='Data Validation'!$H$6,Curves!Q102+(Curves!$AL102-Curves!Q102),IF(Analysis!$G$33='Data Validation'!$H$7,Curves!Q102+0.25%,IF(Analysis!$G$33='Data Validation'!$H$8,Curves!Q102+0.5%,"You Broke It"))))))))</f>
        <v>4.0388500000000001E-2</v>
      </c>
      <c r="Z102" s="40">
        <f>+IF(Analysis!$G$33='Data Validation'!$H$3,Curves!R102,IF(Analysis!$G$33='Data Validation'!$H$1,R102*(1-(SQRT(YEARFRAC($O$6,$O102,2))*(2*$P102))),IF(Analysis!$G$33='Data Validation'!$H$2,Curves!R102*(1-(SQRT(YEARFRAC($O$6,$O102,2))*(1*$P102))),IF(Analysis!$G$33='Data Validation'!$H$4,Curves!R102*(1+(SQRT(YEARFRAC($O$6,$O102,2))*(1*$P102))),IF(Analysis!$G$33='Data Validation'!$H$5,Curves!R102*(1+(SQRT(YEARFRAC($O$6,$O102,2))*(2*$P102))),IF(Analysis!$G$33='Data Validation'!$H$6,Curves!R102+(Curves!$AL102-Curves!R102),IF(Analysis!$G$33='Data Validation'!$H$7,Curves!R102+0.25%,IF(Analysis!$G$33='Data Validation'!$H$8,Curves!R102+0.5%,"You Broke It"))))))))</f>
        <v>3.9735050000000008E-2</v>
      </c>
      <c r="AA102" s="40">
        <f>+IF(Analysis!$G$33='Data Validation'!$H$3,Curves!S102,IF(Analysis!$G$33='Data Validation'!$H$1,S102*(1-(SQRT(YEARFRAC($O$6,$O102,2))*(2*$P102))),IF(Analysis!$G$33='Data Validation'!$H$2,Curves!S102*(1-(SQRT(YEARFRAC($O$6,$O102,2))*(1*$P102))),IF(Analysis!$G$33='Data Validation'!$H$4,Curves!S102*(1+(SQRT(YEARFRAC($O$6,$O102,2))*(1*$P102))),IF(Analysis!$G$33='Data Validation'!$H$5,Curves!S102*(1+(SQRT(YEARFRAC($O$6,$O102,2))*(2*$P102))),IF(Analysis!$G$33='Data Validation'!$H$6,Curves!S102+(Curves!$AL102-Curves!S102),IF(Analysis!$G$33='Data Validation'!$H$7,Curves!S102+0.25%,IF(Analysis!$G$33='Data Validation'!$H$8,Curves!S102+0.5%,"You Broke It"))))))))</f>
        <v>4.1473199999999995E-2</v>
      </c>
      <c r="AB102" s="40">
        <f>+IF(Analysis!$G$33='Data Validation'!$H$3,Curves!T102,IF(Analysis!$G$33='Data Validation'!$H$1,T102*(1-(SQRT(YEARFRAC($O$6,$O102,2))*(2*$P102))),IF(Analysis!$G$33='Data Validation'!$H$2,Curves!T102*(1-(SQRT(YEARFRAC($O$6,$O102,2))*(1*$P102))),IF(Analysis!$G$33='Data Validation'!$H$4,Curves!T102*(1+(SQRT(YEARFRAC($O$6,$O102,2))*(1*$P102))),IF(Analysis!$G$33='Data Validation'!$H$5,Curves!T102*(1+(SQRT(YEARFRAC($O$6,$O102,2))*(2*$P102))),IF(Analysis!$G$33='Data Validation'!$H$6,Curves!T102+(Curves!$AL102-Curves!T102),IF(Analysis!$G$33='Data Validation'!$H$7,Curves!T102+0.25%,IF(Analysis!$G$33='Data Validation'!$H$8,Curves!T102+0.5%,"You Broke It"))))))))</f>
        <v>4.2268100000000003E-2</v>
      </c>
      <c r="AC102" s="40">
        <f>+IF(Analysis!$G$33='Data Validation'!$H$3,Curves!U102,IF(Analysis!$G$33='Data Validation'!$H$1,U102*(1-(SQRT(YEARFRAC($O$6,$O102,2))*(2*$P102))),IF(Analysis!$G$33='Data Validation'!$H$2,Curves!U102*(1-(SQRT(YEARFRAC($O$6,$O102,2))*(1*$P102))),IF(Analysis!$G$33='Data Validation'!$H$4,Curves!U102*(1+(SQRT(YEARFRAC($O$6,$O102,2))*(1*$P102))),IF(Analysis!$G$33='Data Validation'!$H$5,Curves!U102*(1+(SQRT(YEARFRAC($O$6,$O102,2))*(2*$P102))),IF(Analysis!$G$33='Data Validation'!$H$6,Curves!U102+(Curves!$AL102-Curves!U102),IF(Analysis!$G$33='Data Validation'!$H$7,Curves!U102+0.25%,IF(Analysis!$G$33='Data Validation'!$H$8,Curves!U102+0.5%,"You Broke It"))))))))</f>
        <v>0</v>
      </c>
      <c r="AD102" s="40">
        <f>+IF(Analysis!$G$33='Data Validation'!$H$3,Curves!V102,IF(Analysis!$G$33='Data Validation'!$H$1,V102*(1-(SQRT(YEARFRAC($O$6,$O102,2))*(2*$P102))),IF(Analysis!$G$33='Data Validation'!$H$2,Curves!V102*(1-(SQRT(YEARFRAC($O$6,$O102,2))*(1*$P102))),IF(Analysis!$G$33='Data Validation'!$H$4,Curves!V102*(1+(SQRT(YEARFRAC($O$6,$O102,2))*(1*$P102))),IF(Analysis!$G$33='Data Validation'!$H$5,Curves!V102*(1+(SQRT(YEARFRAC($O$6,$O102,2))*(2*$P102))),IF(Analysis!$G$33='Data Validation'!$H$6,Curves!V102+(Curves!$AL102-Curves!V102),IF(Analysis!$G$33='Data Validation'!$H$7,Curves!V102+0.25%,IF(Analysis!$G$33='Data Validation'!$H$8,Curves!V102+0.5%,"You Broke It"))))))))</f>
        <v>0</v>
      </c>
      <c r="AE102" s="24"/>
      <c r="AF102" s="35">
        <f t="shared" si="39"/>
        <v>45353</v>
      </c>
      <c r="AG102" s="36">
        <f t="shared" si="36"/>
        <v>5.3663999999999996E-2</v>
      </c>
      <c r="AH102" s="36"/>
      <c r="AI102" s="35">
        <f t="shared" si="40"/>
        <v>48179</v>
      </c>
      <c r="AJ102" s="36">
        <f t="shared" si="37"/>
        <v>3.9735050000000008E-2</v>
      </c>
      <c r="AK102" s="39" cm="1">
        <f t="array" ref="AK102">AVERAGE(IF((AF102:AF4096&gt;=AI102)*(AF102:AF4096&lt;=AI102),AG102:AG3787))</f>
        <v>3.9733400000000002E-2</v>
      </c>
      <c r="AL102" s="107">
        <f t="shared" si="26"/>
        <v>3.1133597499999961E-2</v>
      </c>
    </row>
    <row r="103" spans="2:38" x14ac:dyDescent="0.25">
      <c r="B103" s="16">
        <f t="shared" si="38"/>
        <v>48209</v>
      </c>
      <c r="C103" s="20">
        <v>25.36</v>
      </c>
      <c r="D103" s="2"/>
      <c r="E103" s="105">
        <v>4.0405300000000004</v>
      </c>
      <c r="F103" s="105">
        <v>4.1470799999999999</v>
      </c>
      <c r="G103" s="29">
        <v>4.2265699999999997</v>
      </c>
      <c r="H103" s="21"/>
      <c r="I103" s="23"/>
      <c r="J103" s="110">
        <v>45398</v>
      </c>
      <c r="K103" s="106">
        <v>5.3276199999999996</v>
      </c>
      <c r="L103" s="29"/>
      <c r="M103" s="23"/>
      <c r="O103" s="16">
        <f t="shared" si="41"/>
        <v>48209</v>
      </c>
      <c r="P103" s="51">
        <f t="shared" si="42"/>
        <v>0.25359999999999999</v>
      </c>
      <c r="Q103" s="8">
        <f t="shared" si="43"/>
        <v>4.0405300000000005E-2</v>
      </c>
      <c r="R103" s="8">
        <f t="shared" si="35"/>
        <v>4.0369059999999998E-2</v>
      </c>
      <c r="S103" s="8">
        <f t="shared" si="44"/>
        <v>4.1470800000000002E-2</v>
      </c>
      <c r="T103" s="24">
        <f t="shared" si="45"/>
        <v>4.2265699999999996E-2</v>
      </c>
      <c r="U103" s="24">
        <f t="shared" si="46"/>
        <v>0</v>
      </c>
      <c r="V103" s="24">
        <f t="shared" si="47"/>
        <v>0</v>
      </c>
      <c r="W103" s="24"/>
      <c r="X103" s="16">
        <f t="shared" si="48"/>
        <v>48209</v>
      </c>
      <c r="Y103" s="40">
        <f>+IF(Analysis!$G$33='Data Validation'!$H$3,Curves!Q103,IF(Analysis!$G$33='Data Validation'!$H$1,Q103*(1-(SQRT(YEARFRAC($O$6,$O103,2))*(2*$P103))),IF(Analysis!$G$33='Data Validation'!$H$2,Curves!Q103*(1-(SQRT(YEARFRAC($O$6,$O103,2))*(1*$P103))),IF(Analysis!$G$33='Data Validation'!$H$4,Curves!Q103*(1+(SQRT(YEARFRAC($O$6,$O103,2))*(1*$P103))),IF(Analysis!$G$33='Data Validation'!$H$5,Curves!Q103*(1+(SQRT(YEARFRAC($O$6,$O103,2))*(2*$P103))),IF(Analysis!$G$33='Data Validation'!$H$6,Curves!Q103+(Curves!$AL103-Curves!Q103),IF(Analysis!$G$33='Data Validation'!$H$7,Curves!Q103+0.25%,IF(Analysis!$G$33='Data Validation'!$H$8,Curves!Q103+0.5%,"You Broke It"))))))))</f>
        <v>4.0405300000000005E-2</v>
      </c>
      <c r="Z103" s="40">
        <f>+IF(Analysis!$G$33='Data Validation'!$H$3,Curves!R103,IF(Analysis!$G$33='Data Validation'!$H$1,R103*(1-(SQRT(YEARFRAC($O$6,$O103,2))*(2*$P103))),IF(Analysis!$G$33='Data Validation'!$H$2,Curves!R103*(1-(SQRT(YEARFRAC($O$6,$O103,2))*(1*$P103))),IF(Analysis!$G$33='Data Validation'!$H$4,Curves!R103*(1+(SQRT(YEARFRAC($O$6,$O103,2))*(1*$P103))),IF(Analysis!$G$33='Data Validation'!$H$5,Curves!R103*(1+(SQRT(YEARFRAC($O$6,$O103,2))*(2*$P103))),IF(Analysis!$G$33='Data Validation'!$H$6,Curves!R103+(Curves!$AL103-Curves!R103),IF(Analysis!$G$33='Data Validation'!$H$7,Curves!R103+0.25%,IF(Analysis!$G$33='Data Validation'!$H$8,Curves!R103+0.5%,"You Broke It"))))))))</f>
        <v>4.0369059999999998E-2</v>
      </c>
      <c r="AA103" s="40">
        <f>+IF(Analysis!$G$33='Data Validation'!$H$3,Curves!S103,IF(Analysis!$G$33='Data Validation'!$H$1,S103*(1-(SQRT(YEARFRAC($O$6,$O103,2))*(2*$P103))),IF(Analysis!$G$33='Data Validation'!$H$2,Curves!S103*(1-(SQRT(YEARFRAC($O$6,$O103,2))*(1*$P103))),IF(Analysis!$G$33='Data Validation'!$H$4,Curves!S103*(1+(SQRT(YEARFRAC($O$6,$O103,2))*(1*$P103))),IF(Analysis!$G$33='Data Validation'!$H$5,Curves!S103*(1+(SQRT(YEARFRAC($O$6,$O103,2))*(2*$P103))),IF(Analysis!$G$33='Data Validation'!$H$6,Curves!S103+(Curves!$AL103-Curves!S103),IF(Analysis!$G$33='Data Validation'!$H$7,Curves!S103+0.25%,IF(Analysis!$G$33='Data Validation'!$H$8,Curves!S103+0.5%,"You Broke It"))))))))</f>
        <v>4.1470800000000002E-2</v>
      </c>
      <c r="AB103" s="40">
        <f>+IF(Analysis!$G$33='Data Validation'!$H$3,Curves!T103,IF(Analysis!$G$33='Data Validation'!$H$1,T103*(1-(SQRT(YEARFRAC($O$6,$O103,2))*(2*$P103))),IF(Analysis!$G$33='Data Validation'!$H$2,Curves!T103*(1-(SQRT(YEARFRAC($O$6,$O103,2))*(1*$P103))),IF(Analysis!$G$33='Data Validation'!$H$4,Curves!T103*(1+(SQRT(YEARFRAC($O$6,$O103,2))*(1*$P103))),IF(Analysis!$G$33='Data Validation'!$H$5,Curves!T103*(1+(SQRT(YEARFRAC($O$6,$O103,2))*(2*$P103))),IF(Analysis!$G$33='Data Validation'!$H$6,Curves!T103+(Curves!$AL103-Curves!T103),IF(Analysis!$G$33='Data Validation'!$H$7,Curves!T103+0.25%,IF(Analysis!$G$33='Data Validation'!$H$8,Curves!T103+0.5%,"You Broke It"))))))))</f>
        <v>4.2265699999999996E-2</v>
      </c>
      <c r="AC103" s="40">
        <f>+IF(Analysis!$G$33='Data Validation'!$H$3,Curves!U103,IF(Analysis!$G$33='Data Validation'!$H$1,U103*(1-(SQRT(YEARFRAC($O$6,$O103,2))*(2*$P103))),IF(Analysis!$G$33='Data Validation'!$H$2,Curves!U103*(1-(SQRT(YEARFRAC($O$6,$O103,2))*(1*$P103))),IF(Analysis!$G$33='Data Validation'!$H$4,Curves!U103*(1+(SQRT(YEARFRAC($O$6,$O103,2))*(1*$P103))),IF(Analysis!$G$33='Data Validation'!$H$5,Curves!U103*(1+(SQRT(YEARFRAC($O$6,$O103,2))*(2*$P103))),IF(Analysis!$G$33='Data Validation'!$H$6,Curves!U103+(Curves!$AL103-Curves!U103),IF(Analysis!$G$33='Data Validation'!$H$7,Curves!U103+0.25%,IF(Analysis!$G$33='Data Validation'!$H$8,Curves!U103+0.5%,"You Broke It"))))))))</f>
        <v>0</v>
      </c>
      <c r="AD103" s="40">
        <f>+IF(Analysis!$G$33='Data Validation'!$H$3,Curves!V103,IF(Analysis!$G$33='Data Validation'!$H$1,V103*(1-(SQRT(YEARFRAC($O$6,$O103,2))*(2*$P103))),IF(Analysis!$G$33='Data Validation'!$H$2,Curves!V103*(1-(SQRT(YEARFRAC($O$6,$O103,2))*(1*$P103))),IF(Analysis!$G$33='Data Validation'!$H$4,Curves!V103*(1+(SQRT(YEARFRAC($O$6,$O103,2))*(1*$P103))),IF(Analysis!$G$33='Data Validation'!$H$5,Curves!V103*(1+(SQRT(YEARFRAC($O$6,$O103,2))*(2*$P103))),IF(Analysis!$G$33='Data Validation'!$H$6,Curves!V103+(Curves!$AL103-Curves!V103),IF(Analysis!$G$33='Data Validation'!$H$7,Curves!V103+0.25%,IF(Analysis!$G$33='Data Validation'!$H$8,Curves!V103+0.5%,"You Broke It"))))))))</f>
        <v>0</v>
      </c>
      <c r="AE103" s="24"/>
      <c r="AF103" s="35">
        <f t="shared" si="39"/>
        <v>45354</v>
      </c>
      <c r="AG103" s="36">
        <f t="shared" si="36"/>
        <v>5.3663999999999996E-2</v>
      </c>
      <c r="AH103" s="36"/>
      <c r="AI103" s="35">
        <f t="shared" si="40"/>
        <v>48209</v>
      </c>
      <c r="AJ103" s="36">
        <f t="shared" si="37"/>
        <v>4.0369059999999998E-2</v>
      </c>
      <c r="AK103" s="39" cm="1">
        <f t="array" ref="AK103">AVERAGE(IF((AF103:AF4097&gt;=AI103)*(AF103:AF4097&lt;=AI103),AG103:AG3788))</f>
        <v>4.0371300000000006E-2</v>
      </c>
      <c r="AL103" s="107">
        <f t="shared" si="26"/>
        <v>3.117541499999996E-2</v>
      </c>
    </row>
    <row r="104" spans="2:38" x14ac:dyDescent="0.25">
      <c r="B104" s="16">
        <f t="shared" si="38"/>
        <v>48240</v>
      </c>
      <c r="C104" s="20">
        <v>25.37</v>
      </c>
      <c r="D104" s="2"/>
      <c r="E104" s="105">
        <v>4.0403099999999998</v>
      </c>
      <c r="F104" s="105">
        <v>4.1470799999999999</v>
      </c>
      <c r="G104" s="29">
        <v>4.2263200000000003</v>
      </c>
      <c r="H104" s="21"/>
      <c r="I104" s="23"/>
      <c r="J104" s="110">
        <v>45399</v>
      </c>
      <c r="K104" s="106">
        <v>5.3276199999999996</v>
      </c>
      <c r="L104" s="29"/>
      <c r="M104" s="23"/>
      <c r="O104" s="16">
        <f t="shared" si="41"/>
        <v>48240</v>
      </c>
      <c r="P104" s="51">
        <f t="shared" si="42"/>
        <v>0.25370000000000004</v>
      </c>
      <c r="Q104" s="8">
        <f t="shared" si="43"/>
        <v>4.0403099999999997E-2</v>
      </c>
      <c r="R104" s="8">
        <f t="shared" si="35"/>
        <v>4.0368599999999998E-2</v>
      </c>
      <c r="S104" s="8">
        <f t="shared" si="44"/>
        <v>4.1470800000000002E-2</v>
      </c>
      <c r="T104" s="24">
        <f t="shared" si="45"/>
        <v>4.2263200000000001E-2</v>
      </c>
      <c r="U104" s="24">
        <f t="shared" si="46"/>
        <v>0</v>
      </c>
      <c r="V104" s="24">
        <f t="shared" si="47"/>
        <v>0</v>
      </c>
      <c r="W104" s="24"/>
      <c r="X104" s="16">
        <f t="shared" si="48"/>
        <v>48240</v>
      </c>
      <c r="Y104" s="40">
        <f>+IF(Analysis!$G$33='Data Validation'!$H$3,Curves!Q104,IF(Analysis!$G$33='Data Validation'!$H$1,Q104*(1-(SQRT(YEARFRAC($O$6,$O104,2))*(2*$P104))),IF(Analysis!$G$33='Data Validation'!$H$2,Curves!Q104*(1-(SQRT(YEARFRAC($O$6,$O104,2))*(1*$P104))),IF(Analysis!$G$33='Data Validation'!$H$4,Curves!Q104*(1+(SQRT(YEARFRAC($O$6,$O104,2))*(1*$P104))),IF(Analysis!$G$33='Data Validation'!$H$5,Curves!Q104*(1+(SQRT(YEARFRAC($O$6,$O104,2))*(2*$P104))),IF(Analysis!$G$33='Data Validation'!$H$6,Curves!Q104+(Curves!$AL104-Curves!Q104),IF(Analysis!$G$33='Data Validation'!$H$7,Curves!Q104+0.25%,IF(Analysis!$G$33='Data Validation'!$H$8,Curves!Q104+0.5%,"You Broke It"))))))))</f>
        <v>4.0403099999999997E-2</v>
      </c>
      <c r="Z104" s="40">
        <f>+IF(Analysis!$G$33='Data Validation'!$H$3,Curves!R104,IF(Analysis!$G$33='Data Validation'!$H$1,R104*(1-(SQRT(YEARFRAC($O$6,$O104,2))*(2*$P104))),IF(Analysis!$G$33='Data Validation'!$H$2,Curves!R104*(1-(SQRT(YEARFRAC($O$6,$O104,2))*(1*$P104))),IF(Analysis!$G$33='Data Validation'!$H$4,Curves!R104*(1+(SQRT(YEARFRAC($O$6,$O104,2))*(1*$P104))),IF(Analysis!$G$33='Data Validation'!$H$5,Curves!R104*(1+(SQRT(YEARFRAC($O$6,$O104,2))*(2*$P104))),IF(Analysis!$G$33='Data Validation'!$H$6,Curves!R104+(Curves!$AL104-Curves!R104),IF(Analysis!$G$33='Data Validation'!$H$7,Curves!R104+0.25%,IF(Analysis!$G$33='Data Validation'!$H$8,Curves!R104+0.5%,"You Broke It"))))))))</f>
        <v>4.0368599999999998E-2</v>
      </c>
      <c r="AA104" s="40">
        <f>+IF(Analysis!$G$33='Data Validation'!$H$3,Curves!S104,IF(Analysis!$G$33='Data Validation'!$H$1,S104*(1-(SQRT(YEARFRAC($O$6,$O104,2))*(2*$P104))),IF(Analysis!$G$33='Data Validation'!$H$2,Curves!S104*(1-(SQRT(YEARFRAC($O$6,$O104,2))*(1*$P104))),IF(Analysis!$G$33='Data Validation'!$H$4,Curves!S104*(1+(SQRT(YEARFRAC($O$6,$O104,2))*(1*$P104))),IF(Analysis!$G$33='Data Validation'!$H$5,Curves!S104*(1+(SQRT(YEARFRAC($O$6,$O104,2))*(2*$P104))),IF(Analysis!$G$33='Data Validation'!$H$6,Curves!S104+(Curves!$AL104-Curves!S104),IF(Analysis!$G$33='Data Validation'!$H$7,Curves!S104+0.25%,IF(Analysis!$G$33='Data Validation'!$H$8,Curves!S104+0.5%,"You Broke It"))))))))</f>
        <v>4.1470800000000002E-2</v>
      </c>
      <c r="AB104" s="40">
        <f>+IF(Analysis!$G$33='Data Validation'!$H$3,Curves!T104,IF(Analysis!$G$33='Data Validation'!$H$1,T104*(1-(SQRT(YEARFRAC($O$6,$O104,2))*(2*$P104))),IF(Analysis!$G$33='Data Validation'!$H$2,Curves!T104*(1-(SQRT(YEARFRAC($O$6,$O104,2))*(1*$P104))),IF(Analysis!$G$33='Data Validation'!$H$4,Curves!T104*(1+(SQRT(YEARFRAC($O$6,$O104,2))*(1*$P104))),IF(Analysis!$G$33='Data Validation'!$H$5,Curves!T104*(1+(SQRT(YEARFRAC($O$6,$O104,2))*(2*$P104))),IF(Analysis!$G$33='Data Validation'!$H$6,Curves!T104+(Curves!$AL104-Curves!T104),IF(Analysis!$G$33='Data Validation'!$H$7,Curves!T104+0.25%,IF(Analysis!$G$33='Data Validation'!$H$8,Curves!T104+0.5%,"You Broke It"))))))))</f>
        <v>4.2263200000000001E-2</v>
      </c>
      <c r="AC104" s="40">
        <f>+IF(Analysis!$G$33='Data Validation'!$H$3,Curves!U104,IF(Analysis!$G$33='Data Validation'!$H$1,U104*(1-(SQRT(YEARFRAC($O$6,$O104,2))*(2*$P104))),IF(Analysis!$G$33='Data Validation'!$H$2,Curves!U104*(1-(SQRT(YEARFRAC($O$6,$O104,2))*(1*$P104))),IF(Analysis!$G$33='Data Validation'!$H$4,Curves!U104*(1+(SQRT(YEARFRAC($O$6,$O104,2))*(1*$P104))),IF(Analysis!$G$33='Data Validation'!$H$5,Curves!U104*(1+(SQRT(YEARFRAC($O$6,$O104,2))*(2*$P104))),IF(Analysis!$G$33='Data Validation'!$H$6,Curves!U104+(Curves!$AL104-Curves!U104),IF(Analysis!$G$33='Data Validation'!$H$7,Curves!U104+0.25%,IF(Analysis!$G$33='Data Validation'!$H$8,Curves!U104+0.5%,"You Broke It"))))))))</f>
        <v>0</v>
      </c>
      <c r="AD104" s="40">
        <f>+IF(Analysis!$G$33='Data Validation'!$H$3,Curves!V104,IF(Analysis!$G$33='Data Validation'!$H$1,V104*(1-(SQRT(YEARFRAC($O$6,$O104,2))*(2*$P104))),IF(Analysis!$G$33='Data Validation'!$H$2,Curves!V104*(1-(SQRT(YEARFRAC($O$6,$O104,2))*(1*$P104))),IF(Analysis!$G$33='Data Validation'!$H$4,Curves!V104*(1+(SQRT(YEARFRAC($O$6,$O104,2))*(1*$P104))),IF(Analysis!$G$33='Data Validation'!$H$5,Curves!V104*(1+(SQRT(YEARFRAC($O$6,$O104,2))*(2*$P104))),IF(Analysis!$G$33='Data Validation'!$H$6,Curves!V104+(Curves!$AL104-Curves!V104),IF(Analysis!$G$33='Data Validation'!$H$7,Curves!V104+0.25%,IF(Analysis!$G$33='Data Validation'!$H$8,Curves!V104+0.5%,"You Broke It"))))))))</f>
        <v>0</v>
      </c>
      <c r="AE104" s="24"/>
      <c r="AF104" s="35">
        <f t="shared" si="39"/>
        <v>45355</v>
      </c>
      <c r="AG104" s="36">
        <f t="shared" si="36"/>
        <v>5.3655999999999995E-2</v>
      </c>
      <c r="AH104" s="36"/>
      <c r="AI104" s="35">
        <f t="shared" si="40"/>
        <v>48240</v>
      </c>
      <c r="AJ104" s="36">
        <f t="shared" si="37"/>
        <v>4.0368599999999998E-2</v>
      </c>
      <c r="AK104" s="39" cm="1">
        <f t="array" ref="AK104">AVERAGE(IF((AF104:AF4098&gt;=AI104)*(AF104:AF4098&lt;=AI104),AG104:AG3789))</f>
        <v>4.0366799999999994E-2</v>
      </c>
      <c r="AL104" s="107">
        <f t="shared" si="26"/>
        <v>3.1217232499999959E-2</v>
      </c>
    </row>
    <row r="105" spans="2:38" x14ac:dyDescent="0.25">
      <c r="B105" s="16">
        <f t="shared" si="38"/>
        <v>48271</v>
      </c>
      <c r="C105" s="20">
        <v>25.37</v>
      </c>
      <c r="D105" s="2"/>
      <c r="E105" s="105">
        <v>4.0405300000000004</v>
      </c>
      <c r="F105" s="105">
        <v>4.1473199999999997</v>
      </c>
      <c r="G105" s="29">
        <v>4.2265699999999997</v>
      </c>
      <c r="H105" s="21"/>
      <c r="I105" s="23"/>
      <c r="J105" s="110">
        <v>45400</v>
      </c>
      <c r="K105" s="106">
        <v>5.3276199999999996</v>
      </c>
      <c r="L105" s="29"/>
      <c r="M105" s="23"/>
      <c r="O105" s="16">
        <f t="shared" si="41"/>
        <v>48271</v>
      </c>
      <c r="P105" s="51">
        <f t="shared" si="42"/>
        <v>0.25370000000000004</v>
      </c>
      <c r="Q105" s="8">
        <f t="shared" si="43"/>
        <v>4.0405300000000005E-2</v>
      </c>
      <c r="R105" s="8">
        <f t="shared" si="35"/>
        <v>4.0371300000000006E-2</v>
      </c>
      <c r="S105" s="8">
        <f t="shared" si="44"/>
        <v>4.1473199999999995E-2</v>
      </c>
      <c r="T105" s="24">
        <f t="shared" si="45"/>
        <v>4.2265699999999996E-2</v>
      </c>
      <c r="U105" s="24">
        <f t="shared" si="46"/>
        <v>0</v>
      </c>
      <c r="V105" s="24">
        <f t="shared" si="47"/>
        <v>0</v>
      </c>
      <c r="W105" s="24"/>
      <c r="X105" s="16">
        <f t="shared" si="48"/>
        <v>48271</v>
      </c>
      <c r="Y105" s="40">
        <f>+IF(Analysis!$G$33='Data Validation'!$H$3,Curves!Q105,IF(Analysis!$G$33='Data Validation'!$H$1,Q105*(1-(SQRT(YEARFRAC($O$6,$O105,2))*(2*$P105))),IF(Analysis!$G$33='Data Validation'!$H$2,Curves!Q105*(1-(SQRT(YEARFRAC($O$6,$O105,2))*(1*$P105))),IF(Analysis!$G$33='Data Validation'!$H$4,Curves!Q105*(1+(SQRT(YEARFRAC($O$6,$O105,2))*(1*$P105))),IF(Analysis!$G$33='Data Validation'!$H$5,Curves!Q105*(1+(SQRT(YEARFRAC($O$6,$O105,2))*(2*$P105))),IF(Analysis!$G$33='Data Validation'!$H$6,Curves!Q105+(Curves!$AL105-Curves!Q105),IF(Analysis!$G$33='Data Validation'!$H$7,Curves!Q105+0.25%,IF(Analysis!$G$33='Data Validation'!$H$8,Curves!Q105+0.5%,"You Broke It"))))))))</f>
        <v>4.0405300000000005E-2</v>
      </c>
      <c r="Z105" s="40">
        <f>+IF(Analysis!$G$33='Data Validation'!$H$3,Curves!R105,IF(Analysis!$G$33='Data Validation'!$H$1,R105*(1-(SQRT(YEARFRAC($O$6,$O105,2))*(2*$P105))),IF(Analysis!$G$33='Data Validation'!$H$2,Curves!R105*(1-(SQRT(YEARFRAC($O$6,$O105,2))*(1*$P105))),IF(Analysis!$G$33='Data Validation'!$H$4,Curves!R105*(1+(SQRT(YEARFRAC($O$6,$O105,2))*(1*$P105))),IF(Analysis!$G$33='Data Validation'!$H$5,Curves!R105*(1+(SQRT(YEARFRAC($O$6,$O105,2))*(2*$P105))),IF(Analysis!$G$33='Data Validation'!$H$6,Curves!R105+(Curves!$AL105-Curves!R105),IF(Analysis!$G$33='Data Validation'!$H$7,Curves!R105+0.25%,IF(Analysis!$G$33='Data Validation'!$H$8,Curves!R105+0.5%,"You Broke It"))))))))</f>
        <v>4.0371300000000006E-2</v>
      </c>
      <c r="AA105" s="40">
        <f>+IF(Analysis!$G$33='Data Validation'!$H$3,Curves!S105,IF(Analysis!$G$33='Data Validation'!$H$1,S105*(1-(SQRT(YEARFRAC($O$6,$O105,2))*(2*$P105))),IF(Analysis!$G$33='Data Validation'!$H$2,Curves!S105*(1-(SQRT(YEARFRAC($O$6,$O105,2))*(1*$P105))),IF(Analysis!$G$33='Data Validation'!$H$4,Curves!S105*(1+(SQRT(YEARFRAC($O$6,$O105,2))*(1*$P105))),IF(Analysis!$G$33='Data Validation'!$H$5,Curves!S105*(1+(SQRT(YEARFRAC($O$6,$O105,2))*(2*$P105))),IF(Analysis!$G$33='Data Validation'!$H$6,Curves!S105+(Curves!$AL105-Curves!S105),IF(Analysis!$G$33='Data Validation'!$H$7,Curves!S105+0.25%,IF(Analysis!$G$33='Data Validation'!$H$8,Curves!S105+0.5%,"You Broke It"))))))))</f>
        <v>4.1473199999999995E-2</v>
      </c>
      <c r="AB105" s="40">
        <f>+IF(Analysis!$G$33='Data Validation'!$H$3,Curves!T105,IF(Analysis!$G$33='Data Validation'!$H$1,T105*(1-(SQRT(YEARFRAC($O$6,$O105,2))*(2*$P105))),IF(Analysis!$G$33='Data Validation'!$H$2,Curves!T105*(1-(SQRT(YEARFRAC($O$6,$O105,2))*(1*$P105))),IF(Analysis!$G$33='Data Validation'!$H$4,Curves!T105*(1+(SQRT(YEARFRAC($O$6,$O105,2))*(1*$P105))),IF(Analysis!$G$33='Data Validation'!$H$5,Curves!T105*(1+(SQRT(YEARFRAC($O$6,$O105,2))*(2*$P105))),IF(Analysis!$G$33='Data Validation'!$H$6,Curves!T105+(Curves!$AL105-Curves!T105),IF(Analysis!$G$33='Data Validation'!$H$7,Curves!T105+0.25%,IF(Analysis!$G$33='Data Validation'!$H$8,Curves!T105+0.5%,"You Broke It"))))))))</f>
        <v>4.2265699999999996E-2</v>
      </c>
      <c r="AC105" s="40">
        <f>+IF(Analysis!$G$33='Data Validation'!$H$3,Curves!U105,IF(Analysis!$G$33='Data Validation'!$H$1,U105*(1-(SQRT(YEARFRAC($O$6,$O105,2))*(2*$P105))),IF(Analysis!$G$33='Data Validation'!$H$2,Curves!U105*(1-(SQRT(YEARFRAC($O$6,$O105,2))*(1*$P105))),IF(Analysis!$G$33='Data Validation'!$H$4,Curves!U105*(1+(SQRT(YEARFRAC($O$6,$O105,2))*(1*$P105))),IF(Analysis!$G$33='Data Validation'!$H$5,Curves!U105*(1+(SQRT(YEARFRAC($O$6,$O105,2))*(2*$P105))),IF(Analysis!$G$33='Data Validation'!$H$6,Curves!U105+(Curves!$AL105-Curves!U105),IF(Analysis!$G$33='Data Validation'!$H$7,Curves!U105+0.25%,IF(Analysis!$G$33='Data Validation'!$H$8,Curves!U105+0.5%,"You Broke It"))))))))</f>
        <v>0</v>
      </c>
      <c r="AD105" s="40">
        <f>+IF(Analysis!$G$33='Data Validation'!$H$3,Curves!V105,IF(Analysis!$G$33='Data Validation'!$H$1,V105*(1-(SQRT(YEARFRAC($O$6,$O105,2))*(2*$P105))),IF(Analysis!$G$33='Data Validation'!$H$2,Curves!V105*(1-(SQRT(YEARFRAC($O$6,$O105,2))*(1*$P105))),IF(Analysis!$G$33='Data Validation'!$H$4,Curves!V105*(1+(SQRT(YEARFRAC($O$6,$O105,2))*(1*$P105))),IF(Analysis!$G$33='Data Validation'!$H$5,Curves!V105*(1+(SQRT(YEARFRAC($O$6,$O105,2))*(2*$P105))),IF(Analysis!$G$33='Data Validation'!$H$6,Curves!V105+(Curves!$AL105-Curves!V105),IF(Analysis!$G$33='Data Validation'!$H$7,Curves!V105+0.25%,IF(Analysis!$G$33='Data Validation'!$H$8,Curves!V105+0.5%,"You Broke It"))))))))</f>
        <v>0</v>
      </c>
      <c r="AE105" s="24"/>
      <c r="AF105" s="35">
        <f t="shared" si="39"/>
        <v>45356</v>
      </c>
      <c r="AG105" s="36">
        <f t="shared" si="36"/>
        <v>5.3655999999999995E-2</v>
      </c>
      <c r="AH105" s="36"/>
      <c r="AI105" s="35">
        <f t="shared" si="40"/>
        <v>48271</v>
      </c>
      <c r="AJ105" s="36">
        <f t="shared" si="37"/>
        <v>4.0371300000000006E-2</v>
      </c>
      <c r="AK105" s="39" cm="1">
        <f t="array" ref="AK105">AVERAGE(IF((AF105:AF4099&gt;=AI105)*(AF105:AF4099&lt;=AI105),AG105:AG3790))</f>
        <v>4.0371300000000006E-2</v>
      </c>
      <c r="AL105" s="107">
        <f t="shared" si="26"/>
        <v>3.1259049999999962E-2</v>
      </c>
    </row>
    <row r="106" spans="2:38" x14ac:dyDescent="0.25">
      <c r="B106" s="16">
        <f t="shared" si="38"/>
        <v>48300</v>
      </c>
      <c r="C106" s="20">
        <v>25.38</v>
      </c>
      <c r="D106" s="2"/>
      <c r="E106" s="105">
        <v>4.0405300000000004</v>
      </c>
      <c r="F106" s="105">
        <v>4.1478000000000002</v>
      </c>
      <c r="G106" s="29">
        <v>4.2265699999999997</v>
      </c>
      <c r="H106" s="21"/>
      <c r="I106" s="23"/>
      <c r="J106" s="110">
        <v>45401</v>
      </c>
      <c r="K106" s="106">
        <v>5.3284099999999999</v>
      </c>
      <c r="L106" s="29"/>
      <c r="M106" s="23"/>
      <c r="O106" s="16">
        <f t="shared" si="41"/>
        <v>48300</v>
      </c>
      <c r="P106" s="51">
        <f t="shared" si="42"/>
        <v>0.25379999999999997</v>
      </c>
      <c r="Q106" s="8">
        <f t="shared" si="43"/>
        <v>4.0405300000000005E-2</v>
      </c>
      <c r="R106" s="8">
        <f t="shared" si="35"/>
        <v>4.0369519999999992E-2</v>
      </c>
      <c r="S106" s="8">
        <f t="shared" si="44"/>
        <v>4.1478000000000001E-2</v>
      </c>
      <c r="T106" s="24">
        <f t="shared" si="45"/>
        <v>4.2265699999999996E-2</v>
      </c>
      <c r="U106" s="24">
        <f t="shared" si="46"/>
        <v>0</v>
      </c>
      <c r="V106" s="24">
        <f t="shared" si="47"/>
        <v>0</v>
      </c>
      <c r="W106" s="24"/>
      <c r="X106" s="16">
        <f t="shared" si="48"/>
        <v>48300</v>
      </c>
      <c r="Y106" s="40">
        <f>+IF(Analysis!$G$33='Data Validation'!$H$3,Curves!Q106,IF(Analysis!$G$33='Data Validation'!$H$1,Q106*(1-(SQRT(YEARFRAC($O$6,$O106,2))*(2*$P106))),IF(Analysis!$G$33='Data Validation'!$H$2,Curves!Q106*(1-(SQRT(YEARFRAC($O$6,$O106,2))*(1*$P106))),IF(Analysis!$G$33='Data Validation'!$H$4,Curves!Q106*(1+(SQRT(YEARFRAC($O$6,$O106,2))*(1*$P106))),IF(Analysis!$G$33='Data Validation'!$H$5,Curves!Q106*(1+(SQRT(YEARFRAC($O$6,$O106,2))*(2*$P106))),IF(Analysis!$G$33='Data Validation'!$H$6,Curves!Q106+(Curves!$AL106-Curves!Q106),IF(Analysis!$G$33='Data Validation'!$H$7,Curves!Q106+0.25%,IF(Analysis!$G$33='Data Validation'!$H$8,Curves!Q106+0.5%,"You Broke It"))))))))</f>
        <v>4.0405300000000005E-2</v>
      </c>
      <c r="Z106" s="40">
        <f>+IF(Analysis!$G$33='Data Validation'!$H$3,Curves!R106,IF(Analysis!$G$33='Data Validation'!$H$1,R106*(1-(SQRT(YEARFRAC($O$6,$O106,2))*(2*$P106))),IF(Analysis!$G$33='Data Validation'!$H$2,Curves!R106*(1-(SQRT(YEARFRAC($O$6,$O106,2))*(1*$P106))),IF(Analysis!$G$33='Data Validation'!$H$4,Curves!R106*(1+(SQRT(YEARFRAC($O$6,$O106,2))*(1*$P106))),IF(Analysis!$G$33='Data Validation'!$H$5,Curves!R106*(1+(SQRT(YEARFRAC($O$6,$O106,2))*(2*$P106))),IF(Analysis!$G$33='Data Validation'!$H$6,Curves!R106+(Curves!$AL106-Curves!R106),IF(Analysis!$G$33='Data Validation'!$H$7,Curves!R106+0.25%,IF(Analysis!$G$33='Data Validation'!$H$8,Curves!R106+0.5%,"You Broke It"))))))))</f>
        <v>4.0369519999999992E-2</v>
      </c>
      <c r="AA106" s="40">
        <f>+IF(Analysis!$G$33='Data Validation'!$H$3,Curves!S106,IF(Analysis!$G$33='Data Validation'!$H$1,S106*(1-(SQRT(YEARFRAC($O$6,$O106,2))*(2*$P106))),IF(Analysis!$G$33='Data Validation'!$H$2,Curves!S106*(1-(SQRT(YEARFRAC($O$6,$O106,2))*(1*$P106))),IF(Analysis!$G$33='Data Validation'!$H$4,Curves!S106*(1+(SQRT(YEARFRAC($O$6,$O106,2))*(1*$P106))),IF(Analysis!$G$33='Data Validation'!$H$5,Curves!S106*(1+(SQRT(YEARFRAC($O$6,$O106,2))*(2*$P106))),IF(Analysis!$G$33='Data Validation'!$H$6,Curves!S106+(Curves!$AL106-Curves!S106),IF(Analysis!$G$33='Data Validation'!$H$7,Curves!S106+0.25%,IF(Analysis!$G$33='Data Validation'!$H$8,Curves!S106+0.5%,"You Broke It"))))))))</f>
        <v>4.1478000000000001E-2</v>
      </c>
      <c r="AB106" s="40">
        <f>+IF(Analysis!$G$33='Data Validation'!$H$3,Curves!T106,IF(Analysis!$G$33='Data Validation'!$H$1,T106*(1-(SQRT(YEARFRAC($O$6,$O106,2))*(2*$P106))),IF(Analysis!$G$33='Data Validation'!$H$2,Curves!T106*(1-(SQRT(YEARFRAC($O$6,$O106,2))*(1*$P106))),IF(Analysis!$G$33='Data Validation'!$H$4,Curves!T106*(1+(SQRT(YEARFRAC($O$6,$O106,2))*(1*$P106))),IF(Analysis!$G$33='Data Validation'!$H$5,Curves!T106*(1+(SQRT(YEARFRAC($O$6,$O106,2))*(2*$P106))),IF(Analysis!$G$33='Data Validation'!$H$6,Curves!T106+(Curves!$AL106-Curves!T106),IF(Analysis!$G$33='Data Validation'!$H$7,Curves!T106+0.25%,IF(Analysis!$G$33='Data Validation'!$H$8,Curves!T106+0.5%,"You Broke It"))))))))</f>
        <v>4.2265699999999996E-2</v>
      </c>
      <c r="AC106" s="40">
        <f>+IF(Analysis!$G$33='Data Validation'!$H$3,Curves!U106,IF(Analysis!$G$33='Data Validation'!$H$1,U106*(1-(SQRT(YEARFRAC($O$6,$O106,2))*(2*$P106))),IF(Analysis!$G$33='Data Validation'!$H$2,Curves!U106*(1-(SQRT(YEARFRAC($O$6,$O106,2))*(1*$P106))),IF(Analysis!$G$33='Data Validation'!$H$4,Curves!U106*(1+(SQRT(YEARFRAC($O$6,$O106,2))*(1*$P106))),IF(Analysis!$G$33='Data Validation'!$H$5,Curves!U106*(1+(SQRT(YEARFRAC($O$6,$O106,2))*(2*$P106))),IF(Analysis!$G$33='Data Validation'!$H$6,Curves!U106+(Curves!$AL106-Curves!U106),IF(Analysis!$G$33='Data Validation'!$H$7,Curves!U106+0.25%,IF(Analysis!$G$33='Data Validation'!$H$8,Curves!U106+0.5%,"You Broke It"))))))))</f>
        <v>0</v>
      </c>
      <c r="AD106" s="40">
        <f>+IF(Analysis!$G$33='Data Validation'!$H$3,Curves!V106,IF(Analysis!$G$33='Data Validation'!$H$1,V106*(1-(SQRT(YEARFRAC($O$6,$O106,2))*(2*$P106))),IF(Analysis!$G$33='Data Validation'!$H$2,Curves!V106*(1-(SQRT(YEARFRAC($O$6,$O106,2))*(1*$P106))),IF(Analysis!$G$33='Data Validation'!$H$4,Curves!V106*(1+(SQRT(YEARFRAC($O$6,$O106,2))*(1*$P106))),IF(Analysis!$G$33='Data Validation'!$H$5,Curves!V106*(1+(SQRT(YEARFRAC($O$6,$O106,2))*(2*$P106))),IF(Analysis!$G$33='Data Validation'!$H$6,Curves!V106+(Curves!$AL106-Curves!V106),IF(Analysis!$G$33='Data Validation'!$H$7,Curves!V106+0.25%,IF(Analysis!$G$33='Data Validation'!$H$8,Curves!V106+0.5%,"You Broke It"))))))))</f>
        <v>0</v>
      </c>
      <c r="AE106" s="24"/>
      <c r="AF106" s="35">
        <f t="shared" si="39"/>
        <v>45357</v>
      </c>
      <c r="AG106" s="36">
        <f t="shared" si="36"/>
        <v>5.3655999999999995E-2</v>
      </c>
      <c r="AH106" s="36"/>
      <c r="AI106" s="35">
        <f t="shared" si="40"/>
        <v>48300</v>
      </c>
      <c r="AJ106" s="36">
        <f t="shared" si="37"/>
        <v>4.0369519999999992E-2</v>
      </c>
      <c r="AK106" s="39" cm="1">
        <f t="array" ref="AK106">AVERAGE(IF((AF106:AF4100&gt;=AI106)*(AF106:AF4100&lt;=AI106),AG106:AG3791))</f>
        <v>4.0373599999999996E-2</v>
      </c>
      <c r="AL106" s="107">
        <f t="shared" si="26"/>
        <v>3.1300867499999961E-2</v>
      </c>
    </row>
    <row r="107" spans="2:38" x14ac:dyDescent="0.25">
      <c r="B107" s="16">
        <f t="shared" si="38"/>
        <v>48331</v>
      </c>
      <c r="C107" s="20">
        <v>25.39</v>
      </c>
      <c r="D107" s="2"/>
      <c r="E107" s="105">
        <v>4.0403099999999998</v>
      </c>
      <c r="F107" s="105">
        <v>4.1470799999999999</v>
      </c>
      <c r="G107" s="29">
        <v>4.2263200000000003</v>
      </c>
      <c r="H107" s="21"/>
      <c r="I107" s="23"/>
      <c r="J107" s="110">
        <v>45404</v>
      </c>
      <c r="K107" s="106">
        <v>5.3276199999999996</v>
      </c>
      <c r="L107" s="29"/>
      <c r="M107" s="23"/>
      <c r="O107" s="16">
        <f t="shared" si="41"/>
        <v>48331</v>
      </c>
      <c r="P107" s="51">
        <f t="shared" si="42"/>
        <v>0.25390000000000001</v>
      </c>
      <c r="Q107" s="8">
        <f t="shared" si="43"/>
        <v>4.0403099999999997E-2</v>
      </c>
      <c r="R107" s="8">
        <f t="shared" si="35"/>
        <v>4.0367924999999999E-2</v>
      </c>
      <c r="S107" s="8">
        <f t="shared" si="44"/>
        <v>4.1470800000000002E-2</v>
      </c>
      <c r="T107" s="24">
        <f t="shared" si="45"/>
        <v>4.2263200000000001E-2</v>
      </c>
      <c r="U107" s="24">
        <f t="shared" si="46"/>
        <v>0</v>
      </c>
      <c r="V107" s="24">
        <f t="shared" si="47"/>
        <v>0</v>
      </c>
      <c r="W107" s="24"/>
      <c r="X107" s="16">
        <f t="shared" si="48"/>
        <v>48331</v>
      </c>
      <c r="Y107" s="40">
        <f>+IF(Analysis!$G$33='Data Validation'!$H$3,Curves!Q107,IF(Analysis!$G$33='Data Validation'!$H$1,Q107*(1-(SQRT(YEARFRAC($O$6,$O107,2))*(2*$P107))),IF(Analysis!$G$33='Data Validation'!$H$2,Curves!Q107*(1-(SQRT(YEARFRAC($O$6,$O107,2))*(1*$P107))),IF(Analysis!$G$33='Data Validation'!$H$4,Curves!Q107*(1+(SQRT(YEARFRAC($O$6,$O107,2))*(1*$P107))),IF(Analysis!$G$33='Data Validation'!$H$5,Curves!Q107*(1+(SQRT(YEARFRAC($O$6,$O107,2))*(2*$P107))),IF(Analysis!$G$33='Data Validation'!$H$6,Curves!Q107+(Curves!$AL107-Curves!Q107),IF(Analysis!$G$33='Data Validation'!$H$7,Curves!Q107+0.25%,IF(Analysis!$G$33='Data Validation'!$H$8,Curves!Q107+0.5%,"You Broke It"))))))))</f>
        <v>4.0403099999999997E-2</v>
      </c>
      <c r="Z107" s="40">
        <f>+IF(Analysis!$G$33='Data Validation'!$H$3,Curves!R107,IF(Analysis!$G$33='Data Validation'!$H$1,R107*(1-(SQRT(YEARFRAC($O$6,$O107,2))*(2*$P107))),IF(Analysis!$G$33='Data Validation'!$H$2,Curves!R107*(1-(SQRT(YEARFRAC($O$6,$O107,2))*(1*$P107))),IF(Analysis!$G$33='Data Validation'!$H$4,Curves!R107*(1+(SQRT(YEARFRAC($O$6,$O107,2))*(1*$P107))),IF(Analysis!$G$33='Data Validation'!$H$5,Curves!R107*(1+(SQRT(YEARFRAC($O$6,$O107,2))*(2*$P107))),IF(Analysis!$G$33='Data Validation'!$H$6,Curves!R107+(Curves!$AL107-Curves!R107),IF(Analysis!$G$33='Data Validation'!$H$7,Curves!R107+0.25%,IF(Analysis!$G$33='Data Validation'!$H$8,Curves!R107+0.5%,"You Broke It"))))))))</f>
        <v>4.0367924999999999E-2</v>
      </c>
      <c r="AA107" s="40">
        <f>+IF(Analysis!$G$33='Data Validation'!$H$3,Curves!S107,IF(Analysis!$G$33='Data Validation'!$H$1,S107*(1-(SQRT(YEARFRAC($O$6,$O107,2))*(2*$P107))),IF(Analysis!$G$33='Data Validation'!$H$2,Curves!S107*(1-(SQRT(YEARFRAC($O$6,$O107,2))*(1*$P107))),IF(Analysis!$G$33='Data Validation'!$H$4,Curves!S107*(1+(SQRT(YEARFRAC($O$6,$O107,2))*(1*$P107))),IF(Analysis!$G$33='Data Validation'!$H$5,Curves!S107*(1+(SQRT(YEARFRAC($O$6,$O107,2))*(2*$P107))),IF(Analysis!$G$33='Data Validation'!$H$6,Curves!S107+(Curves!$AL107-Curves!S107),IF(Analysis!$G$33='Data Validation'!$H$7,Curves!S107+0.25%,IF(Analysis!$G$33='Data Validation'!$H$8,Curves!S107+0.5%,"You Broke It"))))))))</f>
        <v>4.1470800000000002E-2</v>
      </c>
      <c r="AB107" s="40">
        <f>+IF(Analysis!$G$33='Data Validation'!$H$3,Curves!T107,IF(Analysis!$G$33='Data Validation'!$H$1,T107*(1-(SQRT(YEARFRAC($O$6,$O107,2))*(2*$P107))),IF(Analysis!$G$33='Data Validation'!$H$2,Curves!T107*(1-(SQRT(YEARFRAC($O$6,$O107,2))*(1*$P107))),IF(Analysis!$G$33='Data Validation'!$H$4,Curves!T107*(1+(SQRT(YEARFRAC($O$6,$O107,2))*(1*$P107))),IF(Analysis!$G$33='Data Validation'!$H$5,Curves!T107*(1+(SQRT(YEARFRAC($O$6,$O107,2))*(2*$P107))),IF(Analysis!$G$33='Data Validation'!$H$6,Curves!T107+(Curves!$AL107-Curves!T107),IF(Analysis!$G$33='Data Validation'!$H$7,Curves!T107+0.25%,IF(Analysis!$G$33='Data Validation'!$H$8,Curves!T107+0.5%,"You Broke It"))))))))</f>
        <v>4.2263200000000001E-2</v>
      </c>
      <c r="AC107" s="40">
        <f>+IF(Analysis!$G$33='Data Validation'!$H$3,Curves!U107,IF(Analysis!$G$33='Data Validation'!$H$1,U107*(1-(SQRT(YEARFRAC($O$6,$O107,2))*(2*$P107))),IF(Analysis!$G$33='Data Validation'!$H$2,Curves!U107*(1-(SQRT(YEARFRAC($O$6,$O107,2))*(1*$P107))),IF(Analysis!$G$33='Data Validation'!$H$4,Curves!U107*(1+(SQRT(YEARFRAC($O$6,$O107,2))*(1*$P107))),IF(Analysis!$G$33='Data Validation'!$H$5,Curves!U107*(1+(SQRT(YEARFRAC($O$6,$O107,2))*(2*$P107))),IF(Analysis!$G$33='Data Validation'!$H$6,Curves!U107+(Curves!$AL107-Curves!U107),IF(Analysis!$G$33='Data Validation'!$H$7,Curves!U107+0.25%,IF(Analysis!$G$33='Data Validation'!$H$8,Curves!U107+0.5%,"You Broke It"))))))))</f>
        <v>0</v>
      </c>
      <c r="AD107" s="40">
        <f>+IF(Analysis!$G$33='Data Validation'!$H$3,Curves!V107,IF(Analysis!$G$33='Data Validation'!$H$1,V107*(1-(SQRT(YEARFRAC($O$6,$O107,2))*(2*$P107))),IF(Analysis!$G$33='Data Validation'!$H$2,Curves!V107*(1-(SQRT(YEARFRAC($O$6,$O107,2))*(1*$P107))),IF(Analysis!$G$33='Data Validation'!$H$4,Curves!V107*(1+(SQRT(YEARFRAC($O$6,$O107,2))*(1*$P107))),IF(Analysis!$G$33='Data Validation'!$H$5,Curves!V107*(1+(SQRT(YEARFRAC($O$6,$O107,2))*(2*$P107))),IF(Analysis!$G$33='Data Validation'!$H$6,Curves!V107+(Curves!$AL107-Curves!V107),IF(Analysis!$G$33='Data Validation'!$H$7,Curves!V107+0.25%,IF(Analysis!$G$33='Data Validation'!$H$8,Curves!V107+0.5%,"You Broke It"))))))))</f>
        <v>0</v>
      </c>
      <c r="AE107" s="24"/>
      <c r="AF107" s="35">
        <f t="shared" si="39"/>
        <v>45358</v>
      </c>
      <c r="AG107" s="36">
        <f t="shared" si="36"/>
        <v>5.3655999999999995E-2</v>
      </c>
      <c r="AH107" s="36"/>
      <c r="AI107" s="35">
        <f t="shared" si="40"/>
        <v>48331</v>
      </c>
      <c r="AJ107" s="36">
        <f t="shared" si="37"/>
        <v>4.0367924999999999E-2</v>
      </c>
      <c r="AK107" s="39" cm="1">
        <f t="array" ref="AK107">AVERAGE(IF((AF107:AF4101&gt;=AI107)*(AF107:AF4101&lt;=AI107),AG107:AG3792))</f>
        <v>4.0366799999999994E-2</v>
      </c>
      <c r="AL107" s="107">
        <f t="shared" si="26"/>
        <v>3.134268499999996E-2</v>
      </c>
    </row>
    <row r="108" spans="2:38" x14ac:dyDescent="0.25">
      <c r="B108" s="16">
        <f t="shared" si="38"/>
        <v>48361</v>
      </c>
      <c r="C108" s="20">
        <v>25.39</v>
      </c>
      <c r="D108" s="2"/>
      <c r="E108" s="105">
        <v>4.0405300000000004</v>
      </c>
      <c r="F108" s="105">
        <v>4.1473199999999997</v>
      </c>
      <c r="G108" s="29">
        <v>4.2265699999999997</v>
      </c>
      <c r="H108" s="21"/>
      <c r="I108" s="23"/>
      <c r="J108" s="110">
        <v>45405</v>
      </c>
      <c r="K108" s="106">
        <v>5.3276199999999996</v>
      </c>
      <c r="L108" s="29"/>
      <c r="M108" s="23"/>
      <c r="O108" s="16">
        <f t="shared" si="41"/>
        <v>48361</v>
      </c>
      <c r="P108" s="51">
        <f t="shared" si="42"/>
        <v>0.25390000000000001</v>
      </c>
      <c r="Q108" s="8">
        <f t="shared" si="43"/>
        <v>4.0405300000000005E-2</v>
      </c>
      <c r="R108" s="8">
        <f t="shared" si="35"/>
        <v>4.037223999999999E-2</v>
      </c>
      <c r="S108" s="8">
        <f t="shared" si="44"/>
        <v>4.1473199999999995E-2</v>
      </c>
      <c r="T108" s="24">
        <f t="shared" si="45"/>
        <v>4.2265699999999996E-2</v>
      </c>
      <c r="U108" s="24">
        <f t="shared" si="46"/>
        <v>0</v>
      </c>
      <c r="V108" s="24">
        <f t="shared" si="47"/>
        <v>0</v>
      </c>
      <c r="W108" s="24"/>
      <c r="X108" s="16">
        <f t="shared" si="48"/>
        <v>48361</v>
      </c>
      <c r="Y108" s="40">
        <f>+IF(Analysis!$G$33='Data Validation'!$H$3,Curves!Q108,IF(Analysis!$G$33='Data Validation'!$H$1,Q108*(1-(SQRT(YEARFRAC($O$6,$O108,2))*(2*$P108))),IF(Analysis!$G$33='Data Validation'!$H$2,Curves!Q108*(1-(SQRT(YEARFRAC($O$6,$O108,2))*(1*$P108))),IF(Analysis!$G$33='Data Validation'!$H$4,Curves!Q108*(1+(SQRT(YEARFRAC($O$6,$O108,2))*(1*$P108))),IF(Analysis!$G$33='Data Validation'!$H$5,Curves!Q108*(1+(SQRT(YEARFRAC($O$6,$O108,2))*(2*$P108))),IF(Analysis!$G$33='Data Validation'!$H$6,Curves!Q108+(Curves!$AL108-Curves!Q108),IF(Analysis!$G$33='Data Validation'!$H$7,Curves!Q108+0.25%,IF(Analysis!$G$33='Data Validation'!$H$8,Curves!Q108+0.5%,"You Broke It"))))))))</f>
        <v>4.0405300000000005E-2</v>
      </c>
      <c r="Z108" s="40">
        <f>+IF(Analysis!$G$33='Data Validation'!$H$3,Curves!R108,IF(Analysis!$G$33='Data Validation'!$H$1,R108*(1-(SQRT(YEARFRAC($O$6,$O108,2))*(2*$P108))),IF(Analysis!$G$33='Data Validation'!$H$2,Curves!R108*(1-(SQRT(YEARFRAC($O$6,$O108,2))*(1*$P108))),IF(Analysis!$G$33='Data Validation'!$H$4,Curves!R108*(1+(SQRT(YEARFRAC($O$6,$O108,2))*(1*$P108))),IF(Analysis!$G$33='Data Validation'!$H$5,Curves!R108*(1+(SQRT(YEARFRAC($O$6,$O108,2))*(2*$P108))),IF(Analysis!$G$33='Data Validation'!$H$6,Curves!R108+(Curves!$AL108-Curves!R108),IF(Analysis!$G$33='Data Validation'!$H$7,Curves!R108+0.25%,IF(Analysis!$G$33='Data Validation'!$H$8,Curves!R108+0.5%,"You Broke It"))))))))</f>
        <v>4.037223999999999E-2</v>
      </c>
      <c r="AA108" s="40">
        <f>+IF(Analysis!$G$33='Data Validation'!$H$3,Curves!S108,IF(Analysis!$G$33='Data Validation'!$H$1,S108*(1-(SQRT(YEARFRAC($O$6,$O108,2))*(2*$P108))),IF(Analysis!$G$33='Data Validation'!$H$2,Curves!S108*(1-(SQRT(YEARFRAC($O$6,$O108,2))*(1*$P108))),IF(Analysis!$G$33='Data Validation'!$H$4,Curves!S108*(1+(SQRT(YEARFRAC($O$6,$O108,2))*(1*$P108))),IF(Analysis!$G$33='Data Validation'!$H$5,Curves!S108*(1+(SQRT(YEARFRAC($O$6,$O108,2))*(2*$P108))),IF(Analysis!$G$33='Data Validation'!$H$6,Curves!S108+(Curves!$AL108-Curves!S108),IF(Analysis!$G$33='Data Validation'!$H$7,Curves!S108+0.25%,IF(Analysis!$G$33='Data Validation'!$H$8,Curves!S108+0.5%,"You Broke It"))))))))</f>
        <v>4.1473199999999995E-2</v>
      </c>
      <c r="AB108" s="40">
        <f>+IF(Analysis!$G$33='Data Validation'!$H$3,Curves!T108,IF(Analysis!$G$33='Data Validation'!$H$1,T108*(1-(SQRT(YEARFRAC($O$6,$O108,2))*(2*$P108))),IF(Analysis!$G$33='Data Validation'!$H$2,Curves!T108*(1-(SQRT(YEARFRAC($O$6,$O108,2))*(1*$P108))),IF(Analysis!$G$33='Data Validation'!$H$4,Curves!T108*(1+(SQRT(YEARFRAC($O$6,$O108,2))*(1*$P108))),IF(Analysis!$G$33='Data Validation'!$H$5,Curves!T108*(1+(SQRT(YEARFRAC($O$6,$O108,2))*(2*$P108))),IF(Analysis!$G$33='Data Validation'!$H$6,Curves!T108+(Curves!$AL108-Curves!T108),IF(Analysis!$G$33='Data Validation'!$H$7,Curves!T108+0.25%,IF(Analysis!$G$33='Data Validation'!$H$8,Curves!T108+0.5%,"You Broke It"))))))))</f>
        <v>4.2265699999999996E-2</v>
      </c>
      <c r="AC108" s="40">
        <f>+IF(Analysis!$G$33='Data Validation'!$H$3,Curves!U108,IF(Analysis!$G$33='Data Validation'!$H$1,U108*(1-(SQRT(YEARFRAC($O$6,$O108,2))*(2*$P108))),IF(Analysis!$G$33='Data Validation'!$H$2,Curves!U108*(1-(SQRT(YEARFRAC($O$6,$O108,2))*(1*$P108))),IF(Analysis!$G$33='Data Validation'!$H$4,Curves!U108*(1+(SQRT(YEARFRAC($O$6,$O108,2))*(1*$P108))),IF(Analysis!$G$33='Data Validation'!$H$5,Curves!U108*(1+(SQRT(YEARFRAC($O$6,$O108,2))*(2*$P108))),IF(Analysis!$G$33='Data Validation'!$H$6,Curves!U108+(Curves!$AL108-Curves!U108),IF(Analysis!$G$33='Data Validation'!$H$7,Curves!U108+0.25%,IF(Analysis!$G$33='Data Validation'!$H$8,Curves!U108+0.5%,"You Broke It"))))))))</f>
        <v>0</v>
      </c>
      <c r="AD108" s="40">
        <f>+IF(Analysis!$G$33='Data Validation'!$H$3,Curves!V108,IF(Analysis!$G$33='Data Validation'!$H$1,V108*(1-(SQRT(YEARFRAC($O$6,$O108,2))*(2*$P108))),IF(Analysis!$G$33='Data Validation'!$H$2,Curves!V108*(1-(SQRT(YEARFRAC($O$6,$O108,2))*(1*$P108))),IF(Analysis!$G$33='Data Validation'!$H$4,Curves!V108*(1+(SQRT(YEARFRAC($O$6,$O108,2))*(1*$P108))),IF(Analysis!$G$33='Data Validation'!$H$5,Curves!V108*(1+(SQRT(YEARFRAC($O$6,$O108,2))*(2*$P108))),IF(Analysis!$G$33='Data Validation'!$H$6,Curves!V108+(Curves!$AL108-Curves!V108),IF(Analysis!$G$33='Data Validation'!$H$7,Curves!V108+0.25%,IF(Analysis!$G$33='Data Validation'!$H$8,Curves!V108+0.5%,"You Broke It"))))))))</f>
        <v>0</v>
      </c>
      <c r="AE108" s="24"/>
      <c r="AF108" s="35">
        <f t="shared" si="39"/>
        <v>45359</v>
      </c>
      <c r="AG108" s="36">
        <f t="shared" si="36"/>
        <v>5.3663999999999996E-2</v>
      </c>
      <c r="AH108" s="36"/>
      <c r="AI108" s="35">
        <f t="shared" si="40"/>
        <v>48361</v>
      </c>
      <c r="AJ108" s="36">
        <f t="shared" si="37"/>
        <v>4.037223999999999E-2</v>
      </c>
      <c r="AK108" s="39" cm="1">
        <f t="array" ref="AK108">AVERAGE(IF((AF108:AF4102&gt;=AI108)*(AF108:AF4102&lt;=AI108),AG108:AG3793))</f>
        <v>4.0366799999999994E-2</v>
      </c>
      <c r="AL108" s="107">
        <f t="shared" si="26"/>
        <v>3.138450249999996E-2</v>
      </c>
    </row>
    <row r="109" spans="2:38" x14ac:dyDescent="0.25">
      <c r="B109" s="16">
        <f t="shared" si="38"/>
        <v>48392</v>
      </c>
      <c r="C109" s="20">
        <v>25.4</v>
      </c>
      <c r="D109" s="2"/>
      <c r="E109" s="105">
        <v>4.0403099999999998</v>
      </c>
      <c r="F109" s="105">
        <v>4.1470799999999999</v>
      </c>
      <c r="G109" s="29">
        <v>4.2263200000000003</v>
      </c>
      <c r="H109" s="21"/>
      <c r="I109" s="23"/>
      <c r="J109" s="110">
        <v>45406</v>
      </c>
      <c r="K109" s="106">
        <v>5.3276199999999996</v>
      </c>
      <c r="L109" s="29"/>
      <c r="M109" s="23"/>
      <c r="O109" s="16">
        <f t="shared" si="41"/>
        <v>48392</v>
      </c>
      <c r="P109" s="51">
        <f t="shared" si="42"/>
        <v>0.254</v>
      </c>
      <c r="Q109" s="8">
        <f t="shared" si="43"/>
        <v>4.0403099999999997E-2</v>
      </c>
      <c r="R109" s="8">
        <f t="shared" si="35"/>
        <v>4.0367924999999999E-2</v>
      </c>
      <c r="S109" s="8">
        <f t="shared" si="44"/>
        <v>4.1470800000000002E-2</v>
      </c>
      <c r="T109" s="24">
        <f t="shared" si="45"/>
        <v>4.2263200000000001E-2</v>
      </c>
      <c r="U109" s="24">
        <f t="shared" si="46"/>
        <v>0</v>
      </c>
      <c r="V109" s="24">
        <f t="shared" si="47"/>
        <v>0</v>
      </c>
      <c r="W109" s="24"/>
      <c r="X109" s="16">
        <f t="shared" si="48"/>
        <v>48392</v>
      </c>
      <c r="Y109" s="40">
        <f>+IF(Analysis!$G$33='Data Validation'!$H$3,Curves!Q109,IF(Analysis!$G$33='Data Validation'!$H$1,Q109*(1-(SQRT(YEARFRAC($O$6,$O109,2))*(2*$P109))),IF(Analysis!$G$33='Data Validation'!$H$2,Curves!Q109*(1-(SQRT(YEARFRAC($O$6,$O109,2))*(1*$P109))),IF(Analysis!$G$33='Data Validation'!$H$4,Curves!Q109*(1+(SQRT(YEARFRAC($O$6,$O109,2))*(1*$P109))),IF(Analysis!$G$33='Data Validation'!$H$5,Curves!Q109*(1+(SQRT(YEARFRAC($O$6,$O109,2))*(2*$P109))),IF(Analysis!$G$33='Data Validation'!$H$6,Curves!Q109+(Curves!$AL109-Curves!Q109),IF(Analysis!$G$33='Data Validation'!$H$7,Curves!Q109+0.25%,IF(Analysis!$G$33='Data Validation'!$H$8,Curves!Q109+0.5%,"You Broke It"))))))))</f>
        <v>4.0403099999999997E-2</v>
      </c>
      <c r="Z109" s="40">
        <f>+IF(Analysis!$G$33='Data Validation'!$H$3,Curves!R109,IF(Analysis!$G$33='Data Validation'!$H$1,R109*(1-(SQRT(YEARFRAC($O$6,$O109,2))*(2*$P109))),IF(Analysis!$G$33='Data Validation'!$H$2,Curves!R109*(1-(SQRT(YEARFRAC($O$6,$O109,2))*(1*$P109))),IF(Analysis!$G$33='Data Validation'!$H$4,Curves!R109*(1+(SQRT(YEARFRAC($O$6,$O109,2))*(1*$P109))),IF(Analysis!$G$33='Data Validation'!$H$5,Curves!R109*(1+(SQRT(YEARFRAC($O$6,$O109,2))*(2*$P109))),IF(Analysis!$G$33='Data Validation'!$H$6,Curves!R109+(Curves!$AL109-Curves!R109),IF(Analysis!$G$33='Data Validation'!$H$7,Curves!R109+0.25%,IF(Analysis!$G$33='Data Validation'!$H$8,Curves!R109+0.5%,"You Broke It"))))))))</f>
        <v>4.0367924999999999E-2</v>
      </c>
      <c r="AA109" s="40">
        <f>+IF(Analysis!$G$33='Data Validation'!$H$3,Curves!S109,IF(Analysis!$G$33='Data Validation'!$H$1,S109*(1-(SQRT(YEARFRAC($O$6,$O109,2))*(2*$P109))),IF(Analysis!$G$33='Data Validation'!$H$2,Curves!S109*(1-(SQRT(YEARFRAC($O$6,$O109,2))*(1*$P109))),IF(Analysis!$G$33='Data Validation'!$H$4,Curves!S109*(1+(SQRT(YEARFRAC($O$6,$O109,2))*(1*$P109))),IF(Analysis!$G$33='Data Validation'!$H$5,Curves!S109*(1+(SQRT(YEARFRAC($O$6,$O109,2))*(2*$P109))),IF(Analysis!$G$33='Data Validation'!$H$6,Curves!S109+(Curves!$AL109-Curves!S109),IF(Analysis!$G$33='Data Validation'!$H$7,Curves!S109+0.25%,IF(Analysis!$G$33='Data Validation'!$H$8,Curves!S109+0.5%,"You Broke It"))))))))</f>
        <v>4.1470800000000002E-2</v>
      </c>
      <c r="AB109" s="40">
        <f>+IF(Analysis!$G$33='Data Validation'!$H$3,Curves!T109,IF(Analysis!$G$33='Data Validation'!$H$1,T109*(1-(SQRT(YEARFRAC($O$6,$O109,2))*(2*$P109))),IF(Analysis!$G$33='Data Validation'!$H$2,Curves!T109*(1-(SQRT(YEARFRAC($O$6,$O109,2))*(1*$P109))),IF(Analysis!$G$33='Data Validation'!$H$4,Curves!T109*(1+(SQRT(YEARFRAC($O$6,$O109,2))*(1*$P109))),IF(Analysis!$G$33='Data Validation'!$H$5,Curves!T109*(1+(SQRT(YEARFRAC($O$6,$O109,2))*(2*$P109))),IF(Analysis!$G$33='Data Validation'!$H$6,Curves!T109+(Curves!$AL109-Curves!T109),IF(Analysis!$G$33='Data Validation'!$H$7,Curves!T109+0.25%,IF(Analysis!$G$33='Data Validation'!$H$8,Curves!T109+0.5%,"You Broke It"))))))))</f>
        <v>4.2263200000000001E-2</v>
      </c>
      <c r="AC109" s="40">
        <f>+IF(Analysis!$G$33='Data Validation'!$H$3,Curves!U109,IF(Analysis!$G$33='Data Validation'!$H$1,U109*(1-(SQRT(YEARFRAC($O$6,$O109,2))*(2*$P109))),IF(Analysis!$G$33='Data Validation'!$H$2,Curves!U109*(1-(SQRT(YEARFRAC($O$6,$O109,2))*(1*$P109))),IF(Analysis!$G$33='Data Validation'!$H$4,Curves!U109*(1+(SQRT(YEARFRAC($O$6,$O109,2))*(1*$P109))),IF(Analysis!$G$33='Data Validation'!$H$5,Curves!U109*(1+(SQRT(YEARFRAC($O$6,$O109,2))*(2*$P109))),IF(Analysis!$G$33='Data Validation'!$H$6,Curves!U109+(Curves!$AL109-Curves!U109),IF(Analysis!$G$33='Data Validation'!$H$7,Curves!U109+0.25%,IF(Analysis!$G$33='Data Validation'!$H$8,Curves!U109+0.5%,"You Broke It"))))))))</f>
        <v>0</v>
      </c>
      <c r="AD109" s="40">
        <f>+IF(Analysis!$G$33='Data Validation'!$H$3,Curves!V109,IF(Analysis!$G$33='Data Validation'!$H$1,V109*(1-(SQRT(YEARFRAC($O$6,$O109,2))*(2*$P109))),IF(Analysis!$G$33='Data Validation'!$H$2,Curves!V109*(1-(SQRT(YEARFRAC($O$6,$O109,2))*(1*$P109))),IF(Analysis!$G$33='Data Validation'!$H$4,Curves!V109*(1+(SQRT(YEARFRAC($O$6,$O109,2))*(1*$P109))),IF(Analysis!$G$33='Data Validation'!$H$5,Curves!V109*(1+(SQRT(YEARFRAC($O$6,$O109,2))*(2*$P109))),IF(Analysis!$G$33='Data Validation'!$H$6,Curves!V109+(Curves!$AL109-Curves!V109),IF(Analysis!$G$33='Data Validation'!$H$7,Curves!V109+0.25%,IF(Analysis!$G$33='Data Validation'!$H$8,Curves!V109+0.5%,"You Broke It"))))))))</f>
        <v>0</v>
      </c>
      <c r="AE109" s="24"/>
      <c r="AF109" s="35">
        <f t="shared" si="39"/>
        <v>45360</v>
      </c>
      <c r="AG109" s="36">
        <f t="shared" si="36"/>
        <v>5.3663999999999996E-2</v>
      </c>
      <c r="AH109" s="36"/>
      <c r="AI109" s="35">
        <f t="shared" si="40"/>
        <v>48392</v>
      </c>
      <c r="AJ109" s="36">
        <f t="shared" si="37"/>
        <v>4.0367924999999999E-2</v>
      </c>
      <c r="AK109" s="39" cm="1">
        <f t="array" ref="AK109">AVERAGE(IF((AF109:AF4103&gt;=AI109)*(AF109:AF4103&lt;=AI109),AG109:AG3794))</f>
        <v>4.0371300000000006E-2</v>
      </c>
      <c r="AL109" s="107">
        <f t="shared" si="26"/>
        <v>3.1426319999999959E-2</v>
      </c>
    </row>
    <row r="110" spans="2:38" x14ac:dyDescent="0.25">
      <c r="B110" s="16">
        <f t="shared" si="38"/>
        <v>48422</v>
      </c>
      <c r="C110" s="20">
        <v>25.4</v>
      </c>
      <c r="D110" s="2"/>
      <c r="E110" s="105">
        <v>4.0409800000000002</v>
      </c>
      <c r="F110" s="105">
        <v>4.1480300000000003</v>
      </c>
      <c r="G110" s="29">
        <v>4.2270599999999998</v>
      </c>
      <c r="H110" s="21"/>
      <c r="I110" s="23"/>
      <c r="J110" s="110">
        <v>45407</v>
      </c>
      <c r="K110" s="106">
        <v>5.3276199999999996</v>
      </c>
      <c r="L110" s="29"/>
      <c r="M110" s="23"/>
      <c r="O110" s="16">
        <f t="shared" si="41"/>
        <v>48422</v>
      </c>
      <c r="P110" s="51">
        <f t="shared" si="42"/>
        <v>0.254</v>
      </c>
      <c r="Q110" s="8">
        <f t="shared" si="43"/>
        <v>4.0409800000000003E-2</v>
      </c>
      <c r="R110" s="8">
        <f t="shared" si="35"/>
        <v>4.0368599999999998E-2</v>
      </c>
      <c r="S110" s="8">
        <f t="shared" si="44"/>
        <v>4.1480300000000005E-2</v>
      </c>
      <c r="T110" s="24">
        <f t="shared" si="45"/>
        <v>4.2270599999999998E-2</v>
      </c>
      <c r="U110" s="24">
        <f t="shared" si="46"/>
        <v>0</v>
      </c>
      <c r="V110" s="24">
        <f t="shared" si="47"/>
        <v>0</v>
      </c>
      <c r="W110" s="24"/>
      <c r="X110" s="16">
        <f t="shared" si="48"/>
        <v>48422</v>
      </c>
      <c r="Y110" s="40">
        <f>+IF(Analysis!$G$33='Data Validation'!$H$3,Curves!Q110,IF(Analysis!$G$33='Data Validation'!$H$1,Q110*(1-(SQRT(YEARFRAC($O$6,$O110,2))*(2*$P110))),IF(Analysis!$G$33='Data Validation'!$H$2,Curves!Q110*(1-(SQRT(YEARFRAC($O$6,$O110,2))*(1*$P110))),IF(Analysis!$G$33='Data Validation'!$H$4,Curves!Q110*(1+(SQRT(YEARFRAC($O$6,$O110,2))*(1*$P110))),IF(Analysis!$G$33='Data Validation'!$H$5,Curves!Q110*(1+(SQRT(YEARFRAC($O$6,$O110,2))*(2*$P110))),IF(Analysis!$G$33='Data Validation'!$H$6,Curves!Q110+(Curves!$AL110-Curves!Q110),IF(Analysis!$G$33='Data Validation'!$H$7,Curves!Q110+0.25%,IF(Analysis!$G$33='Data Validation'!$H$8,Curves!Q110+0.5%,"You Broke It"))))))))</f>
        <v>4.0409800000000003E-2</v>
      </c>
      <c r="Z110" s="40">
        <f>+IF(Analysis!$G$33='Data Validation'!$H$3,Curves!R110,IF(Analysis!$G$33='Data Validation'!$H$1,R110*(1-(SQRT(YEARFRAC($O$6,$O110,2))*(2*$P110))),IF(Analysis!$G$33='Data Validation'!$H$2,Curves!R110*(1-(SQRT(YEARFRAC($O$6,$O110,2))*(1*$P110))),IF(Analysis!$G$33='Data Validation'!$H$4,Curves!R110*(1+(SQRT(YEARFRAC($O$6,$O110,2))*(1*$P110))),IF(Analysis!$G$33='Data Validation'!$H$5,Curves!R110*(1+(SQRT(YEARFRAC($O$6,$O110,2))*(2*$P110))),IF(Analysis!$G$33='Data Validation'!$H$6,Curves!R110+(Curves!$AL110-Curves!R110),IF(Analysis!$G$33='Data Validation'!$H$7,Curves!R110+0.25%,IF(Analysis!$G$33='Data Validation'!$H$8,Curves!R110+0.5%,"You Broke It"))))))))</f>
        <v>4.0368599999999998E-2</v>
      </c>
      <c r="AA110" s="40">
        <f>+IF(Analysis!$G$33='Data Validation'!$H$3,Curves!S110,IF(Analysis!$G$33='Data Validation'!$H$1,S110*(1-(SQRT(YEARFRAC($O$6,$O110,2))*(2*$P110))),IF(Analysis!$G$33='Data Validation'!$H$2,Curves!S110*(1-(SQRT(YEARFRAC($O$6,$O110,2))*(1*$P110))),IF(Analysis!$G$33='Data Validation'!$H$4,Curves!S110*(1+(SQRT(YEARFRAC($O$6,$O110,2))*(1*$P110))),IF(Analysis!$G$33='Data Validation'!$H$5,Curves!S110*(1+(SQRT(YEARFRAC($O$6,$O110,2))*(2*$P110))),IF(Analysis!$G$33='Data Validation'!$H$6,Curves!S110+(Curves!$AL110-Curves!S110),IF(Analysis!$G$33='Data Validation'!$H$7,Curves!S110+0.25%,IF(Analysis!$G$33='Data Validation'!$H$8,Curves!S110+0.5%,"You Broke It"))))))))</f>
        <v>4.1480300000000005E-2</v>
      </c>
      <c r="AB110" s="40">
        <f>+IF(Analysis!$G$33='Data Validation'!$H$3,Curves!T110,IF(Analysis!$G$33='Data Validation'!$H$1,T110*(1-(SQRT(YEARFRAC($O$6,$O110,2))*(2*$P110))),IF(Analysis!$G$33='Data Validation'!$H$2,Curves!T110*(1-(SQRT(YEARFRAC($O$6,$O110,2))*(1*$P110))),IF(Analysis!$G$33='Data Validation'!$H$4,Curves!T110*(1+(SQRT(YEARFRAC($O$6,$O110,2))*(1*$P110))),IF(Analysis!$G$33='Data Validation'!$H$5,Curves!T110*(1+(SQRT(YEARFRAC($O$6,$O110,2))*(2*$P110))),IF(Analysis!$G$33='Data Validation'!$H$6,Curves!T110+(Curves!$AL110-Curves!T110),IF(Analysis!$G$33='Data Validation'!$H$7,Curves!T110+0.25%,IF(Analysis!$G$33='Data Validation'!$H$8,Curves!T110+0.5%,"You Broke It"))))))))</f>
        <v>4.2270599999999998E-2</v>
      </c>
      <c r="AC110" s="40">
        <f>+IF(Analysis!$G$33='Data Validation'!$H$3,Curves!U110,IF(Analysis!$G$33='Data Validation'!$H$1,U110*(1-(SQRT(YEARFRAC($O$6,$O110,2))*(2*$P110))),IF(Analysis!$G$33='Data Validation'!$H$2,Curves!U110*(1-(SQRT(YEARFRAC($O$6,$O110,2))*(1*$P110))),IF(Analysis!$G$33='Data Validation'!$H$4,Curves!U110*(1+(SQRT(YEARFRAC($O$6,$O110,2))*(1*$P110))),IF(Analysis!$G$33='Data Validation'!$H$5,Curves!U110*(1+(SQRT(YEARFRAC($O$6,$O110,2))*(2*$P110))),IF(Analysis!$G$33='Data Validation'!$H$6,Curves!U110+(Curves!$AL110-Curves!U110),IF(Analysis!$G$33='Data Validation'!$H$7,Curves!U110+0.25%,IF(Analysis!$G$33='Data Validation'!$H$8,Curves!U110+0.5%,"You Broke It"))))))))</f>
        <v>0</v>
      </c>
      <c r="AD110" s="40">
        <f>+IF(Analysis!$G$33='Data Validation'!$H$3,Curves!V110,IF(Analysis!$G$33='Data Validation'!$H$1,V110*(1-(SQRT(YEARFRAC($O$6,$O110,2))*(2*$P110))),IF(Analysis!$G$33='Data Validation'!$H$2,Curves!V110*(1-(SQRT(YEARFRAC($O$6,$O110,2))*(1*$P110))),IF(Analysis!$G$33='Data Validation'!$H$4,Curves!V110*(1+(SQRT(YEARFRAC($O$6,$O110,2))*(1*$P110))),IF(Analysis!$G$33='Data Validation'!$H$5,Curves!V110*(1+(SQRT(YEARFRAC($O$6,$O110,2))*(2*$P110))),IF(Analysis!$G$33='Data Validation'!$H$6,Curves!V110+(Curves!$AL110-Curves!V110),IF(Analysis!$G$33='Data Validation'!$H$7,Curves!V110+0.25%,IF(Analysis!$G$33='Data Validation'!$H$8,Curves!V110+0.5%,"You Broke It"))))))))</f>
        <v>0</v>
      </c>
      <c r="AE110" s="24"/>
      <c r="AF110" s="35">
        <f t="shared" si="39"/>
        <v>45361</v>
      </c>
      <c r="AG110" s="36">
        <f t="shared" si="36"/>
        <v>5.3663999999999996E-2</v>
      </c>
      <c r="AH110" s="36"/>
      <c r="AI110" s="35">
        <f t="shared" si="40"/>
        <v>48422</v>
      </c>
      <c r="AJ110" s="36">
        <f t="shared" si="37"/>
        <v>4.0368599999999998E-2</v>
      </c>
      <c r="AK110" s="39" cm="1">
        <f t="array" ref="AK110">AVERAGE(IF((AF110:AF4104&gt;=AI110)*(AF110:AF4104&lt;=AI110),AG110:AG3795))</f>
        <v>4.0366799999999994E-2</v>
      </c>
      <c r="AL110" s="107">
        <f t="shared" si="26"/>
        <v>3.1468137499999958E-2</v>
      </c>
    </row>
    <row r="111" spans="2:38" x14ac:dyDescent="0.25">
      <c r="B111" s="16">
        <f t="shared" si="38"/>
        <v>48453</v>
      </c>
      <c r="C111" s="20">
        <v>25.41</v>
      </c>
      <c r="D111" s="2"/>
      <c r="E111" s="105">
        <v>4.0405300000000004</v>
      </c>
      <c r="F111" s="105">
        <v>4.1470799999999999</v>
      </c>
      <c r="G111" s="29">
        <v>4.2265699999999997</v>
      </c>
      <c r="H111" s="21"/>
      <c r="I111" s="23"/>
      <c r="J111" s="110">
        <v>45408</v>
      </c>
      <c r="K111" s="106">
        <v>5.3284099999999999</v>
      </c>
      <c r="L111" s="29"/>
      <c r="M111" s="23"/>
      <c r="O111" s="16">
        <f t="shared" si="41"/>
        <v>48453</v>
      </c>
      <c r="P111" s="51">
        <f t="shared" si="42"/>
        <v>0.25409999999999999</v>
      </c>
      <c r="Q111" s="8">
        <f t="shared" si="43"/>
        <v>4.0405300000000005E-2</v>
      </c>
      <c r="R111" s="8">
        <f t="shared" si="35"/>
        <v>4.0369500000000003E-2</v>
      </c>
      <c r="S111" s="8">
        <f t="shared" si="44"/>
        <v>4.1470800000000002E-2</v>
      </c>
      <c r="T111" s="24">
        <f t="shared" si="45"/>
        <v>4.2265699999999996E-2</v>
      </c>
      <c r="U111" s="24">
        <f t="shared" si="46"/>
        <v>0</v>
      </c>
      <c r="V111" s="24">
        <f t="shared" si="47"/>
        <v>0</v>
      </c>
      <c r="W111" s="24"/>
      <c r="X111" s="16">
        <f t="shared" si="48"/>
        <v>48453</v>
      </c>
      <c r="Y111" s="40">
        <f>+IF(Analysis!$G$33='Data Validation'!$H$3,Curves!Q111,IF(Analysis!$G$33='Data Validation'!$H$1,Q111*(1-(SQRT(YEARFRAC($O$6,$O111,2))*(2*$P111))),IF(Analysis!$G$33='Data Validation'!$H$2,Curves!Q111*(1-(SQRT(YEARFRAC($O$6,$O111,2))*(1*$P111))),IF(Analysis!$G$33='Data Validation'!$H$4,Curves!Q111*(1+(SQRT(YEARFRAC($O$6,$O111,2))*(1*$P111))),IF(Analysis!$G$33='Data Validation'!$H$5,Curves!Q111*(1+(SQRT(YEARFRAC($O$6,$O111,2))*(2*$P111))),IF(Analysis!$G$33='Data Validation'!$H$6,Curves!Q111+(Curves!$AL111-Curves!Q111),IF(Analysis!$G$33='Data Validation'!$H$7,Curves!Q111+0.25%,IF(Analysis!$G$33='Data Validation'!$H$8,Curves!Q111+0.5%,"You Broke It"))))))))</f>
        <v>4.0405300000000005E-2</v>
      </c>
      <c r="Z111" s="40">
        <f>+IF(Analysis!$G$33='Data Validation'!$H$3,Curves!R111,IF(Analysis!$G$33='Data Validation'!$H$1,R111*(1-(SQRT(YEARFRAC($O$6,$O111,2))*(2*$P111))),IF(Analysis!$G$33='Data Validation'!$H$2,Curves!R111*(1-(SQRT(YEARFRAC($O$6,$O111,2))*(1*$P111))),IF(Analysis!$G$33='Data Validation'!$H$4,Curves!R111*(1+(SQRT(YEARFRAC($O$6,$O111,2))*(1*$P111))),IF(Analysis!$G$33='Data Validation'!$H$5,Curves!R111*(1+(SQRT(YEARFRAC($O$6,$O111,2))*(2*$P111))),IF(Analysis!$G$33='Data Validation'!$H$6,Curves!R111+(Curves!$AL111-Curves!R111),IF(Analysis!$G$33='Data Validation'!$H$7,Curves!R111+0.25%,IF(Analysis!$G$33='Data Validation'!$H$8,Curves!R111+0.5%,"You Broke It"))))))))</f>
        <v>4.0369500000000003E-2</v>
      </c>
      <c r="AA111" s="40">
        <f>+IF(Analysis!$G$33='Data Validation'!$H$3,Curves!S111,IF(Analysis!$G$33='Data Validation'!$H$1,S111*(1-(SQRT(YEARFRAC($O$6,$O111,2))*(2*$P111))),IF(Analysis!$G$33='Data Validation'!$H$2,Curves!S111*(1-(SQRT(YEARFRAC($O$6,$O111,2))*(1*$P111))),IF(Analysis!$G$33='Data Validation'!$H$4,Curves!S111*(1+(SQRT(YEARFRAC($O$6,$O111,2))*(1*$P111))),IF(Analysis!$G$33='Data Validation'!$H$5,Curves!S111*(1+(SQRT(YEARFRAC($O$6,$O111,2))*(2*$P111))),IF(Analysis!$G$33='Data Validation'!$H$6,Curves!S111+(Curves!$AL111-Curves!S111),IF(Analysis!$G$33='Data Validation'!$H$7,Curves!S111+0.25%,IF(Analysis!$G$33='Data Validation'!$H$8,Curves!S111+0.5%,"You Broke It"))))))))</f>
        <v>4.1470800000000002E-2</v>
      </c>
      <c r="AB111" s="40">
        <f>+IF(Analysis!$G$33='Data Validation'!$H$3,Curves!T111,IF(Analysis!$G$33='Data Validation'!$H$1,T111*(1-(SQRT(YEARFRAC($O$6,$O111,2))*(2*$P111))),IF(Analysis!$G$33='Data Validation'!$H$2,Curves!T111*(1-(SQRT(YEARFRAC($O$6,$O111,2))*(1*$P111))),IF(Analysis!$G$33='Data Validation'!$H$4,Curves!T111*(1+(SQRT(YEARFRAC($O$6,$O111,2))*(1*$P111))),IF(Analysis!$G$33='Data Validation'!$H$5,Curves!T111*(1+(SQRT(YEARFRAC($O$6,$O111,2))*(2*$P111))),IF(Analysis!$G$33='Data Validation'!$H$6,Curves!T111+(Curves!$AL111-Curves!T111),IF(Analysis!$G$33='Data Validation'!$H$7,Curves!T111+0.25%,IF(Analysis!$G$33='Data Validation'!$H$8,Curves!T111+0.5%,"You Broke It"))))))))</f>
        <v>4.2265699999999996E-2</v>
      </c>
      <c r="AC111" s="40">
        <f>+IF(Analysis!$G$33='Data Validation'!$H$3,Curves!U111,IF(Analysis!$G$33='Data Validation'!$H$1,U111*(1-(SQRT(YEARFRAC($O$6,$O111,2))*(2*$P111))),IF(Analysis!$G$33='Data Validation'!$H$2,Curves!U111*(1-(SQRT(YEARFRAC($O$6,$O111,2))*(1*$P111))),IF(Analysis!$G$33='Data Validation'!$H$4,Curves!U111*(1+(SQRT(YEARFRAC($O$6,$O111,2))*(1*$P111))),IF(Analysis!$G$33='Data Validation'!$H$5,Curves!U111*(1+(SQRT(YEARFRAC($O$6,$O111,2))*(2*$P111))),IF(Analysis!$G$33='Data Validation'!$H$6,Curves!U111+(Curves!$AL111-Curves!U111),IF(Analysis!$G$33='Data Validation'!$H$7,Curves!U111+0.25%,IF(Analysis!$G$33='Data Validation'!$H$8,Curves!U111+0.5%,"You Broke It"))))))))</f>
        <v>0</v>
      </c>
      <c r="AD111" s="40">
        <f>+IF(Analysis!$G$33='Data Validation'!$H$3,Curves!V111,IF(Analysis!$G$33='Data Validation'!$H$1,V111*(1-(SQRT(YEARFRAC($O$6,$O111,2))*(2*$P111))),IF(Analysis!$G$33='Data Validation'!$H$2,Curves!V111*(1-(SQRT(YEARFRAC($O$6,$O111,2))*(1*$P111))),IF(Analysis!$G$33='Data Validation'!$H$4,Curves!V111*(1+(SQRT(YEARFRAC($O$6,$O111,2))*(1*$P111))),IF(Analysis!$G$33='Data Validation'!$H$5,Curves!V111*(1+(SQRT(YEARFRAC($O$6,$O111,2))*(2*$P111))),IF(Analysis!$G$33='Data Validation'!$H$6,Curves!V111+(Curves!$AL111-Curves!V111),IF(Analysis!$G$33='Data Validation'!$H$7,Curves!V111+0.25%,IF(Analysis!$G$33='Data Validation'!$H$8,Curves!V111+0.5%,"You Broke It"))))))))</f>
        <v>0</v>
      </c>
      <c r="AE111" s="24"/>
      <c r="AF111" s="35">
        <f t="shared" si="39"/>
        <v>45362</v>
      </c>
      <c r="AG111" s="36">
        <f t="shared" si="36"/>
        <v>5.3655999999999995E-2</v>
      </c>
      <c r="AH111" s="36"/>
      <c r="AI111" s="35">
        <f t="shared" si="40"/>
        <v>48453</v>
      </c>
      <c r="AJ111" s="36">
        <f t="shared" si="37"/>
        <v>4.0369500000000003E-2</v>
      </c>
      <c r="AK111" s="39" cm="1">
        <f t="array" ref="AK111">AVERAGE(IF((AF111:AF4105&gt;=AI111)*(AF111:AF4105&lt;=AI111),AG111:AG3796))</f>
        <v>4.0371300000000006E-2</v>
      </c>
      <c r="AL111" s="107">
        <f t="shared" ref="AL111:AL124" si="49">($AK$125-$AK$45)*1/80+AL110</f>
        <v>3.1509954999999958E-2</v>
      </c>
    </row>
    <row r="112" spans="2:38" x14ac:dyDescent="0.25">
      <c r="B112" s="16">
        <f t="shared" si="38"/>
        <v>48484</v>
      </c>
      <c r="C112" s="20">
        <v>24.98</v>
      </c>
      <c r="D112" s="2"/>
      <c r="E112" s="105">
        <v>4.0403099999999998</v>
      </c>
      <c r="F112" s="105">
        <v>4.1470799999999999</v>
      </c>
      <c r="G112" s="29">
        <v>4.2263200000000003</v>
      </c>
      <c r="H112" s="21"/>
      <c r="I112" s="23"/>
      <c r="J112" s="110">
        <v>45411</v>
      </c>
      <c r="K112" s="106">
        <v>5.2329299999999996</v>
      </c>
      <c r="L112" s="29"/>
      <c r="M112" s="23"/>
      <c r="O112" s="16">
        <f t="shared" si="41"/>
        <v>48484</v>
      </c>
      <c r="P112" s="51">
        <f t="shared" si="42"/>
        <v>0.24979999999999999</v>
      </c>
      <c r="Q112" s="8">
        <f t="shared" si="43"/>
        <v>4.0403099999999997E-2</v>
      </c>
      <c r="R112" s="8">
        <f t="shared" si="35"/>
        <v>4.0366799999999994E-2</v>
      </c>
      <c r="S112" s="8">
        <f t="shared" si="44"/>
        <v>4.1470800000000002E-2</v>
      </c>
      <c r="T112" s="24">
        <f t="shared" si="45"/>
        <v>4.2263200000000001E-2</v>
      </c>
      <c r="U112" s="24">
        <f t="shared" si="46"/>
        <v>0</v>
      </c>
      <c r="V112" s="24">
        <f t="shared" si="47"/>
        <v>0</v>
      </c>
      <c r="W112" s="24"/>
      <c r="X112" s="16">
        <f t="shared" si="48"/>
        <v>48484</v>
      </c>
      <c r="Y112" s="40">
        <f>+IF(Analysis!$G$33='Data Validation'!$H$3,Curves!Q112,IF(Analysis!$G$33='Data Validation'!$H$1,Q112*(1-(SQRT(YEARFRAC($O$6,$O112,2))*(2*$P112))),IF(Analysis!$G$33='Data Validation'!$H$2,Curves!Q112*(1-(SQRT(YEARFRAC($O$6,$O112,2))*(1*$P112))),IF(Analysis!$G$33='Data Validation'!$H$4,Curves!Q112*(1+(SQRT(YEARFRAC($O$6,$O112,2))*(1*$P112))),IF(Analysis!$G$33='Data Validation'!$H$5,Curves!Q112*(1+(SQRT(YEARFRAC($O$6,$O112,2))*(2*$P112))),IF(Analysis!$G$33='Data Validation'!$H$6,Curves!Q112+(Curves!$AL112-Curves!Q112),IF(Analysis!$G$33='Data Validation'!$H$7,Curves!Q112+0.25%,IF(Analysis!$G$33='Data Validation'!$H$8,Curves!Q112+0.5%,"You Broke It"))))))))</f>
        <v>4.0403099999999997E-2</v>
      </c>
      <c r="Z112" s="40">
        <f>+IF(Analysis!$G$33='Data Validation'!$H$3,Curves!R112,IF(Analysis!$G$33='Data Validation'!$H$1,R112*(1-(SQRT(YEARFRAC($O$6,$O112,2))*(2*$P112))),IF(Analysis!$G$33='Data Validation'!$H$2,Curves!R112*(1-(SQRT(YEARFRAC($O$6,$O112,2))*(1*$P112))),IF(Analysis!$G$33='Data Validation'!$H$4,Curves!R112*(1+(SQRT(YEARFRAC($O$6,$O112,2))*(1*$P112))),IF(Analysis!$G$33='Data Validation'!$H$5,Curves!R112*(1+(SQRT(YEARFRAC($O$6,$O112,2))*(2*$P112))),IF(Analysis!$G$33='Data Validation'!$H$6,Curves!R112+(Curves!$AL112-Curves!R112),IF(Analysis!$G$33='Data Validation'!$H$7,Curves!R112+0.25%,IF(Analysis!$G$33='Data Validation'!$H$8,Curves!R112+0.5%,"You Broke It"))))))))</f>
        <v>4.0366799999999994E-2</v>
      </c>
      <c r="AA112" s="40">
        <f>+IF(Analysis!$G$33='Data Validation'!$H$3,Curves!S112,IF(Analysis!$G$33='Data Validation'!$H$1,S112*(1-(SQRT(YEARFRAC($O$6,$O112,2))*(2*$P112))),IF(Analysis!$G$33='Data Validation'!$H$2,Curves!S112*(1-(SQRT(YEARFRAC($O$6,$O112,2))*(1*$P112))),IF(Analysis!$G$33='Data Validation'!$H$4,Curves!S112*(1+(SQRT(YEARFRAC($O$6,$O112,2))*(1*$P112))),IF(Analysis!$G$33='Data Validation'!$H$5,Curves!S112*(1+(SQRT(YEARFRAC($O$6,$O112,2))*(2*$P112))),IF(Analysis!$G$33='Data Validation'!$H$6,Curves!S112+(Curves!$AL112-Curves!S112),IF(Analysis!$G$33='Data Validation'!$H$7,Curves!S112+0.25%,IF(Analysis!$G$33='Data Validation'!$H$8,Curves!S112+0.5%,"You Broke It"))))))))</f>
        <v>4.1470800000000002E-2</v>
      </c>
      <c r="AB112" s="40">
        <f>+IF(Analysis!$G$33='Data Validation'!$H$3,Curves!T112,IF(Analysis!$G$33='Data Validation'!$H$1,T112*(1-(SQRT(YEARFRAC($O$6,$O112,2))*(2*$P112))),IF(Analysis!$G$33='Data Validation'!$H$2,Curves!T112*(1-(SQRT(YEARFRAC($O$6,$O112,2))*(1*$P112))),IF(Analysis!$G$33='Data Validation'!$H$4,Curves!T112*(1+(SQRT(YEARFRAC($O$6,$O112,2))*(1*$P112))),IF(Analysis!$G$33='Data Validation'!$H$5,Curves!T112*(1+(SQRT(YEARFRAC($O$6,$O112,2))*(2*$P112))),IF(Analysis!$G$33='Data Validation'!$H$6,Curves!T112+(Curves!$AL112-Curves!T112),IF(Analysis!$G$33='Data Validation'!$H$7,Curves!T112+0.25%,IF(Analysis!$G$33='Data Validation'!$H$8,Curves!T112+0.5%,"You Broke It"))))))))</f>
        <v>4.2263200000000001E-2</v>
      </c>
      <c r="AC112" s="40">
        <f>+IF(Analysis!$G$33='Data Validation'!$H$3,Curves!U112,IF(Analysis!$G$33='Data Validation'!$H$1,U112*(1-(SQRT(YEARFRAC($O$6,$O112,2))*(2*$P112))),IF(Analysis!$G$33='Data Validation'!$H$2,Curves!U112*(1-(SQRT(YEARFRAC($O$6,$O112,2))*(1*$P112))),IF(Analysis!$G$33='Data Validation'!$H$4,Curves!U112*(1+(SQRT(YEARFRAC($O$6,$O112,2))*(1*$P112))),IF(Analysis!$G$33='Data Validation'!$H$5,Curves!U112*(1+(SQRT(YEARFRAC($O$6,$O112,2))*(2*$P112))),IF(Analysis!$G$33='Data Validation'!$H$6,Curves!U112+(Curves!$AL112-Curves!U112),IF(Analysis!$G$33='Data Validation'!$H$7,Curves!U112+0.25%,IF(Analysis!$G$33='Data Validation'!$H$8,Curves!U112+0.5%,"You Broke It"))))))))</f>
        <v>0</v>
      </c>
      <c r="AD112" s="40">
        <f>+IF(Analysis!$G$33='Data Validation'!$H$3,Curves!V112,IF(Analysis!$G$33='Data Validation'!$H$1,V112*(1-(SQRT(YEARFRAC($O$6,$O112,2))*(2*$P112))),IF(Analysis!$G$33='Data Validation'!$H$2,Curves!V112*(1-(SQRT(YEARFRAC($O$6,$O112,2))*(1*$P112))),IF(Analysis!$G$33='Data Validation'!$H$4,Curves!V112*(1+(SQRT(YEARFRAC($O$6,$O112,2))*(1*$P112))),IF(Analysis!$G$33='Data Validation'!$H$5,Curves!V112*(1+(SQRT(YEARFRAC($O$6,$O112,2))*(2*$P112))),IF(Analysis!$G$33='Data Validation'!$H$6,Curves!V112+(Curves!$AL112-Curves!V112),IF(Analysis!$G$33='Data Validation'!$H$7,Curves!V112+0.25%,IF(Analysis!$G$33='Data Validation'!$H$8,Curves!V112+0.5%,"You Broke It"))))))))</f>
        <v>0</v>
      </c>
      <c r="AE112" s="24"/>
      <c r="AF112" s="35">
        <f t="shared" si="39"/>
        <v>45363</v>
      </c>
      <c r="AG112" s="36">
        <f t="shared" si="36"/>
        <v>5.3655999999999995E-2</v>
      </c>
      <c r="AH112" s="36"/>
      <c r="AI112" s="35">
        <f t="shared" si="40"/>
        <v>48484</v>
      </c>
      <c r="AJ112" s="36">
        <f t="shared" si="37"/>
        <v>4.0366799999999994E-2</v>
      </c>
      <c r="AK112" s="39" cm="1">
        <f t="array" ref="AK112">AVERAGE(IF((AF112:AF4106&gt;=AI112)*(AF112:AF4106&lt;=AI112),AG112:AG3797))</f>
        <v>4.0366799999999994E-2</v>
      </c>
      <c r="AL112" s="107">
        <f t="shared" si="49"/>
        <v>3.1551772499999957E-2</v>
      </c>
    </row>
    <row r="113" spans="2:38" x14ac:dyDescent="0.25">
      <c r="B113" s="16">
        <f t="shared" si="38"/>
        <v>48514</v>
      </c>
      <c r="C113" s="20">
        <v>24.54</v>
      </c>
      <c r="D113" s="2"/>
      <c r="E113" s="105">
        <v>4.0407599999999997</v>
      </c>
      <c r="F113" s="105">
        <v>4.1475600000000004</v>
      </c>
      <c r="G113" s="29">
        <v>4.2268100000000004</v>
      </c>
      <c r="H113" s="21"/>
      <c r="I113" s="23"/>
      <c r="J113" s="110">
        <v>45412</v>
      </c>
      <c r="K113" s="106">
        <v>5.2329299999999996</v>
      </c>
      <c r="L113" s="29"/>
      <c r="M113" s="23"/>
      <c r="O113" s="16">
        <f t="shared" si="41"/>
        <v>48514</v>
      </c>
      <c r="P113" s="51">
        <f t="shared" si="42"/>
        <v>0.24539999999999998</v>
      </c>
      <c r="Q113" s="8">
        <f t="shared" si="43"/>
        <v>4.0407599999999995E-2</v>
      </c>
      <c r="R113" s="8">
        <f t="shared" si="35"/>
        <v>4.0369499999999996E-2</v>
      </c>
      <c r="S113" s="8">
        <f t="shared" si="44"/>
        <v>4.1475600000000001E-2</v>
      </c>
      <c r="T113" s="24">
        <f t="shared" si="45"/>
        <v>4.2268100000000003E-2</v>
      </c>
      <c r="U113" s="24">
        <f t="shared" si="46"/>
        <v>0</v>
      </c>
      <c r="V113" s="24">
        <f t="shared" si="47"/>
        <v>0</v>
      </c>
      <c r="W113" s="24"/>
      <c r="X113" s="16">
        <f t="shared" si="48"/>
        <v>48514</v>
      </c>
      <c r="Y113" s="40">
        <f>+IF(Analysis!$G$33='Data Validation'!$H$3,Curves!Q113,IF(Analysis!$G$33='Data Validation'!$H$1,Q113*(1-(SQRT(YEARFRAC($O$6,$O113,2))*(2*$P113))),IF(Analysis!$G$33='Data Validation'!$H$2,Curves!Q113*(1-(SQRT(YEARFRAC($O$6,$O113,2))*(1*$P113))),IF(Analysis!$G$33='Data Validation'!$H$4,Curves!Q113*(1+(SQRT(YEARFRAC($O$6,$O113,2))*(1*$P113))),IF(Analysis!$G$33='Data Validation'!$H$5,Curves!Q113*(1+(SQRT(YEARFRAC($O$6,$O113,2))*(2*$P113))),IF(Analysis!$G$33='Data Validation'!$H$6,Curves!Q113+(Curves!$AL113-Curves!Q113),IF(Analysis!$G$33='Data Validation'!$H$7,Curves!Q113+0.25%,IF(Analysis!$G$33='Data Validation'!$H$8,Curves!Q113+0.5%,"You Broke It"))))))))</f>
        <v>4.0407599999999995E-2</v>
      </c>
      <c r="Z113" s="40">
        <f>+IF(Analysis!$G$33='Data Validation'!$H$3,Curves!R113,IF(Analysis!$G$33='Data Validation'!$H$1,R113*(1-(SQRT(YEARFRAC($O$6,$O113,2))*(2*$P113))),IF(Analysis!$G$33='Data Validation'!$H$2,Curves!R113*(1-(SQRT(YEARFRAC($O$6,$O113,2))*(1*$P113))),IF(Analysis!$G$33='Data Validation'!$H$4,Curves!R113*(1+(SQRT(YEARFRAC($O$6,$O113,2))*(1*$P113))),IF(Analysis!$G$33='Data Validation'!$H$5,Curves!R113*(1+(SQRT(YEARFRAC($O$6,$O113,2))*(2*$P113))),IF(Analysis!$G$33='Data Validation'!$H$6,Curves!R113+(Curves!$AL113-Curves!R113),IF(Analysis!$G$33='Data Validation'!$H$7,Curves!R113+0.25%,IF(Analysis!$G$33='Data Validation'!$H$8,Curves!R113+0.5%,"You Broke It"))))))))</f>
        <v>4.0369499999999996E-2</v>
      </c>
      <c r="AA113" s="40">
        <f>+IF(Analysis!$G$33='Data Validation'!$H$3,Curves!S113,IF(Analysis!$G$33='Data Validation'!$H$1,S113*(1-(SQRT(YEARFRAC($O$6,$O113,2))*(2*$P113))),IF(Analysis!$G$33='Data Validation'!$H$2,Curves!S113*(1-(SQRT(YEARFRAC($O$6,$O113,2))*(1*$P113))),IF(Analysis!$G$33='Data Validation'!$H$4,Curves!S113*(1+(SQRT(YEARFRAC($O$6,$O113,2))*(1*$P113))),IF(Analysis!$G$33='Data Validation'!$H$5,Curves!S113*(1+(SQRT(YEARFRAC($O$6,$O113,2))*(2*$P113))),IF(Analysis!$G$33='Data Validation'!$H$6,Curves!S113+(Curves!$AL113-Curves!S113),IF(Analysis!$G$33='Data Validation'!$H$7,Curves!S113+0.25%,IF(Analysis!$G$33='Data Validation'!$H$8,Curves!S113+0.5%,"You Broke It"))))))))</f>
        <v>4.1475600000000001E-2</v>
      </c>
      <c r="AB113" s="40">
        <f>+IF(Analysis!$G$33='Data Validation'!$H$3,Curves!T113,IF(Analysis!$G$33='Data Validation'!$H$1,T113*(1-(SQRT(YEARFRAC($O$6,$O113,2))*(2*$P113))),IF(Analysis!$G$33='Data Validation'!$H$2,Curves!T113*(1-(SQRT(YEARFRAC($O$6,$O113,2))*(1*$P113))),IF(Analysis!$G$33='Data Validation'!$H$4,Curves!T113*(1+(SQRT(YEARFRAC($O$6,$O113,2))*(1*$P113))),IF(Analysis!$G$33='Data Validation'!$H$5,Curves!T113*(1+(SQRT(YEARFRAC($O$6,$O113,2))*(2*$P113))),IF(Analysis!$G$33='Data Validation'!$H$6,Curves!T113+(Curves!$AL113-Curves!T113),IF(Analysis!$G$33='Data Validation'!$H$7,Curves!T113+0.25%,IF(Analysis!$G$33='Data Validation'!$H$8,Curves!T113+0.5%,"You Broke It"))))))))</f>
        <v>4.2268100000000003E-2</v>
      </c>
      <c r="AC113" s="40">
        <f>+IF(Analysis!$G$33='Data Validation'!$H$3,Curves!U113,IF(Analysis!$G$33='Data Validation'!$H$1,U113*(1-(SQRT(YEARFRAC($O$6,$O113,2))*(2*$P113))),IF(Analysis!$G$33='Data Validation'!$H$2,Curves!U113*(1-(SQRT(YEARFRAC($O$6,$O113,2))*(1*$P113))),IF(Analysis!$G$33='Data Validation'!$H$4,Curves!U113*(1+(SQRT(YEARFRAC($O$6,$O113,2))*(1*$P113))),IF(Analysis!$G$33='Data Validation'!$H$5,Curves!U113*(1+(SQRT(YEARFRAC($O$6,$O113,2))*(2*$P113))),IF(Analysis!$G$33='Data Validation'!$H$6,Curves!U113+(Curves!$AL113-Curves!U113),IF(Analysis!$G$33='Data Validation'!$H$7,Curves!U113+0.25%,IF(Analysis!$G$33='Data Validation'!$H$8,Curves!U113+0.5%,"You Broke It"))))))))</f>
        <v>0</v>
      </c>
      <c r="AD113" s="40">
        <f>+IF(Analysis!$G$33='Data Validation'!$H$3,Curves!V113,IF(Analysis!$G$33='Data Validation'!$H$1,V113*(1-(SQRT(YEARFRAC($O$6,$O113,2))*(2*$P113))),IF(Analysis!$G$33='Data Validation'!$H$2,Curves!V113*(1-(SQRT(YEARFRAC($O$6,$O113,2))*(1*$P113))),IF(Analysis!$G$33='Data Validation'!$H$4,Curves!V113*(1+(SQRT(YEARFRAC($O$6,$O113,2))*(1*$P113))),IF(Analysis!$G$33='Data Validation'!$H$5,Curves!V113*(1+(SQRT(YEARFRAC($O$6,$O113,2))*(2*$P113))),IF(Analysis!$G$33='Data Validation'!$H$6,Curves!V113+(Curves!$AL113-Curves!V113),IF(Analysis!$G$33='Data Validation'!$H$7,Curves!V113+0.25%,IF(Analysis!$G$33='Data Validation'!$H$8,Curves!V113+0.5%,"You Broke It"))))))))</f>
        <v>0</v>
      </c>
      <c r="AE113" s="24"/>
      <c r="AF113" s="35">
        <f t="shared" si="39"/>
        <v>45364</v>
      </c>
      <c r="AG113" s="36">
        <f t="shared" si="36"/>
        <v>5.3655999999999995E-2</v>
      </c>
      <c r="AH113" s="36"/>
      <c r="AI113" s="35">
        <f t="shared" si="40"/>
        <v>48514</v>
      </c>
      <c r="AJ113" s="36">
        <f t="shared" si="37"/>
        <v>4.0369499999999996E-2</v>
      </c>
      <c r="AK113" s="39" cm="1">
        <f t="array" ref="AK113">AVERAGE(IF((AF113:AF4107&gt;=AI113)*(AF113:AF4107&lt;=AI113),AG113:AG3798))</f>
        <v>4.0366799999999994E-2</v>
      </c>
      <c r="AL113" s="107">
        <f t="shared" si="49"/>
        <v>3.1593589999999956E-2</v>
      </c>
    </row>
    <row r="114" spans="2:38" x14ac:dyDescent="0.25">
      <c r="B114" s="16">
        <f t="shared" si="38"/>
        <v>48545</v>
      </c>
      <c r="C114" s="20">
        <v>23.85</v>
      </c>
      <c r="D114" s="2"/>
      <c r="E114" s="105">
        <v>4.0765399999999996</v>
      </c>
      <c r="F114" s="105">
        <v>4.2076900000000004</v>
      </c>
      <c r="G114" s="29">
        <v>3.8372999999999999</v>
      </c>
      <c r="H114" s="21"/>
      <c r="I114" s="23"/>
      <c r="J114" s="110">
        <v>45413</v>
      </c>
      <c r="K114" s="106">
        <v>5.2329299999999996</v>
      </c>
      <c r="L114" s="29"/>
      <c r="M114" s="23"/>
      <c r="O114" s="16">
        <f t="shared" si="41"/>
        <v>48545</v>
      </c>
      <c r="P114" s="51">
        <f t="shared" si="42"/>
        <v>0.23850000000000002</v>
      </c>
      <c r="Q114" s="8">
        <f t="shared" si="43"/>
        <v>4.0765399999999993E-2</v>
      </c>
      <c r="R114" s="8">
        <f t="shared" si="35"/>
        <v>4.0369050000000004E-2</v>
      </c>
      <c r="S114" s="8">
        <f t="shared" si="44"/>
        <v>4.20769E-2</v>
      </c>
      <c r="T114" s="24">
        <f t="shared" si="45"/>
        <v>3.8372999999999997E-2</v>
      </c>
      <c r="U114" s="24">
        <f t="shared" si="46"/>
        <v>0</v>
      </c>
      <c r="V114" s="24">
        <f t="shared" si="47"/>
        <v>0</v>
      </c>
      <c r="W114" s="24"/>
      <c r="X114" s="16">
        <f t="shared" si="48"/>
        <v>48545</v>
      </c>
      <c r="Y114" s="40">
        <f>+IF(Analysis!$G$33='Data Validation'!$H$3,Curves!Q114,IF(Analysis!$G$33='Data Validation'!$H$1,Q114*(1-(SQRT(YEARFRAC($O$6,$O114,2))*(2*$P114))),IF(Analysis!$G$33='Data Validation'!$H$2,Curves!Q114*(1-(SQRT(YEARFRAC($O$6,$O114,2))*(1*$P114))),IF(Analysis!$G$33='Data Validation'!$H$4,Curves!Q114*(1+(SQRT(YEARFRAC($O$6,$O114,2))*(1*$P114))),IF(Analysis!$G$33='Data Validation'!$H$5,Curves!Q114*(1+(SQRT(YEARFRAC($O$6,$O114,2))*(2*$P114))),IF(Analysis!$G$33='Data Validation'!$H$6,Curves!Q114+(Curves!$AL114-Curves!Q114),IF(Analysis!$G$33='Data Validation'!$H$7,Curves!Q114+0.25%,IF(Analysis!$G$33='Data Validation'!$H$8,Curves!Q114+0.5%,"You Broke It"))))))))</f>
        <v>4.0765399999999993E-2</v>
      </c>
      <c r="Z114" s="40">
        <f>+IF(Analysis!$G$33='Data Validation'!$H$3,Curves!R114,IF(Analysis!$G$33='Data Validation'!$H$1,R114*(1-(SQRT(YEARFRAC($O$6,$O114,2))*(2*$P114))),IF(Analysis!$G$33='Data Validation'!$H$2,Curves!R114*(1-(SQRT(YEARFRAC($O$6,$O114,2))*(1*$P114))),IF(Analysis!$G$33='Data Validation'!$H$4,Curves!R114*(1+(SQRT(YEARFRAC($O$6,$O114,2))*(1*$P114))),IF(Analysis!$G$33='Data Validation'!$H$5,Curves!R114*(1+(SQRT(YEARFRAC($O$6,$O114,2))*(2*$P114))),IF(Analysis!$G$33='Data Validation'!$H$6,Curves!R114+(Curves!$AL114-Curves!R114),IF(Analysis!$G$33='Data Validation'!$H$7,Curves!R114+0.25%,IF(Analysis!$G$33='Data Validation'!$H$8,Curves!R114+0.5%,"You Broke It"))))))))</f>
        <v>4.0369050000000004E-2</v>
      </c>
      <c r="AA114" s="40">
        <f>+IF(Analysis!$G$33='Data Validation'!$H$3,Curves!S114,IF(Analysis!$G$33='Data Validation'!$H$1,S114*(1-(SQRT(YEARFRAC($O$6,$O114,2))*(2*$P114))),IF(Analysis!$G$33='Data Validation'!$H$2,Curves!S114*(1-(SQRT(YEARFRAC($O$6,$O114,2))*(1*$P114))),IF(Analysis!$G$33='Data Validation'!$H$4,Curves!S114*(1+(SQRT(YEARFRAC($O$6,$O114,2))*(1*$P114))),IF(Analysis!$G$33='Data Validation'!$H$5,Curves!S114*(1+(SQRT(YEARFRAC($O$6,$O114,2))*(2*$P114))),IF(Analysis!$G$33='Data Validation'!$H$6,Curves!S114+(Curves!$AL114-Curves!S114),IF(Analysis!$G$33='Data Validation'!$H$7,Curves!S114+0.25%,IF(Analysis!$G$33='Data Validation'!$H$8,Curves!S114+0.5%,"You Broke It"))))))))</f>
        <v>4.20769E-2</v>
      </c>
      <c r="AB114" s="40">
        <f>+IF(Analysis!$G$33='Data Validation'!$H$3,Curves!T114,IF(Analysis!$G$33='Data Validation'!$H$1,T114*(1-(SQRT(YEARFRAC($O$6,$O114,2))*(2*$P114))),IF(Analysis!$G$33='Data Validation'!$H$2,Curves!T114*(1-(SQRT(YEARFRAC($O$6,$O114,2))*(1*$P114))),IF(Analysis!$G$33='Data Validation'!$H$4,Curves!T114*(1+(SQRT(YEARFRAC($O$6,$O114,2))*(1*$P114))),IF(Analysis!$G$33='Data Validation'!$H$5,Curves!T114*(1+(SQRT(YEARFRAC($O$6,$O114,2))*(2*$P114))),IF(Analysis!$G$33='Data Validation'!$H$6,Curves!T114+(Curves!$AL114-Curves!T114),IF(Analysis!$G$33='Data Validation'!$H$7,Curves!T114+0.25%,IF(Analysis!$G$33='Data Validation'!$H$8,Curves!T114+0.5%,"You Broke It"))))))))</f>
        <v>3.8372999999999997E-2</v>
      </c>
      <c r="AC114" s="40">
        <f>+IF(Analysis!$G$33='Data Validation'!$H$3,Curves!U114,IF(Analysis!$G$33='Data Validation'!$H$1,U114*(1-(SQRT(YEARFRAC($O$6,$O114,2))*(2*$P114))),IF(Analysis!$G$33='Data Validation'!$H$2,Curves!U114*(1-(SQRT(YEARFRAC($O$6,$O114,2))*(1*$P114))),IF(Analysis!$G$33='Data Validation'!$H$4,Curves!U114*(1+(SQRT(YEARFRAC($O$6,$O114,2))*(1*$P114))),IF(Analysis!$G$33='Data Validation'!$H$5,Curves!U114*(1+(SQRT(YEARFRAC($O$6,$O114,2))*(2*$P114))),IF(Analysis!$G$33='Data Validation'!$H$6,Curves!U114+(Curves!$AL114-Curves!U114),IF(Analysis!$G$33='Data Validation'!$H$7,Curves!U114+0.25%,IF(Analysis!$G$33='Data Validation'!$H$8,Curves!U114+0.5%,"You Broke It"))))))))</f>
        <v>0</v>
      </c>
      <c r="AD114" s="40">
        <f>+IF(Analysis!$G$33='Data Validation'!$H$3,Curves!V114,IF(Analysis!$G$33='Data Validation'!$H$1,V114*(1-(SQRT(YEARFRAC($O$6,$O114,2))*(2*$P114))),IF(Analysis!$G$33='Data Validation'!$H$2,Curves!V114*(1-(SQRT(YEARFRAC($O$6,$O114,2))*(1*$P114))),IF(Analysis!$G$33='Data Validation'!$H$4,Curves!V114*(1+(SQRT(YEARFRAC($O$6,$O114,2))*(1*$P114))),IF(Analysis!$G$33='Data Validation'!$H$5,Curves!V114*(1+(SQRT(YEARFRAC($O$6,$O114,2))*(2*$P114))),IF(Analysis!$G$33='Data Validation'!$H$6,Curves!V114+(Curves!$AL114-Curves!V114),IF(Analysis!$G$33='Data Validation'!$H$7,Curves!V114+0.25%,IF(Analysis!$G$33='Data Validation'!$H$8,Curves!V114+0.5%,"You Broke It"))))))))</f>
        <v>0</v>
      </c>
      <c r="AE114" s="24"/>
      <c r="AF114" s="35">
        <f t="shared" si="39"/>
        <v>45365</v>
      </c>
      <c r="AG114" s="36">
        <f t="shared" si="36"/>
        <v>5.3655999999999995E-2</v>
      </c>
      <c r="AH114" s="36"/>
      <c r="AI114" s="35">
        <f t="shared" si="40"/>
        <v>48545</v>
      </c>
      <c r="AJ114" s="36">
        <f t="shared" si="37"/>
        <v>4.0369050000000004E-2</v>
      </c>
      <c r="AK114" s="39" cm="1">
        <f t="array" ref="AK114">AVERAGE(IF((AF114:AF4108&gt;=AI114)*(AF114:AF4108&lt;=AI114),AG114:AG3799))</f>
        <v>4.0371300000000006E-2</v>
      </c>
      <c r="AL114" s="107">
        <f t="shared" si="49"/>
        <v>3.1635407499999955E-2</v>
      </c>
    </row>
    <row r="115" spans="2:38" x14ac:dyDescent="0.25">
      <c r="B115" s="16">
        <f t="shared" si="38"/>
        <v>48575</v>
      </c>
      <c r="C115" s="20">
        <v>23.83</v>
      </c>
      <c r="D115" s="2"/>
      <c r="E115" s="105">
        <v>4.0781999999999998</v>
      </c>
      <c r="F115" s="105">
        <v>4.2076900000000004</v>
      </c>
      <c r="G115" s="29">
        <v>3.83771</v>
      </c>
      <c r="H115" s="21"/>
      <c r="I115" s="23"/>
      <c r="J115" s="110">
        <v>45414</v>
      </c>
      <c r="K115" s="106">
        <v>5.2329299999999996</v>
      </c>
      <c r="L115" s="29"/>
      <c r="M115" s="23"/>
      <c r="O115" s="16">
        <f t="shared" si="41"/>
        <v>48575</v>
      </c>
      <c r="P115" s="51">
        <f t="shared" si="42"/>
        <v>0.23829999999999998</v>
      </c>
      <c r="Q115" s="8">
        <f t="shared" si="43"/>
        <v>4.0781999999999999E-2</v>
      </c>
      <c r="R115" s="8">
        <f t="shared" si="35"/>
        <v>4.068422E-2</v>
      </c>
      <c r="S115" s="8">
        <f t="shared" si="44"/>
        <v>4.20769E-2</v>
      </c>
      <c r="T115" s="24">
        <f t="shared" si="45"/>
        <v>3.8377099999999997E-2</v>
      </c>
      <c r="U115" s="24">
        <f t="shared" si="46"/>
        <v>0</v>
      </c>
      <c r="V115" s="24">
        <f t="shared" si="47"/>
        <v>0</v>
      </c>
      <c r="W115" s="24"/>
      <c r="X115" s="16">
        <f t="shared" si="48"/>
        <v>48575</v>
      </c>
      <c r="Y115" s="40">
        <f>+IF(Analysis!$G$33='Data Validation'!$H$3,Curves!Q115,IF(Analysis!$G$33='Data Validation'!$H$1,Q115*(1-(SQRT(YEARFRAC($O$6,$O115,2))*(2*$P115))),IF(Analysis!$G$33='Data Validation'!$H$2,Curves!Q115*(1-(SQRT(YEARFRAC($O$6,$O115,2))*(1*$P115))),IF(Analysis!$G$33='Data Validation'!$H$4,Curves!Q115*(1+(SQRT(YEARFRAC($O$6,$O115,2))*(1*$P115))),IF(Analysis!$G$33='Data Validation'!$H$5,Curves!Q115*(1+(SQRT(YEARFRAC($O$6,$O115,2))*(2*$P115))),IF(Analysis!$G$33='Data Validation'!$H$6,Curves!Q115+(Curves!$AL115-Curves!Q115),IF(Analysis!$G$33='Data Validation'!$H$7,Curves!Q115+0.25%,IF(Analysis!$G$33='Data Validation'!$H$8,Curves!Q115+0.5%,"You Broke It"))))))))</f>
        <v>4.0781999999999999E-2</v>
      </c>
      <c r="Z115" s="40">
        <f>+IF(Analysis!$G$33='Data Validation'!$H$3,Curves!R115,IF(Analysis!$G$33='Data Validation'!$H$1,R115*(1-(SQRT(YEARFRAC($O$6,$O115,2))*(2*$P115))),IF(Analysis!$G$33='Data Validation'!$H$2,Curves!R115*(1-(SQRT(YEARFRAC($O$6,$O115,2))*(1*$P115))),IF(Analysis!$G$33='Data Validation'!$H$4,Curves!R115*(1+(SQRT(YEARFRAC($O$6,$O115,2))*(1*$P115))),IF(Analysis!$G$33='Data Validation'!$H$5,Curves!R115*(1+(SQRT(YEARFRAC($O$6,$O115,2))*(2*$P115))),IF(Analysis!$G$33='Data Validation'!$H$6,Curves!R115+(Curves!$AL115-Curves!R115),IF(Analysis!$G$33='Data Validation'!$H$7,Curves!R115+0.25%,IF(Analysis!$G$33='Data Validation'!$H$8,Curves!R115+0.5%,"You Broke It"))))))))</f>
        <v>4.068422E-2</v>
      </c>
      <c r="AA115" s="40">
        <f>+IF(Analysis!$G$33='Data Validation'!$H$3,Curves!S115,IF(Analysis!$G$33='Data Validation'!$H$1,S115*(1-(SQRT(YEARFRAC($O$6,$O115,2))*(2*$P115))),IF(Analysis!$G$33='Data Validation'!$H$2,Curves!S115*(1-(SQRT(YEARFRAC($O$6,$O115,2))*(1*$P115))),IF(Analysis!$G$33='Data Validation'!$H$4,Curves!S115*(1+(SQRT(YEARFRAC($O$6,$O115,2))*(1*$P115))),IF(Analysis!$G$33='Data Validation'!$H$5,Curves!S115*(1+(SQRT(YEARFRAC($O$6,$O115,2))*(2*$P115))),IF(Analysis!$G$33='Data Validation'!$H$6,Curves!S115+(Curves!$AL115-Curves!S115),IF(Analysis!$G$33='Data Validation'!$H$7,Curves!S115+0.25%,IF(Analysis!$G$33='Data Validation'!$H$8,Curves!S115+0.5%,"You Broke It"))))))))</f>
        <v>4.20769E-2</v>
      </c>
      <c r="AB115" s="40">
        <f>+IF(Analysis!$G$33='Data Validation'!$H$3,Curves!T115,IF(Analysis!$G$33='Data Validation'!$H$1,T115*(1-(SQRT(YEARFRAC($O$6,$O115,2))*(2*$P115))),IF(Analysis!$G$33='Data Validation'!$H$2,Curves!T115*(1-(SQRT(YEARFRAC($O$6,$O115,2))*(1*$P115))),IF(Analysis!$G$33='Data Validation'!$H$4,Curves!T115*(1+(SQRT(YEARFRAC($O$6,$O115,2))*(1*$P115))),IF(Analysis!$G$33='Data Validation'!$H$5,Curves!T115*(1+(SQRT(YEARFRAC($O$6,$O115,2))*(2*$P115))),IF(Analysis!$G$33='Data Validation'!$H$6,Curves!T115+(Curves!$AL115-Curves!T115),IF(Analysis!$G$33='Data Validation'!$H$7,Curves!T115+0.25%,IF(Analysis!$G$33='Data Validation'!$H$8,Curves!T115+0.5%,"You Broke It"))))))))</f>
        <v>3.8377099999999997E-2</v>
      </c>
      <c r="AC115" s="40">
        <f>+IF(Analysis!$G$33='Data Validation'!$H$3,Curves!U115,IF(Analysis!$G$33='Data Validation'!$H$1,U115*(1-(SQRT(YEARFRAC($O$6,$O115,2))*(2*$P115))),IF(Analysis!$G$33='Data Validation'!$H$2,Curves!U115*(1-(SQRT(YEARFRAC($O$6,$O115,2))*(1*$P115))),IF(Analysis!$G$33='Data Validation'!$H$4,Curves!U115*(1+(SQRT(YEARFRAC($O$6,$O115,2))*(1*$P115))),IF(Analysis!$G$33='Data Validation'!$H$5,Curves!U115*(1+(SQRT(YEARFRAC($O$6,$O115,2))*(2*$P115))),IF(Analysis!$G$33='Data Validation'!$H$6,Curves!U115+(Curves!$AL115-Curves!U115),IF(Analysis!$G$33='Data Validation'!$H$7,Curves!U115+0.25%,IF(Analysis!$G$33='Data Validation'!$H$8,Curves!U115+0.5%,"You Broke It"))))))))</f>
        <v>0</v>
      </c>
      <c r="AD115" s="40">
        <f>+IF(Analysis!$G$33='Data Validation'!$H$3,Curves!V115,IF(Analysis!$G$33='Data Validation'!$H$1,V115*(1-(SQRT(YEARFRAC($O$6,$O115,2))*(2*$P115))),IF(Analysis!$G$33='Data Validation'!$H$2,Curves!V115*(1-(SQRT(YEARFRAC($O$6,$O115,2))*(1*$P115))),IF(Analysis!$G$33='Data Validation'!$H$4,Curves!V115*(1+(SQRT(YEARFRAC($O$6,$O115,2))*(1*$P115))),IF(Analysis!$G$33='Data Validation'!$H$5,Curves!V115*(1+(SQRT(YEARFRAC($O$6,$O115,2))*(2*$P115))),IF(Analysis!$G$33='Data Validation'!$H$6,Curves!V115+(Curves!$AL115-Curves!V115),IF(Analysis!$G$33='Data Validation'!$H$7,Curves!V115+0.25%,IF(Analysis!$G$33='Data Validation'!$H$8,Curves!V115+0.5%,"You Broke It"))))))))</f>
        <v>0</v>
      </c>
      <c r="AE115" s="24"/>
      <c r="AF115" s="35">
        <f t="shared" si="39"/>
        <v>45366</v>
      </c>
      <c r="AG115" s="36">
        <f t="shared" si="36"/>
        <v>5.3663999999999996E-2</v>
      </c>
      <c r="AH115" s="36"/>
      <c r="AI115" s="35">
        <f t="shared" si="40"/>
        <v>48575</v>
      </c>
      <c r="AJ115" s="36">
        <f t="shared" si="37"/>
        <v>4.068422E-2</v>
      </c>
      <c r="AK115" s="39" cm="1">
        <f t="array" ref="AK115">AVERAGE(IF((AF115:AF4109&gt;=AI115)*(AF115:AF4109&lt;=AI115),AG115:AG3800))</f>
        <v>4.0683299999999999E-2</v>
      </c>
      <c r="AL115" s="107">
        <f t="shared" si="49"/>
        <v>3.1677224999999955E-2</v>
      </c>
    </row>
    <row r="116" spans="2:38" x14ac:dyDescent="0.25">
      <c r="B116" s="16">
        <f t="shared" si="38"/>
        <v>48606</v>
      </c>
      <c r="C116" s="20">
        <v>23.84</v>
      </c>
      <c r="D116" s="2"/>
      <c r="E116" s="105">
        <v>4.0777400000000004</v>
      </c>
      <c r="F116" s="105">
        <v>4.2076900000000004</v>
      </c>
      <c r="G116" s="29">
        <v>3.8372999999999999</v>
      </c>
      <c r="H116" s="21"/>
      <c r="I116" s="23"/>
      <c r="J116" s="110">
        <v>45415</v>
      </c>
      <c r="K116" s="106">
        <v>5.2336900000000002</v>
      </c>
      <c r="L116" s="29"/>
      <c r="M116" s="23"/>
      <c r="O116" s="16">
        <f t="shared" si="41"/>
        <v>48606</v>
      </c>
      <c r="P116" s="51">
        <f t="shared" si="42"/>
        <v>0.2384</v>
      </c>
      <c r="Q116" s="8">
        <f t="shared" si="43"/>
        <v>4.0777400000000005E-2</v>
      </c>
      <c r="R116" s="8">
        <f t="shared" si="35"/>
        <v>4.0686060000000003E-2</v>
      </c>
      <c r="S116" s="8">
        <f t="shared" si="44"/>
        <v>4.20769E-2</v>
      </c>
      <c r="T116" s="24">
        <f t="shared" si="45"/>
        <v>3.8372999999999997E-2</v>
      </c>
      <c r="U116" s="24">
        <f t="shared" si="46"/>
        <v>0</v>
      </c>
      <c r="V116" s="24">
        <f t="shared" si="47"/>
        <v>0</v>
      </c>
      <c r="W116" s="24"/>
      <c r="X116" s="16">
        <f t="shared" si="48"/>
        <v>48606</v>
      </c>
      <c r="Y116" s="40">
        <f>+IF(Analysis!$G$33='Data Validation'!$H$3,Curves!Q116,IF(Analysis!$G$33='Data Validation'!$H$1,Q116*(1-(SQRT(YEARFRAC($O$6,$O116,2))*(2*$P116))),IF(Analysis!$G$33='Data Validation'!$H$2,Curves!Q116*(1-(SQRT(YEARFRAC($O$6,$O116,2))*(1*$P116))),IF(Analysis!$G$33='Data Validation'!$H$4,Curves!Q116*(1+(SQRT(YEARFRAC($O$6,$O116,2))*(1*$P116))),IF(Analysis!$G$33='Data Validation'!$H$5,Curves!Q116*(1+(SQRT(YEARFRAC($O$6,$O116,2))*(2*$P116))),IF(Analysis!$G$33='Data Validation'!$H$6,Curves!Q116+(Curves!$AL116-Curves!Q116),IF(Analysis!$G$33='Data Validation'!$H$7,Curves!Q116+0.25%,IF(Analysis!$G$33='Data Validation'!$H$8,Curves!Q116+0.5%,"You Broke It"))))))))</f>
        <v>4.0777400000000005E-2</v>
      </c>
      <c r="Z116" s="40">
        <f>+IF(Analysis!$G$33='Data Validation'!$H$3,Curves!R116,IF(Analysis!$G$33='Data Validation'!$H$1,R116*(1-(SQRT(YEARFRAC($O$6,$O116,2))*(2*$P116))),IF(Analysis!$G$33='Data Validation'!$H$2,Curves!R116*(1-(SQRT(YEARFRAC($O$6,$O116,2))*(1*$P116))),IF(Analysis!$G$33='Data Validation'!$H$4,Curves!R116*(1+(SQRT(YEARFRAC($O$6,$O116,2))*(1*$P116))),IF(Analysis!$G$33='Data Validation'!$H$5,Curves!R116*(1+(SQRT(YEARFRAC($O$6,$O116,2))*(2*$P116))),IF(Analysis!$G$33='Data Validation'!$H$6,Curves!R116+(Curves!$AL116-Curves!R116),IF(Analysis!$G$33='Data Validation'!$H$7,Curves!R116+0.25%,IF(Analysis!$G$33='Data Validation'!$H$8,Curves!R116+0.5%,"You Broke It"))))))))</f>
        <v>4.0686060000000003E-2</v>
      </c>
      <c r="AA116" s="40">
        <f>+IF(Analysis!$G$33='Data Validation'!$H$3,Curves!S116,IF(Analysis!$G$33='Data Validation'!$H$1,S116*(1-(SQRT(YEARFRAC($O$6,$O116,2))*(2*$P116))),IF(Analysis!$G$33='Data Validation'!$H$2,Curves!S116*(1-(SQRT(YEARFRAC($O$6,$O116,2))*(1*$P116))),IF(Analysis!$G$33='Data Validation'!$H$4,Curves!S116*(1+(SQRT(YEARFRAC($O$6,$O116,2))*(1*$P116))),IF(Analysis!$G$33='Data Validation'!$H$5,Curves!S116*(1+(SQRT(YEARFRAC($O$6,$O116,2))*(2*$P116))),IF(Analysis!$G$33='Data Validation'!$H$6,Curves!S116+(Curves!$AL116-Curves!S116),IF(Analysis!$G$33='Data Validation'!$H$7,Curves!S116+0.25%,IF(Analysis!$G$33='Data Validation'!$H$8,Curves!S116+0.5%,"You Broke It"))))))))</f>
        <v>4.20769E-2</v>
      </c>
      <c r="AB116" s="40">
        <f>+IF(Analysis!$G$33='Data Validation'!$H$3,Curves!T116,IF(Analysis!$G$33='Data Validation'!$H$1,T116*(1-(SQRT(YEARFRAC($O$6,$O116,2))*(2*$P116))),IF(Analysis!$G$33='Data Validation'!$H$2,Curves!T116*(1-(SQRT(YEARFRAC($O$6,$O116,2))*(1*$P116))),IF(Analysis!$G$33='Data Validation'!$H$4,Curves!T116*(1+(SQRT(YEARFRAC($O$6,$O116,2))*(1*$P116))),IF(Analysis!$G$33='Data Validation'!$H$5,Curves!T116*(1+(SQRT(YEARFRAC($O$6,$O116,2))*(2*$P116))),IF(Analysis!$G$33='Data Validation'!$H$6,Curves!T116+(Curves!$AL116-Curves!T116),IF(Analysis!$G$33='Data Validation'!$H$7,Curves!T116+0.25%,IF(Analysis!$G$33='Data Validation'!$H$8,Curves!T116+0.5%,"You Broke It"))))))))</f>
        <v>3.8372999999999997E-2</v>
      </c>
      <c r="AC116" s="40">
        <f>+IF(Analysis!$G$33='Data Validation'!$H$3,Curves!U116,IF(Analysis!$G$33='Data Validation'!$H$1,U116*(1-(SQRT(YEARFRAC($O$6,$O116,2))*(2*$P116))),IF(Analysis!$G$33='Data Validation'!$H$2,Curves!U116*(1-(SQRT(YEARFRAC($O$6,$O116,2))*(1*$P116))),IF(Analysis!$G$33='Data Validation'!$H$4,Curves!U116*(1+(SQRT(YEARFRAC($O$6,$O116,2))*(1*$P116))),IF(Analysis!$G$33='Data Validation'!$H$5,Curves!U116*(1+(SQRT(YEARFRAC($O$6,$O116,2))*(2*$P116))),IF(Analysis!$G$33='Data Validation'!$H$6,Curves!U116+(Curves!$AL116-Curves!U116),IF(Analysis!$G$33='Data Validation'!$H$7,Curves!U116+0.25%,IF(Analysis!$G$33='Data Validation'!$H$8,Curves!U116+0.5%,"You Broke It"))))))))</f>
        <v>0</v>
      </c>
      <c r="AD116" s="40">
        <f>+IF(Analysis!$G$33='Data Validation'!$H$3,Curves!V116,IF(Analysis!$G$33='Data Validation'!$H$1,V116*(1-(SQRT(YEARFRAC($O$6,$O116,2))*(2*$P116))),IF(Analysis!$G$33='Data Validation'!$H$2,Curves!V116*(1-(SQRT(YEARFRAC($O$6,$O116,2))*(1*$P116))),IF(Analysis!$G$33='Data Validation'!$H$4,Curves!V116*(1+(SQRT(YEARFRAC($O$6,$O116,2))*(1*$P116))),IF(Analysis!$G$33='Data Validation'!$H$5,Curves!V116*(1+(SQRT(YEARFRAC($O$6,$O116,2))*(2*$P116))),IF(Analysis!$G$33='Data Validation'!$H$6,Curves!V116+(Curves!$AL116-Curves!V116),IF(Analysis!$G$33='Data Validation'!$H$7,Curves!V116+0.25%,IF(Analysis!$G$33='Data Validation'!$H$8,Curves!V116+0.5%,"You Broke It"))))))))</f>
        <v>0</v>
      </c>
      <c r="AE116" s="24"/>
      <c r="AF116" s="35">
        <f t="shared" si="39"/>
        <v>45367</v>
      </c>
      <c r="AG116" s="36">
        <f t="shared" si="36"/>
        <v>5.3663999999999996E-2</v>
      </c>
      <c r="AH116" s="36"/>
      <c r="AI116" s="35">
        <f t="shared" si="40"/>
        <v>48606</v>
      </c>
      <c r="AJ116" s="36">
        <f t="shared" si="37"/>
        <v>4.0686060000000003E-2</v>
      </c>
      <c r="AK116" s="39" cm="1">
        <f t="array" ref="AK116">AVERAGE(IF((AF116:AF4110&gt;=AI116)*(AF116:AF4110&lt;=AI116),AG116:AG3801))</f>
        <v>4.0683299999999999E-2</v>
      </c>
      <c r="AL116" s="107">
        <f t="shared" si="49"/>
        <v>3.1719042499999954E-2</v>
      </c>
    </row>
    <row r="117" spans="2:38" x14ac:dyDescent="0.25">
      <c r="B117" s="16">
        <f t="shared" si="38"/>
        <v>48637</v>
      </c>
      <c r="C117" s="20">
        <v>23.84</v>
      </c>
      <c r="D117" s="2"/>
      <c r="E117" s="105">
        <v>4.0781999999999998</v>
      </c>
      <c r="F117" s="105">
        <v>4.2081799999999996</v>
      </c>
      <c r="G117" s="29">
        <v>3.83771</v>
      </c>
      <c r="H117" s="21"/>
      <c r="I117" s="23"/>
      <c r="J117" s="110">
        <v>45418</v>
      </c>
      <c r="K117" s="106">
        <v>5.2329299999999996</v>
      </c>
      <c r="L117" s="29"/>
      <c r="M117" s="23"/>
      <c r="O117" s="16">
        <f t="shared" si="41"/>
        <v>48637</v>
      </c>
      <c r="P117" s="51">
        <f t="shared" si="42"/>
        <v>0.2384</v>
      </c>
      <c r="Q117" s="8">
        <f t="shared" si="43"/>
        <v>4.0781999999999999E-2</v>
      </c>
      <c r="R117" s="8">
        <f t="shared" si="35"/>
        <v>4.0685600000000002E-2</v>
      </c>
      <c r="S117" s="8">
        <f t="shared" si="44"/>
        <v>4.2081799999999996E-2</v>
      </c>
      <c r="T117" s="24">
        <f t="shared" si="45"/>
        <v>3.8377099999999997E-2</v>
      </c>
      <c r="U117" s="24">
        <f t="shared" si="46"/>
        <v>0</v>
      </c>
      <c r="V117" s="24">
        <f t="shared" si="47"/>
        <v>0</v>
      </c>
      <c r="W117" s="24"/>
      <c r="X117" s="16">
        <f t="shared" si="48"/>
        <v>48637</v>
      </c>
      <c r="Y117" s="40">
        <f>+IF(Analysis!$G$33='Data Validation'!$H$3,Curves!Q117,IF(Analysis!$G$33='Data Validation'!$H$1,Q117*(1-(SQRT(YEARFRAC($O$6,$O117,2))*(2*$P117))),IF(Analysis!$G$33='Data Validation'!$H$2,Curves!Q117*(1-(SQRT(YEARFRAC($O$6,$O117,2))*(1*$P117))),IF(Analysis!$G$33='Data Validation'!$H$4,Curves!Q117*(1+(SQRT(YEARFRAC($O$6,$O117,2))*(1*$P117))),IF(Analysis!$G$33='Data Validation'!$H$5,Curves!Q117*(1+(SQRT(YEARFRAC($O$6,$O117,2))*(2*$P117))),IF(Analysis!$G$33='Data Validation'!$H$6,Curves!Q117+(Curves!$AL117-Curves!Q117),IF(Analysis!$G$33='Data Validation'!$H$7,Curves!Q117+0.25%,IF(Analysis!$G$33='Data Validation'!$H$8,Curves!Q117+0.5%,"You Broke It"))))))))</f>
        <v>4.0781999999999999E-2</v>
      </c>
      <c r="Z117" s="40">
        <f>+IF(Analysis!$G$33='Data Validation'!$H$3,Curves!R117,IF(Analysis!$G$33='Data Validation'!$H$1,R117*(1-(SQRT(YEARFRAC($O$6,$O117,2))*(2*$P117))),IF(Analysis!$G$33='Data Validation'!$H$2,Curves!R117*(1-(SQRT(YEARFRAC($O$6,$O117,2))*(1*$P117))),IF(Analysis!$G$33='Data Validation'!$H$4,Curves!R117*(1+(SQRT(YEARFRAC($O$6,$O117,2))*(1*$P117))),IF(Analysis!$G$33='Data Validation'!$H$5,Curves!R117*(1+(SQRT(YEARFRAC($O$6,$O117,2))*(2*$P117))),IF(Analysis!$G$33='Data Validation'!$H$6,Curves!R117+(Curves!$AL117-Curves!R117),IF(Analysis!$G$33='Data Validation'!$H$7,Curves!R117+0.25%,IF(Analysis!$G$33='Data Validation'!$H$8,Curves!R117+0.5%,"You Broke It"))))))))</f>
        <v>4.0685600000000002E-2</v>
      </c>
      <c r="AA117" s="40">
        <f>+IF(Analysis!$G$33='Data Validation'!$H$3,Curves!S117,IF(Analysis!$G$33='Data Validation'!$H$1,S117*(1-(SQRT(YEARFRAC($O$6,$O117,2))*(2*$P117))),IF(Analysis!$G$33='Data Validation'!$H$2,Curves!S117*(1-(SQRT(YEARFRAC($O$6,$O117,2))*(1*$P117))),IF(Analysis!$G$33='Data Validation'!$H$4,Curves!S117*(1+(SQRT(YEARFRAC($O$6,$O117,2))*(1*$P117))),IF(Analysis!$G$33='Data Validation'!$H$5,Curves!S117*(1+(SQRT(YEARFRAC($O$6,$O117,2))*(2*$P117))),IF(Analysis!$G$33='Data Validation'!$H$6,Curves!S117+(Curves!$AL117-Curves!S117),IF(Analysis!$G$33='Data Validation'!$H$7,Curves!S117+0.25%,IF(Analysis!$G$33='Data Validation'!$H$8,Curves!S117+0.5%,"You Broke It"))))))))</f>
        <v>4.2081799999999996E-2</v>
      </c>
      <c r="AB117" s="40">
        <f>+IF(Analysis!$G$33='Data Validation'!$H$3,Curves!T117,IF(Analysis!$G$33='Data Validation'!$H$1,T117*(1-(SQRT(YEARFRAC($O$6,$O117,2))*(2*$P117))),IF(Analysis!$G$33='Data Validation'!$H$2,Curves!T117*(1-(SQRT(YEARFRAC($O$6,$O117,2))*(1*$P117))),IF(Analysis!$G$33='Data Validation'!$H$4,Curves!T117*(1+(SQRT(YEARFRAC($O$6,$O117,2))*(1*$P117))),IF(Analysis!$G$33='Data Validation'!$H$5,Curves!T117*(1+(SQRT(YEARFRAC($O$6,$O117,2))*(2*$P117))),IF(Analysis!$G$33='Data Validation'!$H$6,Curves!T117+(Curves!$AL117-Curves!T117),IF(Analysis!$G$33='Data Validation'!$H$7,Curves!T117+0.25%,IF(Analysis!$G$33='Data Validation'!$H$8,Curves!T117+0.5%,"You Broke It"))))))))</f>
        <v>3.8377099999999997E-2</v>
      </c>
      <c r="AC117" s="40">
        <f>+IF(Analysis!$G$33='Data Validation'!$H$3,Curves!U117,IF(Analysis!$G$33='Data Validation'!$H$1,U117*(1-(SQRT(YEARFRAC($O$6,$O117,2))*(2*$P117))),IF(Analysis!$G$33='Data Validation'!$H$2,Curves!U117*(1-(SQRT(YEARFRAC($O$6,$O117,2))*(1*$P117))),IF(Analysis!$G$33='Data Validation'!$H$4,Curves!U117*(1+(SQRT(YEARFRAC($O$6,$O117,2))*(1*$P117))),IF(Analysis!$G$33='Data Validation'!$H$5,Curves!U117*(1+(SQRT(YEARFRAC($O$6,$O117,2))*(2*$P117))),IF(Analysis!$G$33='Data Validation'!$H$6,Curves!U117+(Curves!$AL117-Curves!U117),IF(Analysis!$G$33='Data Validation'!$H$7,Curves!U117+0.25%,IF(Analysis!$G$33='Data Validation'!$H$8,Curves!U117+0.5%,"You Broke It"))))))))</f>
        <v>0</v>
      </c>
      <c r="AD117" s="40">
        <f>+IF(Analysis!$G$33='Data Validation'!$H$3,Curves!V117,IF(Analysis!$G$33='Data Validation'!$H$1,V117*(1-(SQRT(YEARFRAC($O$6,$O117,2))*(2*$P117))),IF(Analysis!$G$33='Data Validation'!$H$2,Curves!V117*(1-(SQRT(YEARFRAC($O$6,$O117,2))*(1*$P117))),IF(Analysis!$G$33='Data Validation'!$H$4,Curves!V117*(1+(SQRT(YEARFRAC($O$6,$O117,2))*(1*$P117))),IF(Analysis!$G$33='Data Validation'!$H$5,Curves!V117*(1+(SQRT(YEARFRAC($O$6,$O117,2))*(2*$P117))),IF(Analysis!$G$33='Data Validation'!$H$6,Curves!V117+(Curves!$AL117-Curves!V117),IF(Analysis!$G$33='Data Validation'!$H$7,Curves!V117+0.25%,IF(Analysis!$G$33='Data Validation'!$H$8,Curves!V117+0.5%,"You Broke It"))))))))</f>
        <v>0</v>
      </c>
      <c r="AE117" s="24"/>
      <c r="AF117" s="35">
        <f t="shared" si="39"/>
        <v>45368</v>
      </c>
      <c r="AG117" s="36">
        <f t="shared" si="36"/>
        <v>5.3663999999999996E-2</v>
      </c>
      <c r="AH117" s="36"/>
      <c r="AI117" s="35">
        <f t="shared" si="40"/>
        <v>48637</v>
      </c>
      <c r="AJ117" s="36">
        <f t="shared" si="37"/>
        <v>4.0685600000000002E-2</v>
      </c>
      <c r="AK117" s="39" cm="1">
        <f t="array" ref="AK117">AVERAGE(IF((AF117:AF4111&gt;=AI117)*(AF117:AF4111&lt;=AI117),AG117:AG3802))</f>
        <v>4.0687899999999999E-2</v>
      </c>
      <c r="AL117" s="107">
        <f t="shared" si="49"/>
        <v>3.1760859999999953E-2</v>
      </c>
    </row>
    <row r="118" spans="2:38" x14ac:dyDescent="0.25">
      <c r="B118" s="16">
        <f t="shared" si="38"/>
        <v>48665</v>
      </c>
      <c r="C118" s="20">
        <v>23.85</v>
      </c>
      <c r="D118" s="2"/>
      <c r="E118" s="105">
        <v>4.0775100000000002</v>
      </c>
      <c r="F118" s="105">
        <v>4.2074400000000001</v>
      </c>
      <c r="G118" s="29">
        <v>3.8371</v>
      </c>
      <c r="H118" s="21"/>
      <c r="I118" s="23"/>
      <c r="J118" s="110">
        <v>45419</v>
      </c>
      <c r="K118" s="106">
        <v>5.2329299999999996</v>
      </c>
      <c r="L118" s="29"/>
      <c r="M118" s="23"/>
      <c r="O118" s="16">
        <f t="shared" si="41"/>
        <v>48665</v>
      </c>
      <c r="P118" s="51">
        <f t="shared" si="42"/>
        <v>0.23850000000000002</v>
      </c>
      <c r="Q118" s="8">
        <f t="shared" si="43"/>
        <v>4.0775100000000002E-2</v>
      </c>
      <c r="R118" s="8">
        <f t="shared" si="35"/>
        <v>4.0684220000000007E-2</v>
      </c>
      <c r="S118" s="8">
        <f t="shared" si="44"/>
        <v>4.2074399999999998E-2</v>
      </c>
      <c r="T118" s="24">
        <f t="shared" si="45"/>
        <v>3.8371000000000002E-2</v>
      </c>
      <c r="U118" s="24">
        <f t="shared" si="46"/>
        <v>0</v>
      </c>
      <c r="V118" s="24">
        <f t="shared" si="47"/>
        <v>0</v>
      </c>
      <c r="W118" s="24"/>
      <c r="X118" s="16">
        <f t="shared" si="48"/>
        <v>48665</v>
      </c>
      <c r="Y118" s="40">
        <f>+IF(Analysis!$G$33='Data Validation'!$H$3,Curves!Q118,IF(Analysis!$G$33='Data Validation'!$H$1,Q118*(1-(SQRT(YEARFRAC($O$6,$O118,2))*(2*$P118))),IF(Analysis!$G$33='Data Validation'!$H$2,Curves!Q118*(1-(SQRT(YEARFRAC($O$6,$O118,2))*(1*$P118))),IF(Analysis!$G$33='Data Validation'!$H$4,Curves!Q118*(1+(SQRT(YEARFRAC($O$6,$O118,2))*(1*$P118))),IF(Analysis!$G$33='Data Validation'!$H$5,Curves!Q118*(1+(SQRT(YEARFRAC($O$6,$O118,2))*(2*$P118))),IF(Analysis!$G$33='Data Validation'!$H$6,Curves!Q118+(Curves!$AL118-Curves!Q118),IF(Analysis!$G$33='Data Validation'!$H$7,Curves!Q118+0.25%,IF(Analysis!$G$33='Data Validation'!$H$8,Curves!Q118+0.5%,"You Broke It"))))))))</f>
        <v>4.0775100000000002E-2</v>
      </c>
      <c r="Z118" s="40">
        <f>+IF(Analysis!$G$33='Data Validation'!$H$3,Curves!R118,IF(Analysis!$G$33='Data Validation'!$H$1,R118*(1-(SQRT(YEARFRAC($O$6,$O118,2))*(2*$P118))),IF(Analysis!$G$33='Data Validation'!$H$2,Curves!R118*(1-(SQRT(YEARFRAC($O$6,$O118,2))*(1*$P118))),IF(Analysis!$G$33='Data Validation'!$H$4,Curves!R118*(1+(SQRT(YEARFRAC($O$6,$O118,2))*(1*$P118))),IF(Analysis!$G$33='Data Validation'!$H$5,Curves!R118*(1+(SQRT(YEARFRAC($O$6,$O118,2))*(2*$P118))),IF(Analysis!$G$33='Data Validation'!$H$6,Curves!R118+(Curves!$AL118-Curves!R118),IF(Analysis!$G$33='Data Validation'!$H$7,Curves!R118+0.25%,IF(Analysis!$G$33='Data Validation'!$H$8,Curves!R118+0.5%,"You Broke It"))))))))</f>
        <v>4.0684220000000007E-2</v>
      </c>
      <c r="AA118" s="40">
        <f>+IF(Analysis!$G$33='Data Validation'!$H$3,Curves!S118,IF(Analysis!$G$33='Data Validation'!$H$1,S118*(1-(SQRT(YEARFRAC($O$6,$O118,2))*(2*$P118))),IF(Analysis!$G$33='Data Validation'!$H$2,Curves!S118*(1-(SQRT(YEARFRAC($O$6,$O118,2))*(1*$P118))),IF(Analysis!$G$33='Data Validation'!$H$4,Curves!S118*(1+(SQRT(YEARFRAC($O$6,$O118,2))*(1*$P118))),IF(Analysis!$G$33='Data Validation'!$H$5,Curves!S118*(1+(SQRT(YEARFRAC($O$6,$O118,2))*(2*$P118))),IF(Analysis!$G$33='Data Validation'!$H$6,Curves!S118+(Curves!$AL118-Curves!S118),IF(Analysis!$G$33='Data Validation'!$H$7,Curves!S118+0.25%,IF(Analysis!$G$33='Data Validation'!$H$8,Curves!S118+0.5%,"You Broke It"))))))))</f>
        <v>4.2074399999999998E-2</v>
      </c>
      <c r="AB118" s="40">
        <f>+IF(Analysis!$G$33='Data Validation'!$H$3,Curves!T118,IF(Analysis!$G$33='Data Validation'!$H$1,T118*(1-(SQRT(YEARFRAC($O$6,$O118,2))*(2*$P118))),IF(Analysis!$G$33='Data Validation'!$H$2,Curves!T118*(1-(SQRT(YEARFRAC($O$6,$O118,2))*(1*$P118))),IF(Analysis!$G$33='Data Validation'!$H$4,Curves!T118*(1+(SQRT(YEARFRAC($O$6,$O118,2))*(1*$P118))),IF(Analysis!$G$33='Data Validation'!$H$5,Curves!T118*(1+(SQRT(YEARFRAC($O$6,$O118,2))*(2*$P118))),IF(Analysis!$G$33='Data Validation'!$H$6,Curves!T118+(Curves!$AL118-Curves!T118),IF(Analysis!$G$33='Data Validation'!$H$7,Curves!T118+0.25%,IF(Analysis!$G$33='Data Validation'!$H$8,Curves!T118+0.5%,"You Broke It"))))))))</f>
        <v>3.8371000000000002E-2</v>
      </c>
      <c r="AC118" s="40">
        <f>+IF(Analysis!$G$33='Data Validation'!$H$3,Curves!U118,IF(Analysis!$G$33='Data Validation'!$H$1,U118*(1-(SQRT(YEARFRAC($O$6,$O118,2))*(2*$P118))),IF(Analysis!$G$33='Data Validation'!$H$2,Curves!U118*(1-(SQRT(YEARFRAC($O$6,$O118,2))*(1*$P118))),IF(Analysis!$G$33='Data Validation'!$H$4,Curves!U118*(1+(SQRT(YEARFRAC($O$6,$O118,2))*(1*$P118))),IF(Analysis!$G$33='Data Validation'!$H$5,Curves!U118*(1+(SQRT(YEARFRAC($O$6,$O118,2))*(2*$P118))),IF(Analysis!$G$33='Data Validation'!$H$6,Curves!U118+(Curves!$AL118-Curves!U118),IF(Analysis!$G$33='Data Validation'!$H$7,Curves!U118+0.25%,IF(Analysis!$G$33='Data Validation'!$H$8,Curves!U118+0.5%,"You Broke It"))))))))</f>
        <v>0</v>
      </c>
      <c r="AD118" s="40">
        <f>+IF(Analysis!$G$33='Data Validation'!$H$3,Curves!V118,IF(Analysis!$G$33='Data Validation'!$H$1,V118*(1-(SQRT(YEARFRAC($O$6,$O118,2))*(2*$P118))),IF(Analysis!$G$33='Data Validation'!$H$2,Curves!V118*(1-(SQRT(YEARFRAC($O$6,$O118,2))*(1*$P118))),IF(Analysis!$G$33='Data Validation'!$H$4,Curves!V118*(1+(SQRT(YEARFRAC($O$6,$O118,2))*(1*$P118))),IF(Analysis!$G$33='Data Validation'!$H$5,Curves!V118*(1+(SQRT(YEARFRAC($O$6,$O118,2))*(2*$P118))),IF(Analysis!$G$33='Data Validation'!$H$6,Curves!V118+(Curves!$AL118-Curves!V118),IF(Analysis!$G$33='Data Validation'!$H$7,Curves!V118+0.25%,IF(Analysis!$G$33='Data Validation'!$H$8,Curves!V118+0.5%,"You Broke It"))))))))</f>
        <v>0</v>
      </c>
      <c r="AE118" s="24"/>
      <c r="AF118" s="35">
        <f t="shared" si="39"/>
        <v>45369</v>
      </c>
      <c r="AG118" s="36">
        <f t="shared" si="36"/>
        <v>5.3655999999999995E-2</v>
      </c>
      <c r="AH118" s="36"/>
      <c r="AI118" s="35">
        <f t="shared" si="40"/>
        <v>48665</v>
      </c>
      <c r="AJ118" s="36">
        <f t="shared" si="37"/>
        <v>4.0684220000000007E-2</v>
      </c>
      <c r="AK118" s="39" cm="1">
        <f t="array" ref="AK118">AVERAGE(IF((AF118:AF4112&gt;=AI118)*(AF118:AF4112&lt;=AI118),AG118:AG3803))</f>
        <v>4.0687899999999999E-2</v>
      </c>
      <c r="AL118" s="107">
        <f t="shared" si="49"/>
        <v>3.1802677499999953E-2</v>
      </c>
    </row>
    <row r="119" spans="2:38" x14ac:dyDescent="0.25">
      <c r="B119" s="16">
        <f t="shared" si="38"/>
        <v>48696</v>
      </c>
      <c r="C119" s="20">
        <v>23.85</v>
      </c>
      <c r="D119" s="2"/>
      <c r="E119" s="105">
        <v>4.0781999999999998</v>
      </c>
      <c r="F119" s="105">
        <v>4.2081799999999996</v>
      </c>
      <c r="G119" s="29">
        <v>3.83771</v>
      </c>
      <c r="H119" s="21"/>
      <c r="I119" s="23"/>
      <c r="J119" s="110">
        <v>45420</v>
      </c>
      <c r="K119" s="106">
        <v>5.2329299999999996</v>
      </c>
      <c r="L119" s="29"/>
      <c r="M119" s="23"/>
      <c r="O119" s="16">
        <f t="shared" si="41"/>
        <v>48696</v>
      </c>
      <c r="P119" s="51">
        <f t="shared" si="42"/>
        <v>0.23850000000000002</v>
      </c>
      <c r="Q119" s="8">
        <f t="shared" si="43"/>
        <v>4.0781999999999999E-2</v>
      </c>
      <c r="R119" s="8">
        <f t="shared" si="35"/>
        <v>4.0685600000000002E-2</v>
      </c>
      <c r="S119" s="8">
        <f t="shared" si="44"/>
        <v>4.2081799999999996E-2</v>
      </c>
      <c r="T119" s="24">
        <f t="shared" si="45"/>
        <v>3.8377099999999997E-2</v>
      </c>
      <c r="U119" s="24">
        <f t="shared" si="46"/>
        <v>0</v>
      </c>
      <c r="V119" s="24">
        <f t="shared" si="47"/>
        <v>0</v>
      </c>
      <c r="W119" s="24"/>
      <c r="X119" s="16">
        <f t="shared" si="48"/>
        <v>48696</v>
      </c>
      <c r="Y119" s="40">
        <f>+IF(Analysis!$G$33='Data Validation'!$H$3,Curves!Q119,IF(Analysis!$G$33='Data Validation'!$H$1,Q119*(1-(SQRT(YEARFRAC($O$6,$O119,2))*(2*$P119))),IF(Analysis!$G$33='Data Validation'!$H$2,Curves!Q119*(1-(SQRT(YEARFRAC($O$6,$O119,2))*(1*$P119))),IF(Analysis!$G$33='Data Validation'!$H$4,Curves!Q119*(1+(SQRT(YEARFRAC($O$6,$O119,2))*(1*$P119))),IF(Analysis!$G$33='Data Validation'!$H$5,Curves!Q119*(1+(SQRT(YEARFRAC($O$6,$O119,2))*(2*$P119))),IF(Analysis!$G$33='Data Validation'!$H$6,Curves!Q119+(Curves!$AL119-Curves!Q119),IF(Analysis!$G$33='Data Validation'!$H$7,Curves!Q119+0.25%,IF(Analysis!$G$33='Data Validation'!$H$8,Curves!Q119+0.5%,"You Broke It"))))))))</f>
        <v>4.0781999999999999E-2</v>
      </c>
      <c r="Z119" s="40">
        <f>+IF(Analysis!$G$33='Data Validation'!$H$3,Curves!R119,IF(Analysis!$G$33='Data Validation'!$H$1,R119*(1-(SQRT(YEARFRAC($O$6,$O119,2))*(2*$P119))),IF(Analysis!$G$33='Data Validation'!$H$2,Curves!R119*(1-(SQRT(YEARFRAC($O$6,$O119,2))*(1*$P119))),IF(Analysis!$G$33='Data Validation'!$H$4,Curves!R119*(1+(SQRT(YEARFRAC($O$6,$O119,2))*(1*$P119))),IF(Analysis!$G$33='Data Validation'!$H$5,Curves!R119*(1+(SQRT(YEARFRAC($O$6,$O119,2))*(2*$P119))),IF(Analysis!$G$33='Data Validation'!$H$6,Curves!R119+(Curves!$AL119-Curves!R119),IF(Analysis!$G$33='Data Validation'!$H$7,Curves!R119+0.25%,IF(Analysis!$G$33='Data Validation'!$H$8,Curves!R119+0.5%,"You Broke It"))))))))</f>
        <v>4.0685600000000002E-2</v>
      </c>
      <c r="AA119" s="40">
        <f>+IF(Analysis!$G$33='Data Validation'!$H$3,Curves!S119,IF(Analysis!$G$33='Data Validation'!$H$1,S119*(1-(SQRT(YEARFRAC($O$6,$O119,2))*(2*$P119))),IF(Analysis!$G$33='Data Validation'!$H$2,Curves!S119*(1-(SQRT(YEARFRAC($O$6,$O119,2))*(1*$P119))),IF(Analysis!$G$33='Data Validation'!$H$4,Curves!S119*(1+(SQRT(YEARFRAC($O$6,$O119,2))*(1*$P119))),IF(Analysis!$G$33='Data Validation'!$H$5,Curves!S119*(1+(SQRT(YEARFRAC($O$6,$O119,2))*(2*$P119))),IF(Analysis!$G$33='Data Validation'!$H$6,Curves!S119+(Curves!$AL119-Curves!S119),IF(Analysis!$G$33='Data Validation'!$H$7,Curves!S119+0.25%,IF(Analysis!$G$33='Data Validation'!$H$8,Curves!S119+0.5%,"You Broke It"))))))))</f>
        <v>4.2081799999999996E-2</v>
      </c>
      <c r="AB119" s="40">
        <f>+IF(Analysis!$G$33='Data Validation'!$H$3,Curves!T119,IF(Analysis!$G$33='Data Validation'!$H$1,T119*(1-(SQRT(YEARFRAC($O$6,$O119,2))*(2*$P119))),IF(Analysis!$G$33='Data Validation'!$H$2,Curves!T119*(1-(SQRT(YEARFRAC($O$6,$O119,2))*(1*$P119))),IF(Analysis!$G$33='Data Validation'!$H$4,Curves!T119*(1+(SQRT(YEARFRAC($O$6,$O119,2))*(1*$P119))),IF(Analysis!$G$33='Data Validation'!$H$5,Curves!T119*(1+(SQRT(YEARFRAC($O$6,$O119,2))*(2*$P119))),IF(Analysis!$G$33='Data Validation'!$H$6,Curves!T119+(Curves!$AL119-Curves!T119),IF(Analysis!$G$33='Data Validation'!$H$7,Curves!T119+0.25%,IF(Analysis!$G$33='Data Validation'!$H$8,Curves!T119+0.5%,"You Broke It"))))))))</f>
        <v>3.8377099999999997E-2</v>
      </c>
      <c r="AC119" s="40">
        <f>+IF(Analysis!$G$33='Data Validation'!$H$3,Curves!U119,IF(Analysis!$G$33='Data Validation'!$H$1,U119*(1-(SQRT(YEARFRAC($O$6,$O119,2))*(2*$P119))),IF(Analysis!$G$33='Data Validation'!$H$2,Curves!U119*(1-(SQRT(YEARFRAC($O$6,$O119,2))*(1*$P119))),IF(Analysis!$G$33='Data Validation'!$H$4,Curves!U119*(1+(SQRT(YEARFRAC($O$6,$O119,2))*(1*$P119))),IF(Analysis!$G$33='Data Validation'!$H$5,Curves!U119*(1+(SQRT(YEARFRAC($O$6,$O119,2))*(2*$P119))),IF(Analysis!$G$33='Data Validation'!$H$6,Curves!U119+(Curves!$AL119-Curves!U119),IF(Analysis!$G$33='Data Validation'!$H$7,Curves!U119+0.25%,IF(Analysis!$G$33='Data Validation'!$H$8,Curves!U119+0.5%,"You Broke It"))))))))</f>
        <v>0</v>
      </c>
      <c r="AD119" s="40">
        <f>+IF(Analysis!$G$33='Data Validation'!$H$3,Curves!V119,IF(Analysis!$G$33='Data Validation'!$H$1,V119*(1-(SQRT(YEARFRAC($O$6,$O119,2))*(2*$P119))),IF(Analysis!$G$33='Data Validation'!$H$2,Curves!V119*(1-(SQRT(YEARFRAC($O$6,$O119,2))*(1*$P119))),IF(Analysis!$G$33='Data Validation'!$H$4,Curves!V119*(1+(SQRT(YEARFRAC($O$6,$O119,2))*(1*$P119))),IF(Analysis!$G$33='Data Validation'!$H$5,Curves!V119*(1+(SQRT(YEARFRAC($O$6,$O119,2))*(2*$P119))),IF(Analysis!$G$33='Data Validation'!$H$6,Curves!V119+(Curves!$AL119-Curves!V119),IF(Analysis!$G$33='Data Validation'!$H$7,Curves!V119+0.25%,IF(Analysis!$G$33='Data Validation'!$H$8,Curves!V119+0.5%,"You Broke It"))))))))</f>
        <v>0</v>
      </c>
      <c r="AE119" s="24"/>
      <c r="AF119" s="35">
        <f t="shared" si="39"/>
        <v>45370</v>
      </c>
      <c r="AG119" s="36">
        <f t="shared" si="36"/>
        <v>5.3655999999999995E-2</v>
      </c>
      <c r="AH119" s="36"/>
      <c r="AI119" s="35">
        <f t="shared" si="40"/>
        <v>48696</v>
      </c>
      <c r="AJ119" s="36">
        <f t="shared" si="37"/>
        <v>4.0685600000000002E-2</v>
      </c>
      <c r="AK119" s="39" cm="1">
        <f t="array" ref="AK119">AVERAGE(IF((AF119:AF4113&gt;=AI119)*(AF119:AF4113&lt;=AI119),AG119:AG3804))</f>
        <v>4.0683299999999999E-2</v>
      </c>
      <c r="AL119" s="107">
        <f t="shared" si="49"/>
        <v>3.1844494999999952E-2</v>
      </c>
    </row>
    <row r="120" spans="2:38" x14ac:dyDescent="0.25">
      <c r="B120" s="16">
        <f t="shared" si="38"/>
        <v>48726</v>
      </c>
      <c r="C120" s="20">
        <v>23.86</v>
      </c>
      <c r="D120" s="2"/>
      <c r="E120" s="105">
        <v>4.0775100000000002</v>
      </c>
      <c r="F120" s="105">
        <v>4.2074400000000001</v>
      </c>
      <c r="G120" s="29">
        <v>3.8371</v>
      </c>
      <c r="H120" s="21"/>
      <c r="I120" s="23"/>
      <c r="J120" s="110">
        <v>45421</v>
      </c>
      <c r="K120" s="106">
        <v>5.2329299999999996</v>
      </c>
      <c r="L120" s="29"/>
      <c r="M120" s="23"/>
      <c r="O120" s="16">
        <f t="shared" si="41"/>
        <v>48726</v>
      </c>
      <c r="P120" s="51">
        <f t="shared" si="42"/>
        <v>0.23860000000000001</v>
      </c>
      <c r="Q120" s="8">
        <f t="shared" si="43"/>
        <v>4.0775100000000002E-2</v>
      </c>
      <c r="R120" s="8">
        <f t="shared" si="35"/>
        <v>4.0688820000000001E-2</v>
      </c>
      <c r="S120" s="8">
        <f t="shared" si="44"/>
        <v>4.2074399999999998E-2</v>
      </c>
      <c r="T120" s="24">
        <f t="shared" si="45"/>
        <v>3.8371000000000002E-2</v>
      </c>
      <c r="U120" s="24">
        <f t="shared" si="46"/>
        <v>0</v>
      </c>
      <c r="V120" s="24">
        <f t="shared" si="47"/>
        <v>0</v>
      </c>
      <c r="W120" s="24"/>
      <c r="X120" s="16">
        <f t="shared" si="48"/>
        <v>48726</v>
      </c>
      <c r="Y120" s="40">
        <f>+IF(Analysis!$G$33='Data Validation'!$H$3,Curves!Q120,IF(Analysis!$G$33='Data Validation'!$H$1,Q120*(1-(SQRT(YEARFRAC($O$6,$O120,2))*(2*$P120))),IF(Analysis!$G$33='Data Validation'!$H$2,Curves!Q120*(1-(SQRT(YEARFRAC($O$6,$O120,2))*(1*$P120))),IF(Analysis!$G$33='Data Validation'!$H$4,Curves!Q120*(1+(SQRT(YEARFRAC($O$6,$O120,2))*(1*$P120))),IF(Analysis!$G$33='Data Validation'!$H$5,Curves!Q120*(1+(SQRT(YEARFRAC($O$6,$O120,2))*(2*$P120))),IF(Analysis!$G$33='Data Validation'!$H$6,Curves!Q120+(Curves!$AL120-Curves!Q120),IF(Analysis!$G$33='Data Validation'!$H$7,Curves!Q120+0.25%,IF(Analysis!$G$33='Data Validation'!$H$8,Curves!Q120+0.5%,"You Broke It"))))))))</f>
        <v>4.0775100000000002E-2</v>
      </c>
      <c r="Z120" s="40">
        <f>+IF(Analysis!$G$33='Data Validation'!$H$3,Curves!R120,IF(Analysis!$G$33='Data Validation'!$H$1,R120*(1-(SQRT(YEARFRAC($O$6,$O120,2))*(2*$P120))),IF(Analysis!$G$33='Data Validation'!$H$2,Curves!R120*(1-(SQRT(YEARFRAC($O$6,$O120,2))*(1*$P120))),IF(Analysis!$G$33='Data Validation'!$H$4,Curves!R120*(1+(SQRT(YEARFRAC($O$6,$O120,2))*(1*$P120))),IF(Analysis!$G$33='Data Validation'!$H$5,Curves!R120*(1+(SQRT(YEARFRAC($O$6,$O120,2))*(2*$P120))),IF(Analysis!$G$33='Data Validation'!$H$6,Curves!R120+(Curves!$AL120-Curves!R120),IF(Analysis!$G$33='Data Validation'!$H$7,Curves!R120+0.25%,IF(Analysis!$G$33='Data Validation'!$H$8,Curves!R120+0.5%,"You Broke It"))))))))</f>
        <v>4.0688820000000001E-2</v>
      </c>
      <c r="AA120" s="40">
        <f>+IF(Analysis!$G$33='Data Validation'!$H$3,Curves!S120,IF(Analysis!$G$33='Data Validation'!$H$1,S120*(1-(SQRT(YEARFRAC($O$6,$O120,2))*(2*$P120))),IF(Analysis!$G$33='Data Validation'!$H$2,Curves!S120*(1-(SQRT(YEARFRAC($O$6,$O120,2))*(1*$P120))),IF(Analysis!$G$33='Data Validation'!$H$4,Curves!S120*(1+(SQRT(YEARFRAC($O$6,$O120,2))*(1*$P120))),IF(Analysis!$G$33='Data Validation'!$H$5,Curves!S120*(1+(SQRT(YEARFRAC($O$6,$O120,2))*(2*$P120))),IF(Analysis!$G$33='Data Validation'!$H$6,Curves!S120+(Curves!$AL120-Curves!S120),IF(Analysis!$G$33='Data Validation'!$H$7,Curves!S120+0.25%,IF(Analysis!$G$33='Data Validation'!$H$8,Curves!S120+0.5%,"You Broke It"))))))))</f>
        <v>4.2074399999999998E-2</v>
      </c>
      <c r="AB120" s="40">
        <f>+IF(Analysis!$G$33='Data Validation'!$H$3,Curves!T120,IF(Analysis!$G$33='Data Validation'!$H$1,T120*(1-(SQRT(YEARFRAC($O$6,$O120,2))*(2*$P120))),IF(Analysis!$G$33='Data Validation'!$H$2,Curves!T120*(1-(SQRT(YEARFRAC($O$6,$O120,2))*(1*$P120))),IF(Analysis!$G$33='Data Validation'!$H$4,Curves!T120*(1+(SQRT(YEARFRAC($O$6,$O120,2))*(1*$P120))),IF(Analysis!$G$33='Data Validation'!$H$5,Curves!T120*(1+(SQRT(YEARFRAC($O$6,$O120,2))*(2*$P120))),IF(Analysis!$G$33='Data Validation'!$H$6,Curves!T120+(Curves!$AL120-Curves!T120),IF(Analysis!$G$33='Data Validation'!$H$7,Curves!T120+0.25%,IF(Analysis!$G$33='Data Validation'!$H$8,Curves!T120+0.5%,"You Broke It"))))))))</f>
        <v>3.8371000000000002E-2</v>
      </c>
      <c r="AC120" s="40">
        <f>+IF(Analysis!$G$33='Data Validation'!$H$3,Curves!U120,IF(Analysis!$G$33='Data Validation'!$H$1,U120*(1-(SQRT(YEARFRAC($O$6,$O120,2))*(2*$P120))),IF(Analysis!$G$33='Data Validation'!$H$2,Curves!U120*(1-(SQRT(YEARFRAC($O$6,$O120,2))*(1*$P120))),IF(Analysis!$G$33='Data Validation'!$H$4,Curves!U120*(1+(SQRT(YEARFRAC($O$6,$O120,2))*(1*$P120))),IF(Analysis!$G$33='Data Validation'!$H$5,Curves!U120*(1+(SQRT(YEARFRAC($O$6,$O120,2))*(2*$P120))),IF(Analysis!$G$33='Data Validation'!$H$6,Curves!U120+(Curves!$AL120-Curves!U120),IF(Analysis!$G$33='Data Validation'!$H$7,Curves!U120+0.25%,IF(Analysis!$G$33='Data Validation'!$H$8,Curves!U120+0.5%,"You Broke It"))))))))</f>
        <v>0</v>
      </c>
      <c r="AD120" s="40">
        <f>+IF(Analysis!$G$33='Data Validation'!$H$3,Curves!V120,IF(Analysis!$G$33='Data Validation'!$H$1,V120*(1-(SQRT(YEARFRAC($O$6,$O120,2))*(2*$P120))),IF(Analysis!$G$33='Data Validation'!$H$2,Curves!V120*(1-(SQRT(YEARFRAC($O$6,$O120,2))*(1*$P120))),IF(Analysis!$G$33='Data Validation'!$H$4,Curves!V120*(1+(SQRT(YEARFRAC($O$6,$O120,2))*(1*$P120))),IF(Analysis!$G$33='Data Validation'!$H$5,Curves!V120*(1+(SQRT(YEARFRAC($O$6,$O120,2))*(2*$P120))),IF(Analysis!$G$33='Data Validation'!$H$6,Curves!V120+(Curves!$AL120-Curves!V120),IF(Analysis!$G$33='Data Validation'!$H$7,Curves!V120+0.25%,IF(Analysis!$G$33='Data Validation'!$H$8,Curves!V120+0.5%,"You Broke It"))))))))</f>
        <v>0</v>
      </c>
      <c r="AE120" s="24"/>
      <c r="AF120" s="35">
        <f t="shared" si="39"/>
        <v>45371</v>
      </c>
      <c r="AG120" s="36">
        <f t="shared" si="36"/>
        <v>5.3655999999999995E-2</v>
      </c>
      <c r="AH120" s="36"/>
      <c r="AI120" s="35">
        <f t="shared" si="40"/>
        <v>48726</v>
      </c>
      <c r="AJ120" s="36">
        <f t="shared" si="37"/>
        <v>4.0688820000000001E-2</v>
      </c>
      <c r="AK120" s="39" cm="1">
        <f t="array" ref="AK120">AVERAGE(IF((AF120:AF4114&gt;=AI120)*(AF120:AF4114&lt;=AI120),AG120:AG3805))</f>
        <v>4.0690200000000003E-2</v>
      </c>
      <c r="AL120" s="107">
        <f t="shared" si="49"/>
        <v>3.1886312499999951E-2</v>
      </c>
    </row>
    <row r="121" spans="2:38" x14ac:dyDescent="0.25">
      <c r="B121" s="16">
        <f t="shared" si="38"/>
        <v>48757</v>
      </c>
      <c r="C121" s="20">
        <v>23.86</v>
      </c>
      <c r="D121" s="2"/>
      <c r="E121" s="105">
        <v>4.0775100000000002</v>
      </c>
      <c r="F121" s="105">
        <v>4.2074400000000001</v>
      </c>
      <c r="G121" s="29">
        <v>3.8371</v>
      </c>
      <c r="H121" s="21"/>
      <c r="I121" s="23"/>
      <c r="J121" s="110">
        <v>45422</v>
      </c>
      <c r="K121" s="106">
        <v>5.2336900000000002</v>
      </c>
      <c r="L121" s="29"/>
      <c r="M121" s="23"/>
      <c r="O121" s="16">
        <f t="shared" si="41"/>
        <v>48757</v>
      </c>
      <c r="P121" s="51">
        <f t="shared" si="42"/>
        <v>0.23860000000000001</v>
      </c>
      <c r="Q121" s="8">
        <f t="shared" si="43"/>
        <v>4.0775100000000002E-2</v>
      </c>
      <c r="R121" s="8">
        <f t="shared" si="35"/>
        <v>4.0683299999999999E-2</v>
      </c>
      <c r="S121" s="8">
        <f t="shared" si="44"/>
        <v>4.2074399999999998E-2</v>
      </c>
      <c r="T121" s="24">
        <f t="shared" si="45"/>
        <v>3.8371000000000002E-2</v>
      </c>
      <c r="U121" s="24">
        <f t="shared" si="46"/>
        <v>0</v>
      </c>
      <c r="V121" s="24">
        <f t="shared" si="47"/>
        <v>0</v>
      </c>
      <c r="W121" s="24"/>
      <c r="X121" s="16">
        <f t="shared" si="48"/>
        <v>48757</v>
      </c>
      <c r="Y121" s="40">
        <f>+IF(Analysis!$G$33='Data Validation'!$H$3,Curves!Q121,IF(Analysis!$G$33='Data Validation'!$H$1,Q121*(1-(SQRT(YEARFRAC($O$6,$O121,2))*(2*$P121))),IF(Analysis!$G$33='Data Validation'!$H$2,Curves!Q121*(1-(SQRT(YEARFRAC($O$6,$O121,2))*(1*$P121))),IF(Analysis!$G$33='Data Validation'!$H$4,Curves!Q121*(1+(SQRT(YEARFRAC($O$6,$O121,2))*(1*$P121))),IF(Analysis!$G$33='Data Validation'!$H$5,Curves!Q121*(1+(SQRT(YEARFRAC($O$6,$O121,2))*(2*$P121))),IF(Analysis!$G$33='Data Validation'!$H$6,Curves!Q121+(Curves!$AL121-Curves!Q121),IF(Analysis!$G$33='Data Validation'!$H$7,Curves!Q121+0.25%,IF(Analysis!$G$33='Data Validation'!$H$8,Curves!Q121+0.5%,"You Broke It"))))))))</f>
        <v>4.0775100000000002E-2</v>
      </c>
      <c r="Z121" s="40">
        <f>+IF(Analysis!$G$33='Data Validation'!$H$3,Curves!R121,IF(Analysis!$G$33='Data Validation'!$H$1,R121*(1-(SQRT(YEARFRAC($O$6,$O121,2))*(2*$P121))),IF(Analysis!$G$33='Data Validation'!$H$2,Curves!R121*(1-(SQRT(YEARFRAC($O$6,$O121,2))*(1*$P121))),IF(Analysis!$G$33='Data Validation'!$H$4,Curves!R121*(1+(SQRT(YEARFRAC($O$6,$O121,2))*(1*$P121))),IF(Analysis!$G$33='Data Validation'!$H$5,Curves!R121*(1+(SQRT(YEARFRAC($O$6,$O121,2))*(2*$P121))),IF(Analysis!$G$33='Data Validation'!$H$6,Curves!R121+(Curves!$AL121-Curves!R121),IF(Analysis!$G$33='Data Validation'!$H$7,Curves!R121+0.25%,IF(Analysis!$G$33='Data Validation'!$H$8,Curves!R121+0.5%,"You Broke It"))))))))</f>
        <v>4.0683299999999999E-2</v>
      </c>
      <c r="AA121" s="40">
        <f>+IF(Analysis!$G$33='Data Validation'!$H$3,Curves!S121,IF(Analysis!$G$33='Data Validation'!$H$1,S121*(1-(SQRT(YEARFRAC($O$6,$O121,2))*(2*$P121))),IF(Analysis!$G$33='Data Validation'!$H$2,Curves!S121*(1-(SQRT(YEARFRAC($O$6,$O121,2))*(1*$P121))),IF(Analysis!$G$33='Data Validation'!$H$4,Curves!S121*(1+(SQRT(YEARFRAC($O$6,$O121,2))*(1*$P121))),IF(Analysis!$G$33='Data Validation'!$H$5,Curves!S121*(1+(SQRT(YEARFRAC($O$6,$O121,2))*(2*$P121))),IF(Analysis!$G$33='Data Validation'!$H$6,Curves!S121+(Curves!$AL121-Curves!S121),IF(Analysis!$G$33='Data Validation'!$H$7,Curves!S121+0.25%,IF(Analysis!$G$33='Data Validation'!$H$8,Curves!S121+0.5%,"You Broke It"))))))))</f>
        <v>4.2074399999999998E-2</v>
      </c>
      <c r="AB121" s="40">
        <f>+IF(Analysis!$G$33='Data Validation'!$H$3,Curves!T121,IF(Analysis!$G$33='Data Validation'!$H$1,T121*(1-(SQRT(YEARFRAC($O$6,$O121,2))*(2*$P121))),IF(Analysis!$G$33='Data Validation'!$H$2,Curves!T121*(1-(SQRT(YEARFRAC($O$6,$O121,2))*(1*$P121))),IF(Analysis!$G$33='Data Validation'!$H$4,Curves!T121*(1+(SQRT(YEARFRAC($O$6,$O121,2))*(1*$P121))),IF(Analysis!$G$33='Data Validation'!$H$5,Curves!T121*(1+(SQRT(YEARFRAC($O$6,$O121,2))*(2*$P121))),IF(Analysis!$G$33='Data Validation'!$H$6,Curves!T121+(Curves!$AL121-Curves!T121),IF(Analysis!$G$33='Data Validation'!$H$7,Curves!T121+0.25%,IF(Analysis!$G$33='Data Validation'!$H$8,Curves!T121+0.5%,"You Broke It"))))))))</f>
        <v>3.8371000000000002E-2</v>
      </c>
      <c r="AC121" s="40">
        <f>+IF(Analysis!$G$33='Data Validation'!$H$3,Curves!U121,IF(Analysis!$G$33='Data Validation'!$H$1,U121*(1-(SQRT(YEARFRAC($O$6,$O121,2))*(2*$P121))),IF(Analysis!$G$33='Data Validation'!$H$2,Curves!U121*(1-(SQRT(YEARFRAC($O$6,$O121,2))*(1*$P121))),IF(Analysis!$G$33='Data Validation'!$H$4,Curves!U121*(1+(SQRT(YEARFRAC($O$6,$O121,2))*(1*$P121))),IF(Analysis!$G$33='Data Validation'!$H$5,Curves!U121*(1+(SQRT(YEARFRAC($O$6,$O121,2))*(2*$P121))),IF(Analysis!$G$33='Data Validation'!$H$6,Curves!U121+(Curves!$AL121-Curves!U121),IF(Analysis!$G$33='Data Validation'!$H$7,Curves!U121+0.25%,IF(Analysis!$G$33='Data Validation'!$H$8,Curves!U121+0.5%,"You Broke It"))))))))</f>
        <v>0</v>
      </c>
      <c r="AD121" s="40">
        <f>+IF(Analysis!$G$33='Data Validation'!$H$3,Curves!V121,IF(Analysis!$G$33='Data Validation'!$H$1,V121*(1-(SQRT(YEARFRAC($O$6,$O121,2))*(2*$P121))),IF(Analysis!$G$33='Data Validation'!$H$2,Curves!V121*(1-(SQRT(YEARFRAC($O$6,$O121,2))*(1*$P121))),IF(Analysis!$G$33='Data Validation'!$H$4,Curves!V121*(1+(SQRT(YEARFRAC($O$6,$O121,2))*(1*$P121))),IF(Analysis!$G$33='Data Validation'!$H$5,Curves!V121*(1+(SQRT(YEARFRAC($O$6,$O121,2))*(2*$P121))),IF(Analysis!$G$33='Data Validation'!$H$6,Curves!V121+(Curves!$AL121-Curves!V121),IF(Analysis!$G$33='Data Validation'!$H$7,Curves!V121+0.25%,IF(Analysis!$G$33='Data Validation'!$H$8,Curves!V121+0.5%,"You Broke It"))))))))</f>
        <v>0</v>
      </c>
      <c r="AE121" s="24"/>
      <c r="AF121" s="35">
        <f t="shared" si="39"/>
        <v>45372</v>
      </c>
      <c r="AG121" s="36">
        <f t="shared" si="36"/>
        <v>5.3655999999999995E-2</v>
      </c>
      <c r="AH121" s="36"/>
      <c r="AI121" s="35">
        <f t="shared" si="40"/>
        <v>48757</v>
      </c>
      <c r="AJ121" s="36">
        <f t="shared" si="37"/>
        <v>4.0683299999999999E-2</v>
      </c>
      <c r="AK121" s="39" cm="1">
        <f t="array" ref="AK121">AVERAGE(IF((AF121:AF4115&gt;=AI121)*(AF121:AF4115&lt;=AI121),AG121:AG3806))</f>
        <v>4.0683299999999999E-2</v>
      </c>
      <c r="AL121" s="107">
        <f t="shared" si="49"/>
        <v>3.192812999999995E-2</v>
      </c>
    </row>
    <row r="122" spans="2:38" x14ac:dyDescent="0.25">
      <c r="B122" s="16">
        <f t="shared" si="38"/>
        <v>48787</v>
      </c>
      <c r="C122" s="20">
        <v>23.86</v>
      </c>
      <c r="D122" s="2"/>
      <c r="E122" s="105">
        <v>4.0779699999999997</v>
      </c>
      <c r="F122" s="105">
        <v>4.2081799999999996</v>
      </c>
      <c r="G122" s="29">
        <v>3.83751</v>
      </c>
      <c r="H122" s="21"/>
      <c r="I122" s="23"/>
      <c r="J122" s="110">
        <v>45425</v>
      </c>
      <c r="K122" s="106">
        <v>5.2329299999999996</v>
      </c>
      <c r="L122" s="29"/>
      <c r="M122" s="23"/>
      <c r="O122" s="16">
        <f t="shared" si="41"/>
        <v>48787</v>
      </c>
      <c r="P122" s="51">
        <f t="shared" si="42"/>
        <v>0.23860000000000001</v>
      </c>
      <c r="Q122" s="8">
        <f t="shared" si="43"/>
        <v>4.0779699999999995E-2</v>
      </c>
      <c r="R122" s="8">
        <f t="shared" si="35"/>
        <v>4.0686060000000003E-2</v>
      </c>
      <c r="S122" s="8">
        <f t="shared" si="44"/>
        <v>4.2081799999999996E-2</v>
      </c>
      <c r="T122" s="24">
        <f t="shared" si="45"/>
        <v>3.8375100000000002E-2</v>
      </c>
      <c r="U122" s="24">
        <f t="shared" si="46"/>
        <v>0</v>
      </c>
      <c r="V122" s="24">
        <f t="shared" si="47"/>
        <v>0</v>
      </c>
      <c r="W122" s="24"/>
      <c r="X122" s="16">
        <f t="shared" si="48"/>
        <v>48787</v>
      </c>
      <c r="Y122" s="40">
        <f>+IF(Analysis!$G$33='Data Validation'!$H$3,Curves!Q122,IF(Analysis!$G$33='Data Validation'!$H$1,Q122*(1-(SQRT(YEARFRAC($O$6,$O122,2))*(2*$P122))),IF(Analysis!$G$33='Data Validation'!$H$2,Curves!Q122*(1-(SQRT(YEARFRAC($O$6,$O122,2))*(1*$P122))),IF(Analysis!$G$33='Data Validation'!$H$4,Curves!Q122*(1+(SQRT(YEARFRAC($O$6,$O122,2))*(1*$P122))),IF(Analysis!$G$33='Data Validation'!$H$5,Curves!Q122*(1+(SQRT(YEARFRAC($O$6,$O122,2))*(2*$P122))),IF(Analysis!$G$33='Data Validation'!$H$6,Curves!Q122+(Curves!$AL122-Curves!Q122),IF(Analysis!$G$33='Data Validation'!$H$7,Curves!Q122+0.25%,IF(Analysis!$G$33='Data Validation'!$H$8,Curves!Q122+0.5%,"You Broke It"))))))))</f>
        <v>4.0779699999999995E-2</v>
      </c>
      <c r="Z122" s="40">
        <f>+IF(Analysis!$G$33='Data Validation'!$H$3,Curves!R122,IF(Analysis!$G$33='Data Validation'!$H$1,R122*(1-(SQRT(YEARFRAC($O$6,$O122,2))*(2*$P122))),IF(Analysis!$G$33='Data Validation'!$H$2,Curves!R122*(1-(SQRT(YEARFRAC($O$6,$O122,2))*(1*$P122))),IF(Analysis!$G$33='Data Validation'!$H$4,Curves!R122*(1+(SQRT(YEARFRAC($O$6,$O122,2))*(1*$P122))),IF(Analysis!$G$33='Data Validation'!$H$5,Curves!R122*(1+(SQRT(YEARFRAC($O$6,$O122,2))*(2*$P122))),IF(Analysis!$G$33='Data Validation'!$H$6,Curves!R122+(Curves!$AL122-Curves!R122),IF(Analysis!$G$33='Data Validation'!$H$7,Curves!R122+0.25%,IF(Analysis!$G$33='Data Validation'!$H$8,Curves!R122+0.5%,"You Broke It"))))))))</f>
        <v>4.0686060000000003E-2</v>
      </c>
      <c r="AA122" s="40">
        <f>+IF(Analysis!$G$33='Data Validation'!$H$3,Curves!S122,IF(Analysis!$G$33='Data Validation'!$H$1,S122*(1-(SQRT(YEARFRAC($O$6,$O122,2))*(2*$P122))),IF(Analysis!$G$33='Data Validation'!$H$2,Curves!S122*(1-(SQRT(YEARFRAC($O$6,$O122,2))*(1*$P122))),IF(Analysis!$G$33='Data Validation'!$H$4,Curves!S122*(1+(SQRT(YEARFRAC($O$6,$O122,2))*(1*$P122))),IF(Analysis!$G$33='Data Validation'!$H$5,Curves!S122*(1+(SQRT(YEARFRAC($O$6,$O122,2))*(2*$P122))),IF(Analysis!$G$33='Data Validation'!$H$6,Curves!S122+(Curves!$AL122-Curves!S122),IF(Analysis!$G$33='Data Validation'!$H$7,Curves!S122+0.25%,IF(Analysis!$G$33='Data Validation'!$H$8,Curves!S122+0.5%,"You Broke It"))))))))</f>
        <v>4.2081799999999996E-2</v>
      </c>
      <c r="AB122" s="40">
        <f>+IF(Analysis!$G$33='Data Validation'!$H$3,Curves!T122,IF(Analysis!$G$33='Data Validation'!$H$1,T122*(1-(SQRT(YEARFRAC($O$6,$O122,2))*(2*$P122))),IF(Analysis!$G$33='Data Validation'!$H$2,Curves!T122*(1-(SQRT(YEARFRAC($O$6,$O122,2))*(1*$P122))),IF(Analysis!$G$33='Data Validation'!$H$4,Curves!T122*(1+(SQRT(YEARFRAC($O$6,$O122,2))*(1*$P122))),IF(Analysis!$G$33='Data Validation'!$H$5,Curves!T122*(1+(SQRT(YEARFRAC($O$6,$O122,2))*(2*$P122))),IF(Analysis!$G$33='Data Validation'!$H$6,Curves!T122+(Curves!$AL122-Curves!T122),IF(Analysis!$G$33='Data Validation'!$H$7,Curves!T122+0.25%,IF(Analysis!$G$33='Data Validation'!$H$8,Curves!T122+0.5%,"You Broke It"))))))))</f>
        <v>3.8375100000000002E-2</v>
      </c>
      <c r="AC122" s="40">
        <f>+IF(Analysis!$G$33='Data Validation'!$H$3,Curves!U122,IF(Analysis!$G$33='Data Validation'!$H$1,U122*(1-(SQRT(YEARFRAC($O$6,$O122,2))*(2*$P122))),IF(Analysis!$G$33='Data Validation'!$H$2,Curves!U122*(1-(SQRT(YEARFRAC($O$6,$O122,2))*(1*$P122))),IF(Analysis!$G$33='Data Validation'!$H$4,Curves!U122*(1+(SQRT(YEARFRAC($O$6,$O122,2))*(1*$P122))),IF(Analysis!$G$33='Data Validation'!$H$5,Curves!U122*(1+(SQRT(YEARFRAC($O$6,$O122,2))*(2*$P122))),IF(Analysis!$G$33='Data Validation'!$H$6,Curves!U122+(Curves!$AL122-Curves!U122),IF(Analysis!$G$33='Data Validation'!$H$7,Curves!U122+0.25%,IF(Analysis!$G$33='Data Validation'!$H$8,Curves!U122+0.5%,"You Broke It"))))))))</f>
        <v>0</v>
      </c>
      <c r="AD122" s="40">
        <f>+IF(Analysis!$G$33='Data Validation'!$H$3,Curves!V122,IF(Analysis!$G$33='Data Validation'!$H$1,V122*(1-(SQRT(YEARFRAC($O$6,$O122,2))*(2*$P122))),IF(Analysis!$G$33='Data Validation'!$H$2,Curves!V122*(1-(SQRT(YEARFRAC($O$6,$O122,2))*(1*$P122))),IF(Analysis!$G$33='Data Validation'!$H$4,Curves!V122*(1+(SQRT(YEARFRAC($O$6,$O122,2))*(1*$P122))),IF(Analysis!$G$33='Data Validation'!$H$5,Curves!V122*(1+(SQRT(YEARFRAC($O$6,$O122,2))*(2*$P122))),IF(Analysis!$G$33='Data Validation'!$H$6,Curves!V122+(Curves!$AL122-Curves!V122),IF(Analysis!$G$33='Data Validation'!$H$7,Curves!V122+0.25%,IF(Analysis!$G$33='Data Validation'!$H$8,Curves!V122+0.5%,"You Broke It"))))))))</f>
        <v>0</v>
      </c>
      <c r="AE122" s="24"/>
      <c r="AF122" s="35">
        <f t="shared" si="39"/>
        <v>45373</v>
      </c>
      <c r="AG122" s="36">
        <f t="shared" si="36"/>
        <v>5.3663999999999996E-2</v>
      </c>
      <c r="AH122" s="36"/>
      <c r="AI122" s="35">
        <f t="shared" si="40"/>
        <v>48787</v>
      </c>
      <c r="AJ122" s="36">
        <f t="shared" si="37"/>
        <v>4.0686060000000003E-2</v>
      </c>
      <c r="AK122" s="39" cm="1">
        <f t="array" ref="AK122">AVERAGE(IF((AF122:AF4116&gt;=AI122)*(AF122:AF4116&lt;=AI122),AG122:AG3807))</f>
        <v>4.0683299999999999E-2</v>
      </c>
      <c r="AL122" s="107">
        <f t="shared" si="49"/>
        <v>3.196994749999995E-2</v>
      </c>
    </row>
    <row r="123" spans="2:38" x14ac:dyDescent="0.25">
      <c r="B123" s="16">
        <f t="shared" si="38"/>
        <v>48818</v>
      </c>
      <c r="C123" s="20">
        <v>23.87</v>
      </c>
      <c r="D123" s="2"/>
      <c r="E123" s="105">
        <v>4.0777400000000004</v>
      </c>
      <c r="F123" s="105">
        <v>4.2074400000000001</v>
      </c>
      <c r="G123" s="29">
        <v>3.8372999999999999</v>
      </c>
      <c r="H123" s="21"/>
      <c r="I123" s="23"/>
      <c r="J123" s="110">
        <v>45426</v>
      </c>
      <c r="K123" s="106">
        <v>5.2329299999999996</v>
      </c>
      <c r="L123" s="29"/>
      <c r="M123" s="23"/>
      <c r="O123" s="16">
        <f t="shared" si="41"/>
        <v>48818</v>
      </c>
      <c r="P123" s="51">
        <f t="shared" si="42"/>
        <v>0.23870000000000002</v>
      </c>
      <c r="Q123" s="8">
        <f t="shared" si="43"/>
        <v>4.0777400000000005E-2</v>
      </c>
      <c r="R123" s="8">
        <f t="shared" si="35"/>
        <v>4.0685140000000002E-2</v>
      </c>
      <c r="S123" s="8">
        <f t="shared" si="44"/>
        <v>4.2074399999999998E-2</v>
      </c>
      <c r="T123" s="24">
        <f t="shared" si="45"/>
        <v>3.8372999999999997E-2</v>
      </c>
      <c r="U123" s="24">
        <f t="shared" si="46"/>
        <v>0</v>
      </c>
      <c r="V123" s="24">
        <f t="shared" si="47"/>
        <v>0</v>
      </c>
      <c r="W123" s="24"/>
      <c r="X123" s="16">
        <f t="shared" si="48"/>
        <v>48818</v>
      </c>
      <c r="Y123" s="40">
        <f>+IF(Analysis!$G$33='Data Validation'!$H$3,Curves!Q123,IF(Analysis!$G$33='Data Validation'!$H$1,Q123*(1-(SQRT(YEARFRAC($O$6,$O123,2))*(2*$P123))),IF(Analysis!$G$33='Data Validation'!$H$2,Curves!Q123*(1-(SQRT(YEARFRAC($O$6,$O123,2))*(1*$P123))),IF(Analysis!$G$33='Data Validation'!$H$4,Curves!Q123*(1+(SQRT(YEARFRAC($O$6,$O123,2))*(1*$P123))),IF(Analysis!$G$33='Data Validation'!$H$5,Curves!Q123*(1+(SQRT(YEARFRAC($O$6,$O123,2))*(2*$P123))),IF(Analysis!$G$33='Data Validation'!$H$6,Curves!Q123+(Curves!$AL123-Curves!Q123),IF(Analysis!$G$33='Data Validation'!$H$7,Curves!Q123+0.25%,IF(Analysis!$G$33='Data Validation'!$H$8,Curves!Q123+0.5%,"You Broke It"))))))))</f>
        <v>4.0777400000000005E-2</v>
      </c>
      <c r="Z123" s="40">
        <f>+IF(Analysis!$G$33='Data Validation'!$H$3,Curves!R123,IF(Analysis!$G$33='Data Validation'!$H$1,R123*(1-(SQRT(YEARFRAC($O$6,$O123,2))*(2*$P123))),IF(Analysis!$G$33='Data Validation'!$H$2,Curves!R123*(1-(SQRT(YEARFRAC($O$6,$O123,2))*(1*$P123))),IF(Analysis!$G$33='Data Validation'!$H$4,Curves!R123*(1+(SQRT(YEARFRAC($O$6,$O123,2))*(1*$P123))),IF(Analysis!$G$33='Data Validation'!$H$5,Curves!R123*(1+(SQRT(YEARFRAC($O$6,$O123,2))*(2*$P123))),IF(Analysis!$G$33='Data Validation'!$H$6,Curves!R123+(Curves!$AL123-Curves!R123),IF(Analysis!$G$33='Data Validation'!$H$7,Curves!R123+0.25%,IF(Analysis!$G$33='Data Validation'!$H$8,Curves!R123+0.5%,"You Broke It"))))))))</f>
        <v>4.0685140000000002E-2</v>
      </c>
      <c r="AA123" s="40">
        <f>+IF(Analysis!$G$33='Data Validation'!$H$3,Curves!S123,IF(Analysis!$G$33='Data Validation'!$H$1,S123*(1-(SQRT(YEARFRAC($O$6,$O123,2))*(2*$P123))),IF(Analysis!$G$33='Data Validation'!$H$2,Curves!S123*(1-(SQRT(YEARFRAC($O$6,$O123,2))*(1*$P123))),IF(Analysis!$G$33='Data Validation'!$H$4,Curves!S123*(1+(SQRT(YEARFRAC($O$6,$O123,2))*(1*$P123))),IF(Analysis!$G$33='Data Validation'!$H$5,Curves!S123*(1+(SQRT(YEARFRAC($O$6,$O123,2))*(2*$P123))),IF(Analysis!$G$33='Data Validation'!$H$6,Curves!S123+(Curves!$AL123-Curves!S123),IF(Analysis!$G$33='Data Validation'!$H$7,Curves!S123+0.25%,IF(Analysis!$G$33='Data Validation'!$H$8,Curves!S123+0.5%,"You Broke It"))))))))</f>
        <v>4.2074399999999998E-2</v>
      </c>
      <c r="AB123" s="40">
        <f>+IF(Analysis!$G$33='Data Validation'!$H$3,Curves!T123,IF(Analysis!$G$33='Data Validation'!$H$1,T123*(1-(SQRT(YEARFRAC($O$6,$O123,2))*(2*$P123))),IF(Analysis!$G$33='Data Validation'!$H$2,Curves!T123*(1-(SQRT(YEARFRAC($O$6,$O123,2))*(1*$P123))),IF(Analysis!$G$33='Data Validation'!$H$4,Curves!T123*(1+(SQRT(YEARFRAC($O$6,$O123,2))*(1*$P123))),IF(Analysis!$G$33='Data Validation'!$H$5,Curves!T123*(1+(SQRT(YEARFRAC($O$6,$O123,2))*(2*$P123))),IF(Analysis!$G$33='Data Validation'!$H$6,Curves!T123+(Curves!$AL123-Curves!T123),IF(Analysis!$G$33='Data Validation'!$H$7,Curves!T123+0.25%,IF(Analysis!$G$33='Data Validation'!$H$8,Curves!T123+0.5%,"You Broke It"))))))))</f>
        <v>3.8372999999999997E-2</v>
      </c>
      <c r="AC123" s="40">
        <f>+IF(Analysis!$G$33='Data Validation'!$H$3,Curves!U123,IF(Analysis!$G$33='Data Validation'!$H$1,U123*(1-(SQRT(YEARFRAC($O$6,$O123,2))*(2*$P123))),IF(Analysis!$G$33='Data Validation'!$H$2,Curves!U123*(1-(SQRT(YEARFRAC($O$6,$O123,2))*(1*$P123))),IF(Analysis!$G$33='Data Validation'!$H$4,Curves!U123*(1+(SQRT(YEARFRAC($O$6,$O123,2))*(1*$P123))),IF(Analysis!$G$33='Data Validation'!$H$5,Curves!U123*(1+(SQRT(YEARFRAC($O$6,$O123,2))*(2*$P123))),IF(Analysis!$G$33='Data Validation'!$H$6,Curves!U123+(Curves!$AL123-Curves!U123),IF(Analysis!$G$33='Data Validation'!$H$7,Curves!U123+0.25%,IF(Analysis!$G$33='Data Validation'!$H$8,Curves!U123+0.5%,"You Broke It"))))))))</f>
        <v>0</v>
      </c>
      <c r="AD123" s="40">
        <f>+IF(Analysis!$G$33='Data Validation'!$H$3,Curves!V123,IF(Analysis!$G$33='Data Validation'!$H$1,V123*(1-(SQRT(YEARFRAC($O$6,$O123,2))*(2*$P123))),IF(Analysis!$G$33='Data Validation'!$H$2,Curves!V123*(1-(SQRT(YEARFRAC($O$6,$O123,2))*(1*$P123))),IF(Analysis!$G$33='Data Validation'!$H$4,Curves!V123*(1+(SQRT(YEARFRAC($O$6,$O123,2))*(1*$P123))),IF(Analysis!$G$33='Data Validation'!$H$5,Curves!V123*(1+(SQRT(YEARFRAC($O$6,$O123,2))*(2*$P123))),IF(Analysis!$G$33='Data Validation'!$H$6,Curves!V123+(Curves!$AL123-Curves!V123),IF(Analysis!$G$33='Data Validation'!$H$7,Curves!V123+0.25%,IF(Analysis!$G$33='Data Validation'!$H$8,Curves!V123+0.5%,"You Broke It"))))))))</f>
        <v>0</v>
      </c>
      <c r="AE123" s="24"/>
      <c r="AF123" s="35">
        <f t="shared" si="39"/>
        <v>45374</v>
      </c>
      <c r="AG123" s="36">
        <f t="shared" si="36"/>
        <v>5.3663999999999996E-2</v>
      </c>
      <c r="AH123" s="36"/>
      <c r="AI123" s="35">
        <f t="shared" si="40"/>
        <v>48818</v>
      </c>
      <c r="AJ123" s="36">
        <f t="shared" si="37"/>
        <v>4.0685140000000002E-2</v>
      </c>
      <c r="AK123" s="39" cm="1">
        <f t="array" ref="AK123">AVERAGE(IF((AF123:AF4117&gt;=AI123)*(AF123:AF4117&lt;=AI123),AG123:AG3808))</f>
        <v>4.0687899999999999E-2</v>
      </c>
      <c r="AL123" s="107">
        <f t="shared" si="49"/>
        <v>3.2011764999999949E-2</v>
      </c>
    </row>
    <row r="124" spans="2:38" x14ac:dyDescent="0.25">
      <c r="B124" s="16">
        <f t="shared" si="38"/>
        <v>48849</v>
      </c>
      <c r="C124" s="20">
        <v>23.19</v>
      </c>
      <c r="D124" s="2"/>
      <c r="E124" s="105">
        <v>4.0775100000000002</v>
      </c>
      <c r="F124" s="105">
        <v>4.2074400000000001</v>
      </c>
      <c r="G124" s="29">
        <v>3.8371</v>
      </c>
      <c r="H124" s="21"/>
      <c r="I124" s="23"/>
      <c r="J124" s="110">
        <v>45427</v>
      </c>
      <c r="K124" s="106">
        <v>5.2329299999999996</v>
      </c>
      <c r="L124" s="29"/>
      <c r="M124" s="23"/>
      <c r="O124" s="16">
        <f t="shared" si="41"/>
        <v>48849</v>
      </c>
      <c r="P124" s="51">
        <f t="shared" si="42"/>
        <v>0.23190000000000002</v>
      </c>
      <c r="Q124" s="8">
        <f t="shared" si="43"/>
        <v>4.0775100000000002E-2</v>
      </c>
      <c r="R124" s="8">
        <f t="shared" si="35"/>
        <v>4.0684449999999997E-2</v>
      </c>
      <c r="S124" s="8">
        <f t="shared" si="44"/>
        <v>4.2074399999999998E-2</v>
      </c>
      <c r="T124" s="24">
        <f t="shared" si="45"/>
        <v>3.8371000000000002E-2</v>
      </c>
      <c r="U124" s="24">
        <f t="shared" si="46"/>
        <v>0</v>
      </c>
      <c r="V124" s="24">
        <f t="shared" si="47"/>
        <v>0</v>
      </c>
      <c r="W124" s="24"/>
      <c r="X124" s="16">
        <f t="shared" si="48"/>
        <v>48849</v>
      </c>
      <c r="Y124" s="40">
        <f>+IF(Analysis!$G$33='Data Validation'!$H$3,Curves!Q124,IF(Analysis!$G$33='Data Validation'!$H$1,Q124*(1-(SQRT(YEARFRAC($O$6,$O124,2))*(2*$P124))),IF(Analysis!$G$33='Data Validation'!$H$2,Curves!Q124*(1-(SQRT(YEARFRAC($O$6,$O124,2))*(1*$P124))),IF(Analysis!$G$33='Data Validation'!$H$4,Curves!Q124*(1+(SQRT(YEARFRAC($O$6,$O124,2))*(1*$P124))),IF(Analysis!$G$33='Data Validation'!$H$5,Curves!Q124*(1+(SQRT(YEARFRAC($O$6,$O124,2))*(2*$P124))),IF(Analysis!$G$33='Data Validation'!$H$6,Curves!Q124+(Curves!$AL124-Curves!Q124),IF(Analysis!$G$33='Data Validation'!$H$7,Curves!Q124+0.25%,IF(Analysis!$G$33='Data Validation'!$H$8,Curves!Q124+0.5%,"You Broke It"))))))))</f>
        <v>4.0775100000000002E-2</v>
      </c>
      <c r="Z124" s="40">
        <f>+IF(Analysis!$G$33='Data Validation'!$H$3,Curves!R124,IF(Analysis!$G$33='Data Validation'!$H$1,R124*(1-(SQRT(YEARFRAC($O$6,$O124,2))*(2*$P124))),IF(Analysis!$G$33='Data Validation'!$H$2,Curves!R124*(1-(SQRT(YEARFRAC($O$6,$O124,2))*(1*$P124))),IF(Analysis!$G$33='Data Validation'!$H$4,Curves!R124*(1+(SQRT(YEARFRAC($O$6,$O124,2))*(1*$P124))),IF(Analysis!$G$33='Data Validation'!$H$5,Curves!R124*(1+(SQRT(YEARFRAC($O$6,$O124,2))*(2*$P124))),IF(Analysis!$G$33='Data Validation'!$H$6,Curves!R124+(Curves!$AL124-Curves!R124),IF(Analysis!$G$33='Data Validation'!$H$7,Curves!R124+0.25%,IF(Analysis!$G$33='Data Validation'!$H$8,Curves!R124+0.5%,"You Broke It"))))))))</f>
        <v>4.0684449999999997E-2</v>
      </c>
      <c r="AA124" s="40">
        <f>+IF(Analysis!$G$33='Data Validation'!$H$3,Curves!S124,IF(Analysis!$G$33='Data Validation'!$H$1,S124*(1-(SQRT(YEARFRAC($O$6,$O124,2))*(2*$P124))),IF(Analysis!$G$33='Data Validation'!$H$2,Curves!S124*(1-(SQRT(YEARFRAC($O$6,$O124,2))*(1*$P124))),IF(Analysis!$G$33='Data Validation'!$H$4,Curves!S124*(1+(SQRT(YEARFRAC($O$6,$O124,2))*(1*$P124))),IF(Analysis!$G$33='Data Validation'!$H$5,Curves!S124*(1+(SQRT(YEARFRAC($O$6,$O124,2))*(2*$P124))),IF(Analysis!$G$33='Data Validation'!$H$6,Curves!S124+(Curves!$AL124-Curves!S124),IF(Analysis!$G$33='Data Validation'!$H$7,Curves!S124+0.25%,IF(Analysis!$G$33='Data Validation'!$H$8,Curves!S124+0.5%,"You Broke It"))))))))</f>
        <v>4.2074399999999998E-2</v>
      </c>
      <c r="AB124" s="40">
        <f>+IF(Analysis!$G$33='Data Validation'!$H$3,Curves!T124,IF(Analysis!$G$33='Data Validation'!$H$1,T124*(1-(SQRT(YEARFRAC($O$6,$O124,2))*(2*$P124))),IF(Analysis!$G$33='Data Validation'!$H$2,Curves!T124*(1-(SQRT(YEARFRAC($O$6,$O124,2))*(1*$P124))),IF(Analysis!$G$33='Data Validation'!$H$4,Curves!T124*(1+(SQRT(YEARFRAC($O$6,$O124,2))*(1*$P124))),IF(Analysis!$G$33='Data Validation'!$H$5,Curves!T124*(1+(SQRT(YEARFRAC($O$6,$O124,2))*(2*$P124))),IF(Analysis!$G$33='Data Validation'!$H$6,Curves!T124+(Curves!$AL124-Curves!T124),IF(Analysis!$G$33='Data Validation'!$H$7,Curves!T124+0.25%,IF(Analysis!$G$33='Data Validation'!$H$8,Curves!T124+0.5%,"You Broke It"))))))))</f>
        <v>3.8371000000000002E-2</v>
      </c>
      <c r="AC124" s="40">
        <f>+IF(Analysis!$G$33='Data Validation'!$H$3,Curves!U124,IF(Analysis!$G$33='Data Validation'!$H$1,U124*(1-(SQRT(YEARFRAC($O$6,$O124,2))*(2*$P124))),IF(Analysis!$G$33='Data Validation'!$H$2,Curves!U124*(1-(SQRT(YEARFRAC($O$6,$O124,2))*(1*$P124))),IF(Analysis!$G$33='Data Validation'!$H$4,Curves!U124*(1+(SQRT(YEARFRAC($O$6,$O124,2))*(1*$P124))),IF(Analysis!$G$33='Data Validation'!$H$5,Curves!U124*(1+(SQRT(YEARFRAC($O$6,$O124,2))*(2*$P124))),IF(Analysis!$G$33='Data Validation'!$H$6,Curves!U124+(Curves!$AL124-Curves!U124),IF(Analysis!$G$33='Data Validation'!$H$7,Curves!U124+0.25%,IF(Analysis!$G$33='Data Validation'!$H$8,Curves!U124+0.5%,"You Broke It"))))))))</f>
        <v>0</v>
      </c>
      <c r="AD124" s="40">
        <f>+IF(Analysis!$G$33='Data Validation'!$H$3,Curves!V124,IF(Analysis!$G$33='Data Validation'!$H$1,V124*(1-(SQRT(YEARFRAC($O$6,$O124,2))*(2*$P124))),IF(Analysis!$G$33='Data Validation'!$H$2,Curves!V124*(1-(SQRT(YEARFRAC($O$6,$O124,2))*(1*$P124))),IF(Analysis!$G$33='Data Validation'!$H$4,Curves!V124*(1+(SQRT(YEARFRAC($O$6,$O124,2))*(1*$P124))),IF(Analysis!$G$33='Data Validation'!$H$5,Curves!V124*(1+(SQRT(YEARFRAC($O$6,$O124,2))*(2*$P124))),IF(Analysis!$G$33='Data Validation'!$H$6,Curves!V124+(Curves!$AL124-Curves!V124),IF(Analysis!$G$33='Data Validation'!$H$7,Curves!V124+0.25%,IF(Analysis!$G$33='Data Validation'!$H$8,Curves!V124+0.5%,"You Broke It"))))))))</f>
        <v>0</v>
      </c>
      <c r="AE124" s="24"/>
      <c r="AF124" s="35">
        <f t="shared" si="39"/>
        <v>45375</v>
      </c>
      <c r="AG124" s="36">
        <f t="shared" si="36"/>
        <v>5.3663999999999996E-2</v>
      </c>
      <c r="AH124" s="36"/>
      <c r="AI124" s="35">
        <f t="shared" si="40"/>
        <v>48849</v>
      </c>
      <c r="AJ124" s="36">
        <f t="shared" si="37"/>
        <v>4.0684449999999997E-2</v>
      </c>
      <c r="AK124" s="39" cm="1">
        <f t="array" ref="AK124">AVERAGE(IF((AF124:AF4118&gt;=AI124)*(AF124:AF4118&lt;=AI124),AG124:AG3809))</f>
        <v>4.0683299999999999E-2</v>
      </c>
      <c r="AL124" s="107">
        <f t="shared" si="49"/>
        <v>3.2053582499999948E-2</v>
      </c>
    </row>
    <row r="125" spans="2:38" x14ac:dyDescent="0.25">
      <c r="B125" s="16">
        <f t="shared" si="38"/>
        <v>48879</v>
      </c>
      <c r="C125" s="20">
        <v>22.49</v>
      </c>
      <c r="D125" s="2"/>
      <c r="E125" s="105">
        <v>4.0777400000000004</v>
      </c>
      <c r="F125" s="105">
        <v>4.2076900000000004</v>
      </c>
      <c r="G125" s="29">
        <v>3.8372999999999999</v>
      </c>
      <c r="H125" s="21"/>
      <c r="I125" s="23"/>
      <c r="J125" s="110">
        <v>45428</v>
      </c>
      <c r="K125" s="106">
        <v>5.2329299999999996</v>
      </c>
      <c r="L125" s="29"/>
      <c r="M125" s="23"/>
      <c r="O125" s="16">
        <f t="shared" si="41"/>
        <v>48879</v>
      </c>
      <c r="P125" s="51">
        <f t="shared" si="42"/>
        <v>0.22489999999999999</v>
      </c>
      <c r="Q125" s="8">
        <f t="shared" si="43"/>
        <v>4.0777400000000005E-2</v>
      </c>
      <c r="R125" s="8">
        <f t="shared" si="35"/>
        <v>4.0686060000000003E-2</v>
      </c>
      <c r="S125" s="8">
        <f t="shared" si="44"/>
        <v>4.20769E-2</v>
      </c>
      <c r="T125" s="24">
        <f t="shared" si="45"/>
        <v>3.8372999999999997E-2</v>
      </c>
      <c r="U125" s="24">
        <f t="shared" si="46"/>
        <v>0</v>
      </c>
      <c r="V125" s="24">
        <f t="shared" si="47"/>
        <v>0</v>
      </c>
      <c r="W125" s="24"/>
      <c r="X125" s="16">
        <f t="shared" si="48"/>
        <v>48879</v>
      </c>
      <c r="Y125" s="40">
        <f>+IF(Analysis!$G$33='Data Validation'!$H$3,Curves!Q125,IF(Analysis!$G$33='Data Validation'!$H$1,Q125*(1-(SQRT(YEARFRAC($O$6,$O125,2))*(2*$P125))),IF(Analysis!$G$33='Data Validation'!$H$2,Curves!Q125*(1-(SQRT(YEARFRAC($O$6,$O125,2))*(1*$P125))),IF(Analysis!$G$33='Data Validation'!$H$4,Curves!Q125*(1+(SQRT(YEARFRAC($O$6,$O125,2))*(1*$P125))),IF(Analysis!$G$33='Data Validation'!$H$5,Curves!Q125*(1+(SQRT(YEARFRAC($O$6,$O125,2))*(2*$P125))),IF(Analysis!$G$33='Data Validation'!$H$6,Curves!Q125+(Curves!$AL125-Curves!Q125),IF(Analysis!$G$33='Data Validation'!$H$7,Curves!Q125+0.25%,IF(Analysis!$G$33='Data Validation'!$H$8,Curves!Q125+0.5%,"You Broke It"))))))))</f>
        <v>4.0777400000000005E-2</v>
      </c>
      <c r="Z125" s="40">
        <f>+IF(Analysis!$G$33='Data Validation'!$H$3,Curves!R125,IF(Analysis!$G$33='Data Validation'!$H$1,R125*(1-(SQRT(YEARFRAC($O$6,$O125,2))*(2*$P125))),IF(Analysis!$G$33='Data Validation'!$H$2,Curves!R125*(1-(SQRT(YEARFRAC($O$6,$O125,2))*(1*$P125))),IF(Analysis!$G$33='Data Validation'!$H$4,Curves!R125*(1+(SQRT(YEARFRAC($O$6,$O125,2))*(1*$P125))),IF(Analysis!$G$33='Data Validation'!$H$5,Curves!R125*(1+(SQRT(YEARFRAC($O$6,$O125,2))*(2*$P125))),IF(Analysis!$G$33='Data Validation'!$H$6,Curves!R125+(Curves!$AL125-Curves!R125),IF(Analysis!$G$33='Data Validation'!$H$7,Curves!R125+0.25%,IF(Analysis!$G$33='Data Validation'!$H$8,Curves!R125+0.5%,"You Broke It"))))))))</f>
        <v>4.0686060000000003E-2</v>
      </c>
      <c r="AA125" s="40">
        <f>+IF(Analysis!$G$33='Data Validation'!$H$3,Curves!S125,IF(Analysis!$G$33='Data Validation'!$H$1,S125*(1-(SQRT(YEARFRAC($O$6,$O125,2))*(2*$P125))),IF(Analysis!$G$33='Data Validation'!$H$2,Curves!S125*(1-(SQRT(YEARFRAC($O$6,$O125,2))*(1*$P125))),IF(Analysis!$G$33='Data Validation'!$H$4,Curves!S125*(1+(SQRT(YEARFRAC($O$6,$O125,2))*(1*$P125))),IF(Analysis!$G$33='Data Validation'!$H$5,Curves!S125*(1+(SQRT(YEARFRAC($O$6,$O125,2))*(2*$P125))),IF(Analysis!$G$33='Data Validation'!$H$6,Curves!S125+(Curves!$AL125-Curves!S125),IF(Analysis!$G$33='Data Validation'!$H$7,Curves!S125+0.25%,IF(Analysis!$G$33='Data Validation'!$H$8,Curves!S125+0.5%,"You Broke It"))))))))</f>
        <v>4.20769E-2</v>
      </c>
      <c r="AB125" s="40">
        <f>+IF(Analysis!$G$33='Data Validation'!$H$3,Curves!T125,IF(Analysis!$G$33='Data Validation'!$H$1,T125*(1-(SQRT(YEARFRAC($O$6,$O125,2))*(2*$P125))),IF(Analysis!$G$33='Data Validation'!$H$2,Curves!T125*(1-(SQRT(YEARFRAC($O$6,$O125,2))*(1*$P125))),IF(Analysis!$G$33='Data Validation'!$H$4,Curves!T125*(1+(SQRT(YEARFRAC($O$6,$O125,2))*(1*$P125))),IF(Analysis!$G$33='Data Validation'!$H$5,Curves!T125*(1+(SQRT(YEARFRAC($O$6,$O125,2))*(2*$P125))),IF(Analysis!$G$33='Data Validation'!$H$6,Curves!T125+(Curves!$AL125-Curves!T125),IF(Analysis!$G$33='Data Validation'!$H$7,Curves!T125+0.25%,IF(Analysis!$G$33='Data Validation'!$H$8,Curves!T125+0.5%,"You Broke It"))))))))</f>
        <v>3.8372999999999997E-2</v>
      </c>
      <c r="AC125" s="40">
        <f>+IF(Analysis!$G$33='Data Validation'!$H$3,Curves!U125,IF(Analysis!$G$33='Data Validation'!$H$1,U125*(1-(SQRT(YEARFRAC($O$6,$O125,2))*(2*$P125))),IF(Analysis!$G$33='Data Validation'!$H$2,Curves!U125*(1-(SQRT(YEARFRAC($O$6,$O125,2))*(1*$P125))),IF(Analysis!$G$33='Data Validation'!$H$4,Curves!U125*(1+(SQRT(YEARFRAC($O$6,$O125,2))*(1*$P125))),IF(Analysis!$G$33='Data Validation'!$H$5,Curves!U125*(1+(SQRT(YEARFRAC($O$6,$O125,2))*(2*$P125))),IF(Analysis!$G$33='Data Validation'!$H$6,Curves!U125+(Curves!$AL125-Curves!U125),IF(Analysis!$G$33='Data Validation'!$H$7,Curves!U125+0.25%,IF(Analysis!$G$33='Data Validation'!$H$8,Curves!U125+0.5%,"You Broke It"))))))))</f>
        <v>0</v>
      </c>
      <c r="AD125" s="40">
        <f>+IF(Analysis!$G$33='Data Validation'!$H$3,Curves!V125,IF(Analysis!$G$33='Data Validation'!$H$1,V125*(1-(SQRT(YEARFRAC($O$6,$O125,2))*(2*$P125))),IF(Analysis!$G$33='Data Validation'!$H$2,Curves!V125*(1-(SQRT(YEARFRAC($O$6,$O125,2))*(1*$P125))),IF(Analysis!$G$33='Data Validation'!$H$4,Curves!V125*(1+(SQRT(YEARFRAC($O$6,$O125,2))*(1*$P125))),IF(Analysis!$G$33='Data Validation'!$H$5,Curves!V125*(1+(SQRT(YEARFRAC($O$6,$O125,2))*(2*$P125))),IF(Analysis!$G$33='Data Validation'!$H$6,Curves!V125+(Curves!$AL125-Curves!V125),IF(Analysis!$G$33='Data Validation'!$H$7,Curves!V125+0.25%,IF(Analysis!$G$33='Data Validation'!$H$8,Curves!V125+0.5%,"You Broke It"))))))))</f>
        <v>0</v>
      </c>
      <c r="AE125" s="24"/>
      <c r="AF125" s="35">
        <f t="shared" si="39"/>
        <v>45376</v>
      </c>
      <c r="AG125" s="36">
        <f t="shared" si="36"/>
        <v>5.3655999999999995E-2</v>
      </c>
      <c r="AH125" s="36"/>
      <c r="AI125" s="35">
        <f t="shared" si="40"/>
        <v>48879</v>
      </c>
      <c r="AJ125" s="36">
        <f t="shared" si="37"/>
        <v>4.0686060000000003E-2</v>
      </c>
      <c r="AK125" s="39" cm="1">
        <f t="array" ref="AK125">AVERAGE(IF((AF125:AF4119&gt;=AI125)*(AF125:AF4119&lt;=AI125),AG125:AG3810))</f>
        <v>4.0683299999999999E-2</v>
      </c>
      <c r="AL125" s="107">
        <v>2.5000000000000001E-2</v>
      </c>
    </row>
    <row r="126" spans="2:38" x14ac:dyDescent="0.25">
      <c r="C126" s="20">
        <v>24.21</v>
      </c>
      <c r="E126" s="1">
        <v>5.2140000000000004</v>
      </c>
      <c r="F126" s="106"/>
      <c r="J126" s="110">
        <v>45429</v>
      </c>
      <c r="K126" s="106">
        <v>5.2336900000000002</v>
      </c>
      <c r="L126" s="30"/>
      <c r="O126" s="17"/>
      <c r="P126" s="17"/>
      <c r="AF126" s="35">
        <f t="shared" si="39"/>
        <v>45377</v>
      </c>
      <c r="AG126" s="36">
        <f t="shared" si="36"/>
        <v>5.3655999999999995E-2</v>
      </c>
      <c r="AH126" s="36"/>
      <c r="AJ126" s="37"/>
      <c r="AK126" s="37"/>
    </row>
    <row r="127" spans="2:38" x14ac:dyDescent="0.25">
      <c r="E127" s="1">
        <v>5.2140000000000004</v>
      </c>
      <c r="F127" s="106"/>
      <c r="J127" s="110">
        <v>45432</v>
      </c>
      <c r="K127" s="106">
        <v>5.2329299999999996</v>
      </c>
      <c r="L127" s="30"/>
      <c r="AF127" s="35">
        <f t="shared" si="39"/>
        <v>45378</v>
      </c>
      <c r="AG127" s="36">
        <f t="shared" si="36"/>
        <v>5.3655999999999995E-2</v>
      </c>
      <c r="AH127" s="36"/>
      <c r="AJ127" s="37"/>
      <c r="AK127" s="37"/>
      <c r="AL127" s="2"/>
    </row>
    <row r="128" spans="2:38" x14ac:dyDescent="0.25">
      <c r="E128" s="1">
        <v>5.2140000000000004</v>
      </c>
      <c r="F128" s="106"/>
      <c r="J128" s="110">
        <v>45433</v>
      </c>
      <c r="K128" s="106">
        <v>5.2329299999999996</v>
      </c>
      <c r="L128" s="30"/>
      <c r="AF128" s="35">
        <f t="shared" si="39"/>
        <v>45379</v>
      </c>
      <c r="AG128" s="36">
        <f t="shared" si="36"/>
        <v>5.3288000000000002E-2</v>
      </c>
      <c r="AH128" s="36"/>
      <c r="AJ128" s="37"/>
      <c r="AK128" s="37"/>
    </row>
    <row r="129" spans="5:38" x14ac:dyDescent="0.25">
      <c r="E129" s="1">
        <v>5.2147500000000004</v>
      </c>
      <c r="F129" s="106"/>
      <c r="J129" s="110">
        <v>45434</v>
      </c>
      <c r="K129" s="106">
        <v>5.2329299999999996</v>
      </c>
      <c r="L129" s="30"/>
      <c r="AF129" s="35">
        <f t="shared" si="39"/>
        <v>45380</v>
      </c>
      <c r="AG129" s="36">
        <f t="shared" si="36"/>
        <v>5.3288000000000002E-2</v>
      </c>
      <c r="AH129" s="36"/>
      <c r="AJ129" s="37"/>
      <c r="AK129" s="37"/>
      <c r="AL129" s="3"/>
    </row>
    <row r="130" spans="5:38" x14ac:dyDescent="0.25">
      <c r="E130" s="1">
        <v>5.2140000000000004</v>
      </c>
      <c r="F130" s="106"/>
      <c r="J130" s="110">
        <v>45435</v>
      </c>
      <c r="K130" s="106">
        <v>5.2329299999999996</v>
      </c>
      <c r="L130" s="30"/>
      <c r="AF130" s="35">
        <f t="shared" si="39"/>
        <v>45381</v>
      </c>
      <c r="AG130" s="36">
        <f t="shared" si="36"/>
        <v>5.3288000000000002E-2</v>
      </c>
      <c r="AH130" s="36"/>
      <c r="AJ130" s="37"/>
      <c r="AK130" s="37"/>
    </row>
    <row r="131" spans="5:38" x14ac:dyDescent="0.25">
      <c r="E131" s="1">
        <v>5.2140000000000004</v>
      </c>
      <c r="F131" s="106"/>
      <c r="J131" s="110">
        <v>45436</v>
      </c>
      <c r="K131" s="106">
        <v>5.23407</v>
      </c>
      <c r="L131" s="30"/>
      <c r="AF131" s="35">
        <f t="shared" si="39"/>
        <v>45382</v>
      </c>
      <c r="AG131" s="36">
        <f t="shared" si="36"/>
        <v>5.3288000000000002E-2</v>
      </c>
      <c r="AH131" s="36"/>
      <c r="AJ131" s="37"/>
      <c r="AK131" s="37"/>
    </row>
    <row r="132" spans="5:38" x14ac:dyDescent="0.25">
      <c r="E132" s="1">
        <v>5.2140000000000004</v>
      </c>
      <c r="F132" s="106"/>
      <c r="J132" s="110">
        <v>45440</v>
      </c>
      <c r="K132" s="106">
        <v>5.1760099999999998</v>
      </c>
      <c r="L132" s="30"/>
      <c r="AF132" s="35">
        <f t="shared" si="39"/>
        <v>45383</v>
      </c>
      <c r="AG132" s="36">
        <f t="shared" si="36"/>
        <v>5.3276199999999996E-2</v>
      </c>
      <c r="AH132" s="36"/>
      <c r="AJ132" s="37"/>
      <c r="AK132" s="37"/>
    </row>
    <row r="133" spans="5:38" x14ac:dyDescent="0.25">
      <c r="E133" s="1">
        <v>5.1304499999999997</v>
      </c>
      <c r="F133" s="106"/>
      <c r="J133" s="110">
        <v>45441</v>
      </c>
      <c r="K133" s="106">
        <v>5.1760099999999998</v>
      </c>
      <c r="L133" s="30"/>
      <c r="AF133" s="35">
        <f t="shared" si="39"/>
        <v>45384</v>
      </c>
      <c r="AG133" s="36">
        <f t="shared" si="36"/>
        <v>5.3276199999999996E-2</v>
      </c>
      <c r="AH133" s="36"/>
      <c r="AJ133" s="37"/>
      <c r="AK133" s="37"/>
    </row>
    <row r="134" spans="5:38" x14ac:dyDescent="0.25">
      <c r="E134" s="1">
        <v>5.1311799999999996</v>
      </c>
      <c r="F134" s="106"/>
      <c r="J134" s="110">
        <v>45442</v>
      </c>
      <c r="K134" s="106">
        <v>5.1760099999999998</v>
      </c>
      <c r="L134" s="30"/>
      <c r="AF134" s="35">
        <f t="shared" si="39"/>
        <v>45385</v>
      </c>
      <c r="AG134" s="36">
        <f t="shared" si="36"/>
        <v>5.3276199999999996E-2</v>
      </c>
      <c r="AH134" s="36"/>
      <c r="AJ134" s="37"/>
      <c r="AK134" s="37"/>
    </row>
    <row r="135" spans="5:38" x14ac:dyDescent="0.25">
      <c r="E135" s="1">
        <v>5.1304499999999997</v>
      </c>
      <c r="F135" s="106"/>
      <c r="J135" s="110">
        <v>45443</v>
      </c>
      <c r="K135" s="106">
        <v>5.1767500000000002</v>
      </c>
      <c r="L135" s="30"/>
      <c r="AF135" s="35">
        <f t="shared" si="39"/>
        <v>45386</v>
      </c>
      <c r="AG135" s="36">
        <f t="shared" ref="AG135:AG198" si="50">_xlfn.IFNA(VLOOKUP(AF135,J:K,2,FALSE)/100,AG134)</f>
        <v>5.3276199999999996E-2</v>
      </c>
      <c r="AH135" s="36"/>
      <c r="AJ135" s="37"/>
      <c r="AK135" s="37"/>
    </row>
    <row r="136" spans="5:38" x14ac:dyDescent="0.25">
      <c r="E136" s="1">
        <v>5.1304499999999997</v>
      </c>
      <c r="F136" s="106"/>
      <c r="J136" s="110">
        <v>45446</v>
      </c>
      <c r="K136" s="106">
        <v>5.1760099999999998</v>
      </c>
      <c r="L136" s="30"/>
      <c r="AF136" s="35">
        <f t="shared" ref="AF136:AF199" si="51">AF135+1</f>
        <v>45387</v>
      </c>
      <c r="AG136" s="36">
        <f t="shared" si="50"/>
        <v>5.3284100000000001E-2</v>
      </c>
      <c r="AH136" s="36"/>
      <c r="AJ136" s="37"/>
      <c r="AK136" s="37"/>
    </row>
    <row r="137" spans="5:38" x14ac:dyDescent="0.25">
      <c r="E137" s="1">
        <v>5.1304499999999997</v>
      </c>
      <c r="F137" s="106"/>
      <c r="J137" s="110">
        <v>45447</v>
      </c>
      <c r="K137" s="106">
        <v>5.1760099999999998</v>
      </c>
      <c r="L137" s="30"/>
      <c r="AF137" s="35">
        <f t="shared" si="51"/>
        <v>45388</v>
      </c>
      <c r="AG137" s="36">
        <f t="shared" si="50"/>
        <v>5.3284100000000001E-2</v>
      </c>
      <c r="AH137" s="36"/>
      <c r="AJ137" s="37"/>
      <c r="AK137" s="37"/>
    </row>
    <row r="138" spans="5:38" x14ac:dyDescent="0.25">
      <c r="E138" s="1">
        <v>5.1304499999999997</v>
      </c>
      <c r="F138" s="106"/>
      <c r="J138" s="110">
        <v>45448</v>
      </c>
      <c r="K138" s="106">
        <v>5.1760099999999998</v>
      </c>
      <c r="L138" s="30"/>
      <c r="AF138" s="35">
        <f t="shared" si="51"/>
        <v>45389</v>
      </c>
      <c r="AG138" s="36">
        <f t="shared" si="50"/>
        <v>5.3284100000000001E-2</v>
      </c>
      <c r="AH138" s="36"/>
      <c r="AJ138" s="37"/>
      <c r="AK138" s="37"/>
    </row>
    <row r="139" spans="5:38" x14ac:dyDescent="0.25">
      <c r="E139" s="1">
        <v>5.1315499999999998</v>
      </c>
      <c r="F139" s="106"/>
      <c r="J139" s="110">
        <v>45449</v>
      </c>
      <c r="K139" s="106">
        <v>5.1760099999999998</v>
      </c>
      <c r="L139" s="30"/>
      <c r="AF139" s="35">
        <f t="shared" si="51"/>
        <v>45390</v>
      </c>
      <c r="AG139" s="36">
        <f t="shared" si="50"/>
        <v>5.3276199999999996E-2</v>
      </c>
      <c r="AH139" s="36"/>
      <c r="AJ139" s="37"/>
      <c r="AK139" s="37"/>
    </row>
    <row r="140" spans="5:38" x14ac:dyDescent="0.25">
      <c r="E140" s="1">
        <v>5.1304499999999997</v>
      </c>
      <c r="F140" s="106"/>
      <c r="J140" s="110">
        <v>45450</v>
      </c>
      <c r="K140" s="106">
        <v>5.1767500000000002</v>
      </c>
      <c r="L140" s="30"/>
      <c r="AF140" s="35">
        <f t="shared" si="51"/>
        <v>45391</v>
      </c>
      <c r="AG140" s="36">
        <f t="shared" si="50"/>
        <v>5.3276199999999996E-2</v>
      </c>
      <c r="AH140" s="36"/>
      <c r="AJ140" s="37"/>
      <c r="AK140" s="37"/>
    </row>
    <row r="141" spans="5:38" x14ac:dyDescent="0.25">
      <c r="E141" s="1">
        <v>5.1304499999999997</v>
      </c>
      <c r="F141" s="106"/>
      <c r="J141" s="110">
        <v>45453</v>
      </c>
      <c r="K141" s="106">
        <v>5.1760099999999998</v>
      </c>
      <c r="L141" s="30"/>
      <c r="AF141" s="35">
        <f t="shared" si="51"/>
        <v>45392</v>
      </c>
      <c r="AG141" s="36">
        <f t="shared" si="50"/>
        <v>5.3276199999999996E-2</v>
      </c>
      <c r="AH141" s="36"/>
      <c r="AJ141" s="37"/>
      <c r="AK141" s="37"/>
    </row>
    <row r="142" spans="5:38" x14ac:dyDescent="0.25">
      <c r="E142" s="1">
        <v>5.1304499999999997</v>
      </c>
      <c r="F142" s="106"/>
      <c r="J142" s="110">
        <v>45454</v>
      </c>
      <c r="K142" s="106">
        <v>5.1760099999999998</v>
      </c>
      <c r="L142" s="30"/>
      <c r="AF142" s="35">
        <f t="shared" si="51"/>
        <v>45393</v>
      </c>
      <c r="AG142" s="36">
        <f t="shared" si="50"/>
        <v>5.3276199999999996E-2</v>
      </c>
      <c r="AH142" s="36"/>
      <c r="AJ142" s="37"/>
      <c r="AK142" s="37"/>
    </row>
    <row r="143" spans="5:38" x14ac:dyDescent="0.25">
      <c r="E143" s="1">
        <v>5.1311799999999996</v>
      </c>
      <c r="F143" s="106"/>
      <c r="J143" s="110">
        <v>45455</v>
      </c>
      <c r="K143" s="106">
        <v>5.1760099999999998</v>
      </c>
      <c r="L143" s="30"/>
      <c r="AF143" s="35">
        <f t="shared" si="51"/>
        <v>45394</v>
      </c>
      <c r="AG143" s="36">
        <f t="shared" si="50"/>
        <v>5.3284100000000001E-2</v>
      </c>
      <c r="AH143" s="36"/>
      <c r="AJ143" s="37"/>
      <c r="AK143" s="37"/>
    </row>
    <row r="144" spans="5:38" x14ac:dyDescent="0.25">
      <c r="E144" s="1">
        <v>5.1304499999999997</v>
      </c>
      <c r="F144" s="106"/>
      <c r="J144" s="110">
        <v>45456</v>
      </c>
      <c r="K144" s="106">
        <v>5.1760099999999998</v>
      </c>
      <c r="L144" s="30"/>
      <c r="AF144" s="35">
        <f t="shared" si="51"/>
        <v>45395</v>
      </c>
      <c r="AG144" s="36">
        <f t="shared" si="50"/>
        <v>5.3284100000000001E-2</v>
      </c>
      <c r="AH144" s="36"/>
      <c r="AJ144" s="37"/>
      <c r="AK144" s="37"/>
    </row>
    <row r="145" spans="5:37" x14ac:dyDescent="0.25">
      <c r="E145" s="1">
        <v>5.1304499999999997</v>
      </c>
      <c r="F145" s="106"/>
      <c r="J145" s="110">
        <v>45457</v>
      </c>
      <c r="K145" s="106">
        <v>5.1767500000000002</v>
      </c>
      <c r="L145" s="30"/>
      <c r="AF145" s="35">
        <f t="shared" si="51"/>
        <v>45396</v>
      </c>
      <c r="AG145" s="36">
        <f t="shared" si="50"/>
        <v>5.3284100000000001E-2</v>
      </c>
      <c r="AH145" s="36"/>
      <c r="AJ145" s="37"/>
      <c r="AK145" s="37"/>
    </row>
    <row r="146" spans="5:37" x14ac:dyDescent="0.25">
      <c r="E146" s="1">
        <v>5.1304499999999997</v>
      </c>
      <c r="F146" s="106"/>
      <c r="J146" s="110">
        <v>45460</v>
      </c>
      <c r="K146" s="106">
        <v>5.1760099999999998</v>
      </c>
      <c r="L146" s="30"/>
      <c r="AF146" s="35">
        <f t="shared" si="51"/>
        <v>45397</v>
      </c>
      <c r="AG146" s="36">
        <f t="shared" si="50"/>
        <v>5.3276199999999996E-2</v>
      </c>
      <c r="AH146" s="36"/>
      <c r="AJ146" s="37"/>
      <c r="AK146" s="37"/>
    </row>
    <row r="147" spans="5:37" x14ac:dyDescent="0.25">
      <c r="E147" s="1">
        <v>5.1304499999999997</v>
      </c>
      <c r="F147" s="106"/>
      <c r="J147" s="110">
        <v>45461</v>
      </c>
      <c r="K147" s="106">
        <v>5.17638</v>
      </c>
      <c r="L147" s="30"/>
      <c r="AF147" s="35">
        <f t="shared" si="51"/>
        <v>45398</v>
      </c>
      <c r="AG147" s="36">
        <f t="shared" si="50"/>
        <v>5.3276199999999996E-2</v>
      </c>
      <c r="AH147" s="36"/>
      <c r="AJ147" s="37"/>
      <c r="AK147" s="37"/>
    </row>
    <row r="148" spans="5:37" x14ac:dyDescent="0.25">
      <c r="E148" s="1">
        <v>5.1311799999999996</v>
      </c>
      <c r="F148" s="106"/>
      <c r="J148" s="110">
        <v>45463</v>
      </c>
      <c r="K148" s="106">
        <v>5.1760099999999998</v>
      </c>
      <c r="L148" s="30"/>
      <c r="AF148" s="35">
        <f t="shared" si="51"/>
        <v>45399</v>
      </c>
      <c r="AG148" s="36">
        <f t="shared" si="50"/>
        <v>5.3276199999999996E-2</v>
      </c>
      <c r="AH148" s="36"/>
      <c r="AJ148" s="37"/>
      <c r="AK148" s="37"/>
    </row>
    <row r="149" spans="5:37" x14ac:dyDescent="0.25">
      <c r="E149" s="1">
        <v>5.1304499999999997</v>
      </c>
      <c r="F149" s="106"/>
      <c r="J149" s="110">
        <v>45464</v>
      </c>
      <c r="K149" s="106">
        <v>5.1767500000000002</v>
      </c>
      <c r="L149" s="30"/>
      <c r="AF149" s="35">
        <f t="shared" si="51"/>
        <v>45400</v>
      </c>
      <c r="AG149" s="36">
        <f t="shared" si="50"/>
        <v>5.3276199999999996E-2</v>
      </c>
      <c r="AH149" s="36"/>
      <c r="AJ149" s="37"/>
      <c r="AK149" s="37"/>
    </row>
    <row r="150" spans="5:37" x14ac:dyDescent="0.25">
      <c r="E150" s="1">
        <v>5.1304499999999997</v>
      </c>
      <c r="F150" s="106"/>
      <c r="J150" s="110">
        <v>45467</v>
      </c>
      <c r="K150" s="106">
        <v>5.1760099999999998</v>
      </c>
      <c r="L150" s="30"/>
      <c r="AF150" s="35">
        <f t="shared" si="51"/>
        <v>45401</v>
      </c>
      <c r="AG150" s="36">
        <f t="shared" si="50"/>
        <v>5.3284100000000001E-2</v>
      </c>
      <c r="AH150" s="36"/>
      <c r="AJ150" s="37"/>
      <c r="AK150" s="37"/>
    </row>
    <row r="151" spans="5:37" x14ac:dyDescent="0.25">
      <c r="E151" s="1">
        <v>5.1304499999999997</v>
      </c>
      <c r="F151" s="106"/>
      <c r="J151" s="110">
        <v>45468</v>
      </c>
      <c r="K151" s="106">
        <v>5.1760099999999998</v>
      </c>
      <c r="L151" s="30"/>
      <c r="AF151" s="35">
        <f t="shared" si="51"/>
        <v>45402</v>
      </c>
      <c r="AG151" s="36">
        <f t="shared" si="50"/>
        <v>5.3284100000000001E-2</v>
      </c>
      <c r="AH151" s="36"/>
      <c r="AJ151" s="37"/>
      <c r="AK151" s="37"/>
    </row>
    <row r="152" spans="5:37" x14ac:dyDescent="0.25">
      <c r="E152" s="1">
        <v>5.1304499999999997</v>
      </c>
      <c r="F152" s="106"/>
      <c r="J152" s="110">
        <v>45469</v>
      </c>
      <c r="K152" s="106">
        <v>5.1760099999999998</v>
      </c>
      <c r="L152" s="30"/>
      <c r="AF152" s="35">
        <f t="shared" si="51"/>
        <v>45403</v>
      </c>
      <c r="AG152" s="36">
        <f t="shared" si="50"/>
        <v>5.3284100000000001E-2</v>
      </c>
      <c r="AH152" s="36"/>
      <c r="AJ152" s="37"/>
      <c r="AK152" s="37"/>
    </row>
    <row r="153" spans="5:37" x14ac:dyDescent="0.25">
      <c r="E153" s="1">
        <v>5.1311799999999996</v>
      </c>
      <c r="F153" s="106"/>
      <c r="J153" s="110">
        <v>45470</v>
      </c>
      <c r="K153" s="106">
        <v>5.1760099999999998</v>
      </c>
      <c r="L153" s="30"/>
      <c r="AF153" s="35">
        <f t="shared" si="51"/>
        <v>45404</v>
      </c>
      <c r="AG153" s="36">
        <f t="shared" si="50"/>
        <v>5.3276199999999996E-2</v>
      </c>
      <c r="AH153" s="36"/>
      <c r="AJ153" s="37"/>
      <c r="AK153" s="37"/>
    </row>
    <row r="154" spans="5:37" x14ac:dyDescent="0.25">
      <c r="E154" s="1">
        <v>5.0064500000000001</v>
      </c>
      <c r="F154" s="106"/>
      <c r="J154" s="110">
        <v>45471</v>
      </c>
      <c r="K154" s="106">
        <v>5.1161500000000002</v>
      </c>
      <c r="L154" s="30"/>
      <c r="AF154" s="35">
        <f t="shared" si="51"/>
        <v>45405</v>
      </c>
      <c r="AG154" s="36">
        <f t="shared" si="50"/>
        <v>5.3276199999999996E-2</v>
      </c>
      <c r="AH154" s="36"/>
      <c r="AJ154" s="37"/>
      <c r="AK154" s="37"/>
    </row>
    <row r="155" spans="5:37" x14ac:dyDescent="0.25">
      <c r="E155" s="1">
        <v>5.0068000000000001</v>
      </c>
      <c r="F155" s="106"/>
      <c r="J155" s="110">
        <v>45474</v>
      </c>
      <c r="K155" s="106">
        <v>5.1154299999999999</v>
      </c>
      <c r="L155" s="30"/>
      <c r="AF155" s="35">
        <f t="shared" si="51"/>
        <v>45406</v>
      </c>
      <c r="AG155" s="36">
        <f t="shared" si="50"/>
        <v>5.3276199999999996E-2</v>
      </c>
      <c r="AH155" s="36"/>
      <c r="AJ155" s="37"/>
      <c r="AK155" s="37"/>
    </row>
    <row r="156" spans="5:37" x14ac:dyDescent="0.25">
      <c r="E156" s="1">
        <v>5.0064500000000001</v>
      </c>
      <c r="F156" s="106"/>
      <c r="J156" s="110">
        <v>45475</v>
      </c>
      <c r="K156" s="106">
        <v>5.1154299999999999</v>
      </c>
      <c r="L156" s="30"/>
      <c r="AF156" s="35">
        <f t="shared" si="51"/>
        <v>45407</v>
      </c>
      <c r="AG156" s="36">
        <f t="shared" si="50"/>
        <v>5.3276199999999996E-2</v>
      </c>
      <c r="AH156" s="36"/>
      <c r="AJ156" s="37"/>
      <c r="AK156" s="37"/>
    </row>
    <row r="157" spans="5:37" x14ac:dyDescent="0.25">
      <c r="E157" s="1">
        <v>5.0071500000000002</v>
      </c>
      <c r="F157" s="106"/>
      <c r="J157" s="110">
        <v>45476</v>
      </c>
      <c r="K157" s="106">
        <v>5.1157899999999996</v>
      </c>
      <c r="L157" s="30"/>
      <c r="AF157" s="35">
        <f t="shared" si="51"/>
        <v>45408</v>
      </c>
      <c r="AG157" s="36">
        <f t="shared" si="50"/>
        <v>5.3284100000000001E-2</v>
      </c>
      <c r="AH157" s="36"/>
      <c r="AJ157" s="37"/>
      <c r="AK157" s="37"/>
    </row>
    <row r="158" spans="5:37" x14ac:dyDescent="0.25">
      <c r="E158" s="1">
        <v>5.0064500000000001</v>
      </c>
      <c r="F158" s="106"/>
      <c r="J158" s="110">
        <v>45478</v>
      </c>
      <c r="K158" s="106">
        <v>5.1161500000000002</v>
      </c>
      <c r="L158" s="30"/>
      <c r="AF158" s="35">
        <f t="shared" si="51"/>
        <v>45409</v>
      </c>
      <c r="AG158" s="36">
        <f t="shared" si="50"/>
        <v>5.3284100000000001E-2</v>
      </c>
      <c r="AH158" s="36"/>
      <c r="AJ158" s="37"/>
      <c r="AK158" s="37"/>
    </row>
    <row r="159" spans="5:37" x14ac:dyDescent="0.25">
      <c r="E159" s="1">
        <v>5.0064500000000001</v>
      </c>
      <c r="F159" s="106"/>
      <c r="J159" s="110">
        <v>45481</v>
      </c>
      <c r="K159" s="106">
        <v>5.1154299999999999</v>
      </c>
      <c r="L159" s="30"/>
      <c r="AF159" s="35">
        <f t="shared" si="51"/>
        <v>45410</v>
      </c>
      <c r="AG159" s="36">
        <f t="shared" si="50"/>
        <v>5.3284100000000001E-2</v>
      </c>
      <c r="AH159" s="36"/>
      <c r="AJ159" s="37"/>
      <c r="AK159" s="37"/>
    </row>
    <row r="160" spans="5:37" x14ac:dyDescent="0.25">
      <c r="E160" s="1">
        <v>5.0064500000000001</v>
      </c>
      <c r="F160" s="106"/>
      <c r="J160" s="110">
        <v>45482</v>
      </c>
      <c r="K160" s="106">
        <v>5.1154299999999999</v>
      </c>
      <c r="L160" s="30"/>
      <c r="AF160" s="35">
        <f t="shared" si="51"/>
        <v>45411</v>
      </c>
      <c r="AG160" s="36">
        <f t="shared" si="50"/>
        <v>5.2329299999999995E-2</v>
      </c>
      <c r="AH160" s="36"/>
      <c r="AJ160" s="37"/>
      <c r="AK160" s="37"/>
    </row>
    <row r="161" spans="5:37" x14ac:dyDescent="0.25">
      <c r="E161" s="1">
        <v>5.0064500000000001</v>
      </c>
      <c r="F161" s="106"/>
      <c r="J161" s="110">
        <v>45483</v>
      </c>
      <c r="K161" s="106">
        <v>5.1154299999999999</v>
      </c>
      <c r="L161" s="30"/>
      <c r="AF161" s="35">
        <f t="shared" si="51"/>
        <v>45412</v>
      </c>
      <c r="AG161" s="36">
        <f t="shared" si="50"/>
        <v>5.2329299999999995E-2</v>
      </c>
      <c r="AH161" s="36"/>
      <c r="AJ161" s="37"/>
      <c r="AK161" s="37"/>
    </row>
    <row r="162" spans="5:37" x14ac:dyDescent="0.25">
      <c r="E162" s="1">
        <v>5.0071500000000002</v>
      </c>
      <c r="F162" s="106"/>
      <c r="J162" s="110">
        <v>45484</v>
      </c>
      <c r="K162" s="106">
        <v>5.1154299999999999</v>
      </c>
      <c r="L162" s="30"/>
      <c r="AF162" s="35">
        <f t="shared" si="51"/>
        <v>45413</v>
      </c>
      <c r="AG162" s="36">
        <f t="shared" si="50"/>
        <v>5.2329299999999995E-2</v>
      </c>
      <c r="AH162" s="36"/>
      <c r="AJ162" s="37"/>
      <c r="AK162" s="37"/>
    </row>
    <row r="163" spans="5:37" x14ac:dyDescent="0.25">
      <c r="E163" s="1">
        <v>5.0064500000000001</v>
      </c>
      <c r="F163" s="106"/>
      <c r="J163" s="110">
        <v>45485</v>
      </c>
      <c r="K163" s="106">
        <v>5.1161500000000002</v>
      </c>
      <c r="L163" s="30"/>
      <c r="AF163" s="35">
        <f t="shared" si="51"/>
        <v>45414</v>
      </c>
      <c r="AG163" s="36">
        <f t="shared" si="50"/>
        <v>5.2329299999999995E-2</v>
      </c>
      <c r="AH163" s="36"/>
      <c r="AJ163" s="37"/>
      <c r="AK163" s="37"/>
    </row>
    <row r="164" spans="5:37" x14ac:dyDescent="0.25">
      <c r="E164" s="1">
        <v>5.0064500000000001</v>
      </c>
      <c r="F164" s="106"/>
      <c r="J164" s="110">
        <v>45488</v>
      </c>
      <c r="K164" s="106">
        <v>5.1154299999999999</v>
      </c>
      <c r="L164" s="30"/>
      <c r="AF164" s="35">
        <f t="shared" si="51"/>
        <v>45415</v>
      </c>
      <c r="AG164" s="36">
        <f t="shared" si="50"/>
        <v>5.2336899999999999E-2</v>
      </c>
      <c r="AH164" s="36"/>
      <c r="AJ164" s="37"/>
      <c r="AK164" s="37"/>
    </row>
    <row r="165" spans="5:37" x14ac:dyDescent="0.25">
      <c r="E165" s="1">
        <v>5.0068000000000001</v>
      </c>
      <c r="F165" s="106"/>
      <c r="J165" s="110">
        <v>45489</v>
      </c>
      <c r="K165" s="106">
        <v>5.1154299999999999</v>
      </c>
      <c r="L165" s="30"/>
      <c r="AF165" s="35">
        <f t="shared" si="51"/>
        <v>45416</v>
      </c>
      <c r="AG165" s="36">
        <f t="shared" si="50"/>
        <v>5.2336899999999999E-2</v>
      </c>
      <c r="AH165" s="36"/>
      <c r="AJ165" s="37"/>
      <c r="AK165" s="37"/>
    </row>
    <row r="166" spans="5:37" x14ac:dyDescent="0.25">
      <c r="E166" s="1">
        <v>5.0071500000000002</v>
      </c>
      <c r="F166" s="106"/>
      <c r="J166" s="110">
        <v>45490</v>
      </c>
      <c r="K166" s="106">
        <v>5.1154299999999999</v>
      </c>
      <c r="L166" s="30"/>
      <c r="AF166" s="35">
        <f t="shared" si="51"/>
        <v>45417</v>
      </c>
      <c r="AG166" s="36">
        <f t="shared" si="50"/>
        <v>5.2336899999999999E-2</v>
      </c>
      <c r="AH166" s="36"/>
      <c r="AJ166" s="37"/>
      <c r="AK166" s="37"/>
    </row>
    <row r="167" spans="5:37" x14ac:dyDescent="0.25">
      <c r="E167" s="1">
        <v>5.0064500000000001</v>
      </c>
      <c r="F167" s="106"/>
      <c r="J167" s="110">
        <v>45491</v>
      </c>
      <c r="K167" s="106">
        <v>5.1154299999999999</v>
      </c>
      <c r="L167" s="30"/>
      <c r="AF167" s="35">
        <f t="shared" si="51"/>
        <v>45418</v>
      </c>
      <c r="AG167" s="36">
        <f t="shared" si="50"/>
        <v>5.2329299999999995E-2</v>
      </c>
      <c r="AH167" s="36"/>
      <c r="AJ167" s="37"/>
      <c r="AK167" s="37"/>
    </row>
    <row r="168" spans="5:37" x14ac:dyDescent="0.25">
      <c r="E168" s="1">
        <v>5.0064500000000001</v>
      </c>
      <c r="F168" s="106"/>
      <c r="J168" s="110">
        <v>45492</v>
      </c>
      <c r="K168" s="106">
        <v>5.1161500000000002</v>
      </c>
      <c r="L168" s="30"/>
      <c r="AF168" s="35">
        <f t="shared" si="51"/>
        <v>45419</v>
      </c>
      <c r="AG168" s="36">
        <f t="shared" si="50"/>
        <v>5.2329299999999995E-2</v>
      </c>
      <c r="AH168" s="36"/>
      <c r="AJ168" s="37"/>
      <c r="AK168" s="37"/>
    </row>
    <row r="169" spans="5:37" x14ac:dyDescent="0.25">
      <c r="E169" s="1">
        <v>5.0064500000000001</v>
      </c>
      <c r="F169" s="106"/>
      <c r="J169" s="110">
        <v>45495</v>
      </c>
      <c r="K169" s="106">
        <v>5.1154299999999999</v>
      </c>
      <c r="L169" s="30"/>
      <c r="AF169" s="35">
        <f t="shared" si="51"/>
        <v>45420</v>
      </c>
      <c r="AG169" s="36">
        <f t="shared" si="50"/>
        <v>5.2329299999999995E-2</v>
      </c>
      <c r="AH169" s="36"/>
      <c r="AJ169" s="37"/>
      <c r="AK169" s="37"/>
    </row>
    <row r="170" spans="5:37" x14ac:dyDescent="0.25">
      <c r="E170" s="1">
        <v>5.0064500000000001</v>
      </c>
      <c r="F170" s="106"/>
      <c r="J170" s="110">
        <v>45496</v>
      </c>
      <c r="K170" s="106">
        <v>5.1154299999999999</v>
      </c>
      <c r="L170" s="30"/>
      <c r="AF170" s="35">
        <f t="shared" si="51"/>
        <v>45421</v>
      </c>
      <c r="AG170" s="36">
        <f t="shared" si="50"/>
        <v>5.2329299999999995E-2</v>
      </c>
      <c r="AH170" s="36"/>
      <c r="AJ170" s="37"/>
      <c r="AK170" s="37"/>
    </row>
    <row r="171" spans="5:37" x14ac:dyDescent="0.25">
      <c r="E171" s="1">
        <v>5.0071500000000002</v>
      </c>
      <c r="F171" s="106"/>
      <c r="J171" s="110">
        <v>45497</v>
      </c>
      <c r="K171" s="106">
        <v>5.1154299999999999</v>
      </c>
      <c r="L171" s="30"/>
      <c r="AF171" s="35">
        <f t="shared" si="51"/>
        <v>45422</v>
      </c>
      <c r="AG171" s="36">
        <f t="shared" si="50"/>
        <v>5.2336899999999999E-2</v>
      </c>
      <c r="AH171" s="36"/>
      <c r="AJ171" s="37"/>
      <c r="AK171" s="37"/>
    </row>
    <row r="172" spans="5:37" x14ac:dyDescent="0.25">
      <c r="E172" s="1">
        <v>5.0064500000000001</v>
      </c>
      <c r="F172" s="106"/>
      <c r="J172" s="110">
        <v>45498</v>
      </c>
      <c r="K172" s="106">
        <v>5.1154299999999999</v>
      </c>
      <c r="L172" s="30"/>
      <c r="AF172" s="35">
        <f t="shared" si="51"/>
        <v>45423</v>
      </c>
      <c r="AG172" s="36">
        <f t="shared" si="50"/>
        <v>5.2336899999999999E-2</v>
      </c>
      <c r="AH172" s="36"/>
      <c r="AJ172" s="37"/>
      <c r="AK172" s="37"/>
    </row>
    <row r="173" spans="5:37" x14ac:dyDescent="0.25">
      <c r="E173" s="1">
        <v>4.9318499999999998</v>
      </c>
      <c r="F173" s="106"/>
      <c r="J173" s="110">
        <v>45499</v>
      </c>
      <c r="K173" s="106">
        <v>5.1161500000000002</v>
      </c>
      <c r="L173" s="30"/>
      <c r="AF173" s="35">
        <f t="shared" si="51"/>
        <v>45424</v>
      </c>
      <c r="AG173" s="36">
        <f t="shared" si="50"/>
        <v>5.2336899999999999E-2</v>
      </c>
      <c r="AH173" s="36"/>
      <c r="AJ173" s="37"/>
      <c r="AK173" s="37"/>
    </row>
    <row r="174" spans="5:37" x14ac:dyDescent="0.25">
      <c r="E174" s="1">
        <v>4.9318499999999998</v>
      </c>
      <c r="F174" s="106"/>
      <c r="J174" s="110">
        <v>45502</v>
      </c>
      <c r="K174" s="106">
        <v>4.9982899999999999</v>
      </c>
      <c r="L174" s="30"/>
      <c r="AF174" s="35">
        <f t="shared" si="51"/>
        <v>45425</v>
      </c>
      <c r="AG174" s="36">
        <f t="shared" si="50"/>
        <v>5.2329299999999995E-2</v>
      </c>
      <c r="AH174" s="36"/>
      <c r="AJ174" s="37"/>
      <c r="AK174" s="37"/>
    </row>
    <row r="175" spans="5:37" x14ac:dyDescent="0.25">
      <c r="E175" s="1">
        <v>4.9318499999999998</v>
      </c>
      <c r="F175" s="106"/>
      <c r="J175" s="110">
        <v>45503</v>
      </c>
      <c r="K175" s="106">
        <v>4.9982899999999999</v>
      </c>
      <c r="L175" s="30"/>
      <c r="AF175" s="35">
        <f t="shared" si="51"/>
        <v>45426</v>
      </c>
      <c r="AG175" s="36">
        <f t="shared" si="50"/>
        <v>5.2329299999999995E-2</v>
      </c>
      <c r="AH175" s="36"/>
      <c r="AJ175" s="37"/>
      <c r="AK175" s="37"/>
    </row>
    <row r="176" spans="5:37" x14ac:dyDescent="0.25">
      <c r="E176" s="1">
        <v>4.9325299999999999</v>
      </c>
      <c r="F176" s="106"/>
      <c r="J176" s="110">
        <v>45504</v>
      </c>
      <c r="K176" s="106">
        <v>4.9982899999999999</v>
      </c>
      <c r="L176" s="30"/>
      <c r="AF176" s="35">
        <f t="shared" si="51"/>
        <v>45427</v>
      </c>
      <c r="AG176" s="36">
        <f t="shared" si="50"/>
        <v>5.2329299999999995E-2</v>
      </c>
      <c r="AH176" s="36"/>
      <c r="AJ176" s="37"/>
      <c r="AK176" s="37"/>
    </row>
    <row r="177" spans="5:37" x14ac:dyDescent="0.25">
      <c r="E177" s="1">
        <v>4.9318499999999998</v>
      </c>
      <c r="F177" s="106"/>
      <c r="J177" s="110">
        <v>45505</v>
      </c>
      <c r="K177" s="106">
        <v>4.9982899999999999</v>
      </c>
      <c r="L177" s="30"/>
      <c r="AF177" s="35">
        <f t="shared" si="51"/>
        <v>45428</v>
      </c>
      <c r="AG177" s="36">
        <f t="shared" si="50"/>
        <v>5.2329299999999995E-2</v>
      </c>
      <c r="AH177" s="36"/>
      <c r="AJ177" s="37"/>
      <c r="AK177" s="37"/>
    </row>
    <row r="178" spans="5:37" x14ac:dyDescent="0.25">
      <c r="E178" s="1">
        <v>4.9318499999999998</v>
      </c>
      <c r="F178" s="106"/>
      <c r="J178" s="110">
        <v>45506</v>
      </c>
      <c r="K178" s="106">
        <v>4.9989800000000004</v>
      </c>
      <c r="L178" s="30"/>
      <c r="AF178" s="35">
        <f t="shared" si="51"/>
        <v>45429</v>
      </c>
      <c r="AG178" s="36">
        <f t="shared" si="50"/>
        <v>5.2336899999999999E-2</v>
      </c>
      <c r="AH178" s="36"/>
      <c r="AJ178" s="37"/>
      <c r="AK178" s="37"/>
    </row>
    <row r="179" spans="5:37" x14ac:dyDescent="0.25">
      <c r="E179" s="1">
        <v>4.9318499999999998</v>
      </c>
      <c r="F179" s="106"/>
      <c r="J179" s="110">
        <v>45509</v>
      </c>
      <c r="K179" s="106">
        <v>4.9982899999999999</v>
      </c>
      <c r="L179" s="30"/>
      <c r="AF179" s="35">
        <f t="shared" si="51"/>
        <v>45430</v>
      </c>
      <c r="AG179" s="36">
        <f t="shared" si="50"/>
        <v>5.2336899999999999E-2</v>
      </c>
      <c r="AH179" s="36"/>
      <c r="AJ179" s="37"/>
      <c r="AK179" s="37"/>
    </row>
    <row r="180" spans="5:37" x14ac:dyDescent="0.25">
      <c r="E180" s="1">
        <v>4.9318499999999998</v>
      </c>
      <c r="F180" s="106"/>
      <c r="J180" s="110">
        <v>45510</v>
      </c>
      <c r="K180" s="106">
        <v>4.9982899999999999</v>
      </c>
      <c r="L180" s="30"/>
      <c r="AF180" s="35">
        <f t="shared" si="51"/>
        <v>45431</v>
      </c>
      <c r="AG180" s="36">
        <f t="shared" si="50"/>
        <v>5.2336899999999999E-2</v>
      </c>
      <c r="AH180" s="36"/>
      <c r="AJ180" s="37"/>
      <c r="AK180" s="37"/>
    </row>
    <row r="181" spans="5:37" x14ac:dyDescent="0.25">
      <c r="E181" s="1">
        <v>4.9325299999999999</v>
      </c>
      <c r="F181" s="106"/>
      <c r="J181" s="110">
        <v>45511</v>
      </c>
      <c r="K181" s="106">
        <v>4.9982899999999999</v>
      </c>
      <c r="L181" s="30"/>
      <c r="AF181" s="35">
        <f t="shared" si="51"/>
        <v>45432</v>
      </c>
      <c r="AG181" s="36">
        <f t="shared" si="50"/>
        <v>5.2329299999999995E-2</v>
      </c>
      <c r="AH181" s="36"/>
      <c r="AJ181" s="37"/>
      <c r="AK181" s="37"/>
    </row>
    <row r="182" spans="5:37" x14ac:dyDescent="0.25">
      <c r="E182" s="1">
        <v>4.9318499999999998</v>
      </c>
      <c r="F182" s="106"/>
      <c r="J182" s="110">
        <v>45512</v>
      </c>
      <c r="K182" s="106">
        <v>4.9982899999999999</v>
      </c>
      <c r="L182" s="30"/>
      <c r="AF182" s="35">
        <f t="shared" si="51"/>
        <v>45433</v>
      </c>
      <c r="AG182" s="36">
        <f t="shared" si="50"/>
        <v>5.2329299999999995E-2</v>
      </c>
      <c r="AH182" s="36"/>
      <c r="AJ182" s="37"/>
      <c r="AK182" s="37"/>
    </row>
    <row r="183" spans="5:37" x14ac:dyDescent="0.25">
      <c r="E183" s="1">
        <v>4.9318499999999998</v>
      </c>
      <c r="F183" s="106"/>
      <c r="J183" s="110">
        <v>45513</v>
      </c>
      <c r="K183" s="106">
        <v>4.9989800000000004</v>
      </c>
      <c r="L183" s="30"/>
      <c r="AF183" s="35">
        <f t="shared" si="51"/>
        <v>45434</v>
      </c>
      <c r="AG183" s="36">
        <f t="shared" si="50"/>
        <v>5.2329299999999995E-2</v>
      </c>
      <c r="AH183" s="36"/>
      <c r="AJ183" s="37"/>
      <c r="AK183" s="37"/>
    </row>
    <row r="184" spans="5:37" x14ac:dyDescent="0.25">
      <c r="E184" s="1">
        <v>4.9318499999999998</v>
      </c>
      <c r="F184" s="106"/>
      <c r="J184" s="110">
        <v>45516</v>
      </c>
      <c r="K184" s="106">
        <v>4.9982899999999999</v>
      </c>
      <c r="L184" s="30"/>
      <c r="AF184" s="35">
        <f t="shared" si="51"/>
        <v>45435</v>
      </c>
      <c r="AG184" s="36">
        <f t="shared" si="50"/>
        <v>5.2329299999999995E-2</v>
      </c>
      <c r="AH184" s="36"/>
      <c r="AJ184" s="37"/>
      <c r="AK184" s="37"/>
    </row>
    <row r="185" spans="5:37" x14ac:dyDescent="0.25">
      <c r="E185" s="1">
        <v>4.9318499999999998</v>
      </c>
      <c r="F185" s="106"/>
      <c r="J185" s="110">
        <v>45517</v>
      </c>
      <c r="K185" s="106">
        <v>4.9982899999999999</v>
      </c>
      <c r="L185" s="30"/>
      <c r="AF185" s="35">
        <f t="shared" si="51"/>
        <v>45436</v>
      </c>
      <c r="AG185" s="36">
        <f t="shared" si="50"/>
        <v>5.2340699999999997E-2</v>
      </c>
      <c r="AH185" s="36"/>
      <c r="AJ185" s="37"/>
      <c r="AK185" s="37"/>
    </row>
    <row r="186" spans="5:37" x14ac:dyDescent="0.25">
      <c r="E186" s="1">
        <v>4.9325299999999999</v>
      </c>
      <c r="F186" s="106"/>
      <c r="J186" s="110">
        <v>45518</v>
      </c>
      <c r="K186" s="106">
        <v>4.9982899999999999</v>
      </c>
      <c r="L186" s="30"/>
      <c r="AF186" s="35">
        <f t="shared" si="51"/>
        <v>45437</v>
      </c>
      <c r="AG186" s="36">
        <f t="shared" si="50"/>
        <v>5.2340699999999997E-2</v>
      </c>
      <c r="AH186" s="36"/>
      <c r="AJ186" s="37"/>
      <c r="AK186" s="37"/>
    </row>
    <row r="187" spans="5:37" x14ac:dyDescent="0.25">
      <c r="E187" s="1">
        <v>4.9318499999999998</v>
      </c>
      <c r="F187" s="106"/>
      <c r="J187" s="110">
        <v>45519</v>
      </c>
      <c r="K187" s="106">
        <v>4.9982899999999999</v>
      </c>
      <c r="L187" s="30"/>
      <c r="AF187" s="35">
        <f t="shared" si="51"/>
        <v>45438</v>
      </c>
      <c r="AG187" s="36">
        <f t="shared" si="50"/>
        <v>5.2340699999999997E-2</v>
      </c>
      <c r="AH187" s="36"/>
      <c r="AJ187" s="37"/>
      <c r="AK187" s="37"/>
    </row>
    <row r="188" spans="5:37" x14ac:dyDescent="0.25">
      <c r="E188" s="1">
        <v>4.9318499999999998</v>
      </c>
      <c r="F188" s="106"/>
      <c r="J188" s="110">
        <v>45520</v>
      </c>
      <c r="K188" s="106">
        <v>4.9989800000000004</v>
      </c>
      <c r="L188" s="30"/>
      <c r="AF188" s="35">
        <f t="shared" si="51"/>
        <v>45439</v>
      </c>
      <c r="AG188" s="36">
        <f t="shared" si="50"/>
        <v>5.2340699999999997E-2</v>
      </c>
      <c r="AH188" s="36"/>
      <c r="AJ188" s="37"/>
      <c r="AK188" s="37"/>
    </row>
    <row r="189" spans="5:37" x14ac:dyDescent="0.25">
      <c r="E189" s="1">
        <v>4.9318499999999998</v>
      </c>
      <c r="F189" s="106"/>
      <c r="J189" s="110">
        <v>45523</v>
      </c>
      <c r="K189" s="106">
        <v>4.9982899999999999</v>
      </c>
      <c r="L189" s="30"/>
      <c r="AF189" s="35">
        <f t="shared" si="51"/>
        <v>45440</v>
      </c>
      <c r="AG189" s="36">
        <f t="shared" si="50"/>
        <v>5.1760099999999996E-2</v>
      </c>
      <c r="AH189" s="36"/>
      <c r="AJ189" s="37"/>
      <c r="AK189" s="37"/>
    </row>
    <row r="190" spans="5:37" x14ac:dyDescent="0.25">
      <c r="E190" s="1">
        <v>4.9318499999999998</v>
      </c>
      <c r="F190" s="106"/>
      <c r="J190" s="110">
        <v>45524</v>
      </c>
      <c r="K190" s="106">
        <v>4.9982899999999999</v>
      </c>
      <c r="L190" s="30"/>
      <c r="AF190" s="35">
        <f t="shared" si="51"/>
        <v>45441</v>
      </c>
      <c r="AG190" s="36">
        <f t="shared" si="50"/>
        <v>5.1760099999999996E-2</v>
      </c>
      <c r="AH190" s="36"/>
      <c r="AJ190" s="37"/>
      <c r="AK190" s="37"/>
    </row>
    <row r="191" spans="5:37" x14ac:dyDescent="0.25">
      <c r="E191" s="1">
        <v>4.9325299999999999</v>
      </c>
      <c r="F191" s="106"/>
      <c r="J191" s="110">
        <v>45525</v>
      </c>
      <c r="K191" s="106">
        <v>4.9982899999999999</v>
      </c>
      <c r="L191" s="30"/>
      <c r="AF191" s="35">
        <f t="shared" si="51"/>
        <v>45442</v>
      </c>
      <c r="AG191" s="36">
        <f t="shared" si="50"/>
        <v>5.1760099999999996E-2</v>
      </c>
      <c r="AH191" s="36"/>
      <c r="AJ191" s="37"/>
      <c r="AK191" s="37"/>
    </row>
    <row r="192" spans="5:37" x14ac:dyDescent="0.25">
      <c r="E192" s="1">
        <v>4.9318499999999998</v>
      </c>
      <c r="F192" s="106"/>
      <c r="J192" s="110">
        <v>45526</v>
      </c>
      <c r="K192" s="106">
        <v>4.9982899999999999</v>
      </c>
      <c r="L192" s="30"/>
      <c r="AF192" s="35">
        <f t="shared" si="51"/>
        <v>45443</v>
      </c>
      <c r="AG192" s="36">
        <f t="shared" si="50"/>
        <v>5.1767500000000001E-2</v>
      </c>
      <c r="AH192" s="36"/>
      <c r="AJ192" s="37"/>
      <c r="AK192" s="37"/>
    </row>
    <row r="193" spans="5:37" x14ac:dyDescent="0.25">
      <c r="E193" s="1">
        <v>4.9318499999999998</v>
      </c>
      <c r="F193" s="106"/>
      <c r="J193" s="110">
        <v>45527</v>
      </c>
      <c r="K193" s="106">
        <v>4.9989800000000004</v>
      </c>
      <c r="L193" s="30"/>
      <c r="AF193" s="35">
        <f t="shared" si="51"/>
        <v>45444</v>
      </c>
      <c r="AG193" s="36">
        <f t="shared" si="50"/>
        <v>5.1767500000000001E-2</v>
      </c>
      <c r="AH193" s="36"/>
      <c r="AJ193" s="37"/>
      <c r="AK193" s="37"/>
    </row>
    <row r="194" spans="5:37" x14ac:dyDescent="0.25">
      <c r="E194" s="1">
        <v>4.9318499999999998</v>
      </c>
      <c r="F194" s="106"/>
      <c r="J194" s="110">
        <v>45530</v>
      </c>
      <c r="K194" s="106">
        <v>4.9982899999999999</v>
      </c>
      <c r="L194" s="30"/>
      <c r="AF194" s="35">
        <f t="shared" si="51"/>
        <v>45445</v>
      </c>
      <c r="AG194" s="36">
        <f t="shared" si="50"/>
        <v>5.1767500000000001E-2</v>
      </c>
      <c r="AH194" s="36"/>
      <c r="AJ194" s="37"/>
      <c r="AK194" s="37"/>
    </row>
    <row r="195" spans="5:37" x14ac:dyDescent="0.25">
      <c r="E195" s="1">
        <v>4.9318499999999998</v>
      </c>
      <c r="F195" s="106"/>
      <c r="J195" s="110">
        <v>45531</v>
      </c>
      <c r="K195" s="106">
        <v>4.9982899999999999</v>
      </c>
      <c r="L195" s="30"/>
      <c r="AF195" s="35">
        <f t="shared" si="51"/>
        <v>45446</v>
      </c>
      <c r="AG195" s="36">
        <f t="shared" si="50"/>
        <v>5.1760099999999996E-2</v>
      </c>
      <c r="AH195" s="36"/>
      <c r="AJ195" s="37"/>
      <c r="AK195" s="37"/>
    </row>
    <row r="196" spans="5:37" x14ac:dyDescent="0.25">
      <c r="E196" s="1">
        <v>4.8495299999999997</v>
      </c>
      <c r="F196" s="106"/>
      <c r="J196" s="110">
        <v>45532</v>
      </c>
      <c r="K196" s="106">
        <v>4.9408000000000003</v>
      </c>
      <c r="L196" s="30"/>
      <c r="AF196" s="35">
        <f t="shared" si="51"/>
        <v>45447</v>
      </c>
      <c r="AG196" s="36">
        <f t="shared" si="50"/>
        <v>5.1760099999999996E-2</v>
      </c>
      <c r="AH196" s="36"/>
      <c r="AJ196" s="37"/>
      <c r="AK196" s="37"/>
    </row>
    <row r="197" spans="5:37" x14ac:dyDescent="0.25">
      <c r="E197" s="1">
        <v>4.8488800000000003</v>
      </c>
      <c r="F197" s="106"/>
      <c r="J197" s="110">
        <v>45533</v>
      </c>
      <c r="K197" s="106">
        <v>4.9408000000000003</v>
      </c>
      <c r="L197" s="30"/>
      <c r="AF197" s="35">
        <f t="shared" si="51"/>
        <v>45448</v>
      </c>
      <c r="AG197" s="36">
        <f t="shared" si="50"/>
        <v>5.1760099999999996E-2</v>
      </c>
      <c r="AH197" s="36"/>
      <c r="AJ197" s="37"/>
      <c r="AK197" s="37"/>
    </row>
    <row r="198" spans="5:37" x14ac:dyDescent="0.25">
      <c r="E198" s="1">
        <v>4.8488800000000003</v>
      </c>
      <c r="F198" s="106"/>
      <c r="J198" s="110">
        <v>45534</v>
      </c>
      <c r="K198" s="106">
        <v>4.9418199999999999</v>
      </c>
      <c r="L198" s="30"/>
      <c r="AF198" s="35">
        <f t="shared" si="51"/>
        <v>45449</v>
      </c>
      <c r="AG198" s="36">
        <f t="shared" si="50"/>
        <v>5.1760099999999996E-2</v>
      </c>
      <c r="AH198" s="36"/>
      <c r="AJ198" s="37"/>
      <c r="AK198" s="37"/>
    </row>
    <row r="199" spans="5:37" x14ac:dyDescent="0.25">
      <c r="E199" s="1">
        <v>4.8488800000000003</v>
      </c>
      <c r="F199" s="106"/>
      <c r="J199" s="110">
        <v>45538</v>
      </c>
      <c r="K199" s="106">
        <v>4.9408000000000003</v>
      </c>
      <c r="L199" s="30"/>
      <c r="AF199" s="35">
        <f t="shared" si="51"/>
        <v>45450</v>
      </c>
      <c r="AG199" s="36">
        <f t="shared" ref="AG199:AG262" si="52">_xlfn.IFNA(VLOOKUP(AF199,J:K,2,FALSE)/100,AG198)</f>
        <v>5.1767500000000001E-2</v>
      </c>
      <c r="AH199" s="36"/>
      <c r="AJ199" s="37"/>
      <c r="AK199" s="37"/>
    </row>
    <row r="200" spans="5:37" x14ac:dyDescent="0.25">
      <c r="E200" s="1">
        <v>4.8488800000000003</v>
      </c>
      <c r="F200" s="106"/>
      <c r="J200" s="110">
        <v>45539</v>
      </c>
      <c r="K200" s="106">
        <v>4.9408000000000003</v>
      </c>
      <c r="L200" s="30"/>
      <c r="AF200" s="35">
        <f t="shared" ref="AF200:AF263" si="53">AF199+1</f>
        <v>45451</v>
      </c>
      <c r="AG200" s="36">
        <f t="shared" si="52"/>
        <v>5.1767500000000001E-2</v>
      </c>
      <c r="AH200" s="36"/>
      <c r="AJ200" s="37"/>
      <c r="AK200" s="37"/>
    </row>
    <row r="201" spans="5:37" x14ac:dyDescent="0.25">
      <c r="E201" s="1">
        <v>4.8495299999999997</v>
      </c>
      <c r="F201" s="106"/>
      <c r="J201" s="110">
        <v>45540</v>
      </c>
      <c r="K201" s="106">
        <v>4.9408000000000003</v>
      </c>
      <c r="L201" s="30"/>
      <c r="AF201" s="35">
        <f t="shared" si="53"/>
        <v>45452</v>
      </c>
      <c r="AG201" s="36">
        <f t="shared" si="52"/>
        <v>5.1767500000000001E-2</v>
      </c>
      <c r="AH201" s="36"/>
      <c r="AJ201" s="37"/>
      <c r="AK201" s="37"/>
    </row>
    <row r="202" spans="5:37" x14ac:dyDescent="0.25">
      <c r="E202" s="1">
        <v>4.8488800000000003</v>
      </c>
      <c r="F202" s="106"/>
      <c r="J202" s="110">
        <v>45541</v>
      </c>
      <c r="K202" s="106">
        <v>4.9414800000000003</v>
      </c>
      <c r="L202" s="30"/>
      <c r="AF202" s="35">
        <f t="shared" si="53"/>
        <v>45453</v>
      </c>
      <c r="AG202" s="36">
        <f t="shared" si="52"/>
        <v>5.1760099999999996E-2</v>
      </c>
      <c r="AH202" s="36"/>
      <c r="AJ202" s="37"/>
      <c r="AK202" s="37"/>
    </row>
    <row r="203" spans="5:37" x14ac:dyDescent="0.25">
      <c r="E203" s="1">
        <v>4.8488800000000003</v>
      </c>
      <c r="F203" s="106"/>
      <c r="J203" s="110">
        <v>45544</v>
      </c>
      <c r="K203" s="106">
        <v>4.9408000000000003</v>
      </c>
      <c r="L203" s="30"/>
      <c r="AF203" s="35">
        <f t="shared" si="53"/>
        <v>45454</v>
      </c>
      <c r="AG203" s="36">
        <f t="shared" si="52"/>
        <v>5.1760099999999996E-2</v>
      </c>
      <c r="AH203" s="36"/>
      <c r="AJ203" s="37"/>
      <c r="AK203" s="37"/>
    </row>
    <row r="204" spans="5:37" x14ac:dyDescent="0.25">
      <c r="E204" s="1">
        <v>4.8488800000000003</v>
      </c>
      <c r="F204" s="106"/>
      <c r="J204" s="110">
        <v>45545</v>
      </c>
      <c r="K204" s="106">
        <v>4.9408000000000003</v>
      </c>
      <c r="L204" s="30"/>
      <c r="AF204" s="35">
        <f t="shared" si="53"/>
        <v>45455</v>
      </c>
      <c r="AG204" s="36">
        <f t="shared" si="52"/>
        <v>5.1760099999999996E-2</v>
      </c>
      <c r="AH204" s="36"/>
      <c r="AJ204" s="37"/>
      <c r="AK204" s="37"/>
    </row>
    <row r="205" spans="5:37" x14ac:dyDescent="0.25">
      <c r="E205" s="1">
        <v>4.8488800000000003</v>
      </c>
      <c r="F205" s="106"/>
      <c r="J205" s="110">
        <v>45546</v>
      </c>
      <c r="K205" s="106">
        <v>4.9408000000000003</v>
      </c>
      <c r="L205" s="30"/>
      <c r="AF205" s="35">
        <f t="shared" si="53"/>
        <v>45456</v>
      </c>
      <c r="AG205" s="36">
        <f t="shared" si="52"/>
        <v>5.1760099999999996E-2</v>
      </c>
      <c r="AH205" s="36"/>
      <c r="AJ205" s="37"/>
      <c r="AK205" s="37"/>
    </row>
    <row r="206" spans="5:37" x14ac:dyDescent="0.25">
      <c r="E206" s="1">
        <v>4.8498599999999996</v>
      </c>
      <c r="F206" s="106"/>
      <c r="J206" s="110">
        <v>45547</v>
      </c>
      <c r="K206" s="106">
        <v>4.9408000000000003</v>
      </c>
      <c r="L206" s="30"/>
      <c r="AF206" s="35">
        <f t="shared" si="53"/>
        <v>45457</v>
      </c>
      <c r="AG206" s="36">
        <f t="shared" si="52"/>
        <v>5.1767500000000001E-2</v>
      </c>
      <c r="AH206" s="36"/>
      <c r="AJ206" s="37"/>
      <c r="AK206" s="37"/>
    </row>
    <row r="207" spans="5:37" x14ac:dyDescent="0.25">
      <c r="E207" s="1">
        <v>4.8488800000000003</v>
      </c>
      <c r="F207" s="106"/>
      <c r="J207" s="110">
        <v>45548</v>
      </c>
      <c r="K207" s="106">
        <v>4.9414800000000003</v>
      </c>
      <c r="L207" s="30"/>
      <c r="AF207" s="35">
        <f t="shared" si="53"/>
        <v>45458</v>
      </c>
      <c r="AG207" s="36">
        <f t="shared" si="52"/>
        <v>5.1767500000000001E-2</v>
      </c>
      <c r="AH207" s="36"/>
      <c r="AJ207" s="37"/>
      <c r="AK207" s="37"/>
    </row>
    <row r="208" spans="5:37" x14ac:dyDescent="0.25">
      <c r="E208" s="1">
        <v>4.8488800000000003</v>
      </c>
      <c r="F208" s="106"/>
      <c r="J208" s="110">
        <v>45551</v>
      </c>
      <c r="K208" s="106">
        <v>4.9408000000000003</v>
      </c>
      <c r="L208" s="30"/>
      <c r="AF208" s="35">
        <f t="shared" si="53"/>
        <v>45459</v>
      </c>
      <c r="AG208" s="36">
        <f t="shared" si="52"/>
        <v>5.1767500000000001E-2</v>
      </c>
      <c r="AH208" s="36"/>
      <c r="AJ208" s="37"/>
      <c r="AK208" s="37"/>
    </row>
    <row r="209" spans="5:37" x14ac:dyDescent="0.25">
      <c r="E209" s="1">
        <v>4.8488800000000003</v>
      </c>
      <c r="F209" s="106"/>
      <c r="J209" s="110">
        <v>45552</v>
      </c>
      <c r="K209" s="106">
        <v>4.9408000000000003</v>
      </c>
      <c r="L209" s="30"/>
      <c r="AF209" s="35">
        <f t="shared" si="53"/>
        <v>45460</v>
      </c>
      <c r="AG209" s="36">
        <f t="shared" si="52"/>
        <v>5.1760099999999996E-2</v>
      </c>
      <c r="AH209" s="36"/>
      <c r="AJ209" s="37"/>
      <c r="AK209" s="37"/>
    </row>
    <row r="210" spans="5:37" x14ac:dyDescent="0.25">
      <c r="E210" s="1">
        <v>4.8495299999999997</v>
      </c>
      <c r="F210" s="106"/>
      <c r="J210" s="110">
        <v>45553</v>
      </c>
      <c r="K210" s="106">
        <v>4.9408000000000003</v>
      </c>
      <c r="L210" s="30"/>
      <c r="AF210" s="35">
        <f t="shared" si="53"/>
        <v>45461</v>
      </c>
      <c r="AG210" s="36">
        <f t="shared" si="52"/>
        <v>5.1763799999999999E-2</v>
      </c>
      <c r="AH210" s="36"/>
      <c r="AJ210" s="37"/>
      <c r="AK210" s="37"/>
    </row>
    <row r="211" spans="5:37" x14ac:dyDescent="0.25">
      <c r="E211" s="1">
        <v>4.8488800000000003</v>
      </c>
      <c r="F211" s="106"/>
      <c r="J211" s="110">
        <v>45554</v>
      </c>
      <c r="K211" s="106">
        <v>4.9408000000000003</v>
      </c>
      <c r="L211" s="30"/>
      <c r="AF211" s="35">
        <f t="shared" si="53"/>
        <v>45462</v>
      </c>
      <c r="AG211" s="36">
        <f t="shared" si="52"/>
        <v>5.1763799999999999E-2</v>
      </c>
      <c r="AH211" s="36"/>
      <c r="AJ211" s="37"/>
      <c r="AK211" s="37"/>
    </row>
    <row r="212" spans="5:37" x14ac:dyDescent="0.25">
      <c r="E212" s="1">
        <v>4.8488800000000003</v>
      </c>
      <c r="F212" s="106"/>
      <c r="J212" s="110">
        <v>45555</v>
      </c>
      <c r="K212" s="106">
        <v>4.9414800000000003</v>
      </c>
      <c r="L212" s="30"/>
      <c r="AF212" s="35">
        <f t="shared" si="53"/>
        <v>45463</v>
      </c>
      <c r="AG212" s="36">
        <f t="shared" si="52"/>
        <v>5.1760099999999996E-2</v>
      </c>
      <c r="AH212" s="36"/>
      <c r="AJ212" s="37"/>
      <c r="AK212" s="37"/>
    </row>
    <row r="213" spans="5:37" x14ac:dyDescent="0.25">
      <c r="E213" s="1">
        <v>4.8488800000000003</v>
      </c>
      <c r="F213" s="106"/>
      <c r="J213" s="110">
        <v>45558</v>
      </c>
      <c r="K213" s="106">
        <v>4.9408000000000003</v>
      </c>
      <c r="L213" s="30"/>
      <c r="AF213" s="35">
        <f t="shared" si="53"/>
        <v>45464</v>
      </c>
      <c r="AG213" s="36">
        <f t="shared" si="52"/>
        <v>5.1767500000000001E-2</v>
      </c>
      <c r="AH213" s="36"/>
      <c r="AJ213" s="37"/>
      <c r="AK213" s="37"/>
    </row>
    <row r="214" spans="5:37" x14ac:dyDescent="0.25">
      <c r="E214" s="1">
        <v>4.8488800000000003</v>
      </c>
      <c r="F214" s="106"/>
      <c r="J214" s="110">
        <v>45559</v>
      </c>
      <c r="K214" s="106">
        <v>4.9408000000000003</v>
      </c>
      <c r="L214" s="30"/>
      <c r="AF214" s="35">
        <f t="shared" si="53"/>
        <v>45465</v>
      </c>
      <c r="AG214" s="36">
        <f t="shared" si="52"/>
        <v>5.1767500000000001E-2</v>
      </c>
      <c r="AH214" s="36"/>
      <c r="AJ214" s="37"/>
      <c r="AK214" s="37"/>
    </row>
    <row r="215" spans="5:37" x14ac:dyDescent="0.25">
      <c r="E215" s="1">
        <v>4.8495299999999997</v>
      </c>
      <c r="F215" s="106"/>
      <c r="J215" s="110">
        <v>45560</v>
      </c>
      <c r="K215" s="106">
        <v>4.9408000000000003</v>
      </c>
      <c r="L215" s="30"/>
      <c r="AF215" s="35">
        <f t="shared" si="53"/>
        <v>45466</v>
      </c>
      <c r="AG215" s="36">
        <f t="shared" si="52"/>
        <v>5.1767500000000001E-2</v>
      </c>
      <c r="AH215" s="36"/>
      <c r="AJ215" s="37"/>
      <c r="AK215" s="37"/>
    </row>
    <row r="216" spans="5:37" x14ac:dyDescent="0.25">
      <c r="E216" s="1">
        <v>4.7004999999999999</v>
      </c>
      <c r="F216" s="106"/>
      <c r="J216" s="110">
        <v>45561</v>
      </c>
      <c r="K216" s="106">
        <v>4.9408000000000003</v>
      </c>
      <c r="L216" s="30"/>
      <c r="AF216" s="35">
        <f t="shared" si="53"/>
        <v>45467</v>
      </c>
      <c r="AG216" s="36">
        <f t="shared" si="52"/>
        <v>5.1760099999999996E-2</v>
      </c>
      <c r="AH216" s="36"/>
      <c r="AJ216" s="37"/>
      <c r="AK216" s="37"/>
    </row>
    <row r="217" spans="5:37" x14ac:dyDescent="0.25">
      <c r="E217" s="1">
        <v>4.7004999999999999</v>
      </c>
      <c r="F217" s="106"/>
      <c r="J217" s="110">
        <v>45562</v>
      </c>
      <c r="K217" s="106">
        <v>4.9414800000000003</v>
      </c>
      <c r="L217" s="30"/>
      <c r="AF217" s="35">
        <f t="shared" si="53"/>
        <v>45468</v>
      </c>
      <c r="AG217" s="36">
        <f t="shared" si="52"/>
        <v>5.1760099999999996E-2</v>
      </c>
      <c r="AH217" s="36"/>
      <c r="AJ217" s="37"/>
      <c r="AK217" s="37"/>
    </row>
    <row r="218" spans="5:37" x14ac:dyDescent="0.25">
      <c r="E218" s="1">
        <v>4.7004999999999999</v>
      </c>
      <c r="F218" s="106"/>
      <c r="J218" s="110">
        <v>45565</v>
      </c>
      <c r="K218" s="106">
        <v>4.83134</v>
      </c>
      <c r="L218" s="30"/>
      <c r="AF218" s="35">
        <f t="shared" si="53"/>
        <v>45469</v>
      </c>
      <c r="AG218" s="36">
        <f t="shared" si="52"/>
        <v>5.1760099999999996E-2</v>
      </c>
      <c r="AH218" s="36"/>
      <c r="AJ218" s="37"/>
      <c r="AK218" s="37"/>
    </row>
    <row r="219" spans="5:37" x14ac:dyDescent="0.25">
      <c r="E219" s="1">
        <v>4.7004999999999999</v>
      </c>
      <c r="F219" s="106"/>
      <c r="J219" s="110">
        <v>45566</v>
      </c>
      <c r="K219" s="106">
        <v>4.83134</v>
      </c>
      <c r="L219" s="30"/>
      <c r="AF219" s="35">
        <f t="shared" si="53"/>
        <v>45470</v>
      </c>
      <c r="AG219" s="36">
        <f t="shared" si="52"/>
        <v>5.1760099999999996E-2</v>
      </c>
      <c r="AH219" s="36"/>
      <c r="AJ219" s="37"/>
      <c r="AK219" s="37"/>
    </row>
    <row r="220" spans="5:37" x14ac:dyDescent="0.25">
      <c r="E220" s="1">
        <v>4.7011099999999999</v>
      </c>
      <c r="F220" s="106"/>
      <c r="J220" s="110">
        <v>45567</v>
      </c>
      <c r="K220" s="106">
        <v>4.83134</v>
      </c>
      <c r="L220" s="30"/>
      <c r="AF220" s="35">
        <f t="shared" si="53"/>
        <v>45471</v>
      </c>
      <c r="AG220" s="36">
        <f t="shared" si="52"/>
        <v>5.1161499999999999E-2</v>
      </c>
      <c r="AH220" s="36"/>
      <c r="AJ220" s="37"/>
      <c r="AK220" s="37"/>
    </row>
    <row r="221" spans="5:37" x14ac:dyDescent="0.25">
      <c r="E221" s="1">
        <v>4.7004999999999999</v>
      </c>
      <c r="F221" s="106"/>
      <c r="J221" s="110">
        <v>45568</v>
      </c>
      <c r="K221" s="106">
        <v>4.83134</v>
      </c>
      <c r="L221" s="30"/>
      <c r="AF221" s="35">
        <f t="shared" si="53"/>
        <v>45472</v>
      </c>
      <c r="AG221" s="36">
        <f t="shared" si="52"/>
        <v>5.1161499999999999E-2</v>
      </c>
      <c r="AH221" s="36"/>
      <c r="AJ221" s="37"/>
      <c r="AK221" s="37"/>
    </row>
    <row r="222" spans="5:37" x14ac:dyDescent="0.25">
      <c r="E222" s="1">
        <v>4.7004999999999999</v>
      </c>
      <c r="F222" s="106"/>
      <c r="J222" s="110">
        <v>45569</v>
      </c>
      <c r="K222" s="106">
        <v>4.8319900000000002</v>
      </c>
      <c r="L222" s="30"/>
      <c r="AF222" s="35">
        <f t="shared" si="53"/>
        <v>45473</v>
      </c>
      <c r="AG222" s="36">
        <f t="shared" si="52"/>
        <v>5.1161499999999999E-2</v>
      </c>
      <c r="AH222" s="36"/>
      <c r="AJ222" s="37"/>
      <c r="AK222" s="37"/>
    </row>
    <row r="223" spans="5:37" x14ac:dyDescent="0.25">
      <c r="E223" s="1">
        <v>4.7004999999999999</v>
      </c>
      <c r="F223" s="106"/>
      <c r="J223" s="110">
        <v>45572</v>
      </c>
      <c r="K223" s="106">
        <v>4.83134</v>
      </c>
      <c r="L223" s="30"/>
      <c r="AF223" s="35">
        <f t="shared" si="53"/>
        <v>45474</v>
      </c>
      <c r="AG223" s="36">
        <f t="shared" si="52"/>
        <v>5.11543E-2</v>
      </c>
      <c r="AH223" s="36"/>
      <c r="AJ223" s="37"/>
      <c r="AK223" s="37"/>
    </row>
    <row r="224" spans="5:37" x14ac:dyDescent="0.25">
      <c r="E224" s="1">
        <v>4.7004999999999999</v>
      </c>
      <c r="F224" s="106"/>
      <c r="J224" s="110">
        <v>45573</v>
      </c>
      <c r="K224" s="106">
        <v>4.83134</v>
      </c>
      <c r="L224" s="30"/>
      <c r="AF224" s="35">
        <f t="shared" si="53"/>
        <v>45475</v>
      </c>
      <c r="AG224" s="36">
        <f t="shared" si="52"/>
        <v>5.11543E-2</v>
      </c>
      <c r="AH224" s="36"/>
      <c r="AJ224" s="37"/>
      <c r="AK224" s="37"/>
    </row>
    <row r="225" spans="5:37" x14ac:dyDescent="0.25">
      <c r="E225" s="1">
        <v>4.7011099999999999</v>
      </c>
      <c r="F225" s="106"/>
      <c r="J225" s="110">
        <v>45574</v>
      </c>
      <c r="K225" s="106">
        <v>4.83134</v>
      </c>
      <c r="L225" s="30"/>
      <c r="AF225" s="35">
        <f t="shared" si="53"/>
        <v>45476</v>
      </c>
      <c r="AG225" s="36">
        <f t="shared" si="52"/>
        <v>5.1157899999999999E-2</v>
      </c>
      <c r="AH225" s="36"/>
      <c r="AJ225" s="37"/>
      <c r="AK225" s="37"/>
    </row>
    <row r="226" spans="5:37" x14ac:dyDescent="0.25">
      <c r="E226" s="1">
        <v>4.7004999999999999</v>
      </c>
      <c r="F226" s="106"/>
      <c r="J226" s="110">
        <v>45575</v>
      </c>
      <c r="K226" s="106">
        <v>4.83134</v>
      </c>
      <c r="L226" s="30"/>
      <c r="AF226" s="35">
        <f t="shared" si="53"/>
        <v>45477</v>
      </c>
      <c r="AG226" s="36">
        <f t="shared" si="52"/>
        <v>5.1157899999999999E-2</v>
      </c>
      <c r="AH226" s="36"/>
      <c r="AJ226" s="37"/>
      <c r="AK226" s="37"/>
    </row>
    <row r="227" spans="5:37" x14ac:dyDescent="0.25">
      <c r="E227" s="1">
        <v>4.7004999999999999</v>
      </c>
      <c r="F227" s="106"/>
      <c r="J227" s="110">
        <v>45576</v>
      </c>
      <c r="K227" s="106">
        <v>4.8323099999999997</v>
      </c>
      <c r="L227" s="30"/>
      <c r="AF227" s="35">
        <f t="shared" si="53"/>
        <v>45478</v>
      </c>
      <c r="AG227" s="36">
        <f t="shared" si="52"/>
        <v>5.1161499999999999E-2</v>
      </c>
      <c r="AH227" s="36"/>
      <c r="AJ227" s="37"/>
      <c r="AK227" s="37"/>
    </row>
    <row r="228" spans="5:37" x14ac:dyDescent="0.25">
      <c r="E228" s="1">
        <v>4.7004999999999999</v>
      </c>
      <c r="F228" s="106"/>
      <c r="J228" s="110">
        <v>45580</v>
      </c>
      <c r="K228" s="106">
        <v>4.83134</v>
      </c>
      <c r="L228" s="30"/>
      <c r="AF228" s="35">
        <f t="shared" si="53"/>
        <v>45479</v>
      </c>
      <c r="AG228" s="36">
        <f t="shared" si="52"/>
        <v>5.1161499999999999E-2</v>
      </c>
      <c r="AH228" s="36"/>
      <c r="AJ228" s="37"/>
      <c r="AK228" s="37"/>
    </row>
    <row r="229" spans="5:37" x14ac:dyDescent="0.25">
      <c r="E229" s="1">
        <v>4.7004999999999999</v>
      </c>
      <c r="F229" s="106"/>
      <c r="J229" s="110">
        <v>45581</v>
      </c>
      <c r="K229" s="106">
        <v>4.83134</v>
      </c>
      <c r="L229" s="30"/>
      <c r="AF229" s="35">
        <f t="shared" si="53"/>
        <v>45480</v>
      </c>
      <c r="AG229" s="36">
        <f t="shared" si="52"/>
        <v>5.1161499999999999E-2</v>
      </c>
      <c r="AH229" s="36"/>
      <c r="AJ229" s="37"/>
      <c r="AK229" s="37"/>
    </row>
    <row r="230" spans="5:37" x14ac:dyDescent="0.25">
      <c r="E230" s="1">
        <v>4.7011099999999999</v>
      </c>
      <c r="F230" s="106"/>
      <c r="J230" s="110">
        <v>45582</v>
      </c>
      <c r="K230" s="106">
        <v>4.83134</v>
      </c>
      <c r="L230" s="30"/>
      <c r="AF230" s="35">
        <f t="shared" si="53"/>
        <v>45481</v>
      </c>
      <c r="AG230" s="36">
        <f t="shared" si="52"/>
        <v>5.11543E-2</v>
      </c>
      <c r="AH230" s="36"/>
      <c r="AJ230" s="37"/>
      <c r="AK230" s="37"/>
    </row>
    <row r="231" spans="5:37" x14ac:dyDescent="0.25">
      <c r="E231" s="1">
        <v>4.7004999999999999</v>
      </c>
      <c r="F231" s="106"/>
      <c r="J231" s="110">
        <v>45583</v>
      </c>
      <c r="K231" s="106">
        <v>4.8319900000000002</v>
      </c>
      <c r="L231" s="30"/>
      <c r="AF231" s="35">
        <f t="shared" si="53"/>
        <v>45482</v>
      </c>
      <c r="AG231" s="36">
        <f t="shared" si="52"/>
        <v>5.11543E-2</v>
      </c>
      <c r="AH231" s="36"/>
      <c r="AJ231" s="37"/>
      <c r="AK231" s="37"/>
    </row>
    <row r="232" spans="5:37" x14ac:dyDescent="0.25">
      <c r="E232" s="1">
        <v>4.7004999999999999</v>
      </c>
      <c r="F232" s="106"/>
      <c r="J232" s="110">
        <v>45586</v>
      </c>
      <c r="K232" s="106">
        <v>4.83134</v>
      </c>
      <c r="L232" s="30"/>
      <c r="AF232" s="35">
        <f t="shared" si="53"/>
        <v>45483</v>
      </c>
      <c r="AG232" s="36">
        <f t="shared" si="52"/>
        <v>5.11543E-2</v>
      </c>
      <c r="AH232" s="36"/>
      <c r="AJ232" s="37"/>
      <c r="AK232" s="37"/>
    </row>
    <row r="233" spans="5:37" x14ac:dyDescent="0.25">
      <c r="E233" s="1">
        <v>4.7004999999999999</v>
      </c>
      <c r="F233" s="106"/>
      <c r="J233" s="110">
        <v>45587</v>
      </c>
      <c r="K233" s="106">
        <v>4.83134</v>
      </c>
      <c r="L233" s="30"/>
      <c r="AF233" s="35">
        <f t="shared" si="53"/>
        <v>45484</v>
      </c>
      <c r="AG233" s="36">
        <f t="shared" si="52"/>
        <v>5.11543E-2</v>
      </c>
      <c r="AH233" s="36"/>
      <c r="AJ233" s="37"/>
      <c r="AK233" s="37"/>
    </row>
    <row r="234" spans="5:37" x14ac:dyDescent="0.25">
      <c r="E234" s="1">
        <v>4.7004999999999999</v>
      </c>
      <c r="F234" s="106"/>
      <c r="J234" s="110">
        <v>45588</v>
      </c>
      <c r="K234" s="106">
        <v>4.83134</v>
      </c>
      <c r="L234" s="30"/>
      <c r="AF234" s="35">
        <f t="shared" si="53"/>
        <v>45485</v>
      </c>
      <c r="AG234" s="36">
        <f t="shared" si="52"/>
        <v>5.1161499999999999E-2</v>
      </c>
      <c r="AH234" s="36"/>
      <c r="AJ234" s="37"/>
      <c r="AK234" s="37"/>
    </row>
    <row r="235" spans="5:37" x14ac:dyDescent="0.25">
      <c r="E235" s="1">
        <v>4.7014199999999997</v>
      </c>
      <c r="F235" s="106"/>
      <c r="J235" s="110">
        <v>45589</v>
      </c>
      <c r="K235" s="106">
        <v>4.83134</v>
      </c>
      <c r="L235" s="30"/>
      <c r="AF235" s="35">
        <f t="shared" si="53"/>
        <v>45486</v>
      </c>
      <c r="AG235" s="36">
        <f t="shared" si="52"/>
        <v>5.1161499999999999E-2</v>
      </c>
      <c r="AH235" s="36"/>
      <c r="AJ235" s="37"/>
      <c r="AK235" s="37"/>
    </row>
    <row r="236" spans="5:37" x14ac:dyDescent="0.25">
      <c r="E236" s="1">
        <v>4.7004999999999999</v>
      </c>
      <c r="F236" s="106"/>
      <c r="J236" s="110">
        <v>45590</v>
      </c>
      <c r="K236" s="106">
        <v>4.8319900000000002</v>
      </c>
      <c r="L236" s="30"/>
      <c r="AF236" s="35">
        <f t="shared" si="53"/>
        <v>45487</v>
      </c>
      <c r="AG236" s="36">
        <f t="shared" si="52"/>
        <v>5.1161499999999999E-2</v>
      </c>
      <c r="AH236" s="36"/>
      <c r="AJ236" s="37"/>
      <c r="AK236" s="37"/>
    </row>
    <row r="237" spans="5:37" x14ac:dyDescent="0.25">
      <c r="E237" s="1">
        <v>4.6345000000000001</v>
      </c>
      <c r="F237" s="106"/>
      <c r="J237" s="110">
        <v>45593</v>
      </c>
      <c r="K237" s="106">
        <v>4.7420900000000001</v>
      </c>
      <c r="L237" s="30"/>
      <c r="AF237" s="35">
        <f t="shared" si="53"/>
        <v>45488</v>
      </c>
      <c r="AG237" s="36">
        <f t="shared" si="52"/>
        <v>5.11543E-2</v>
      </c>
      <c r="AH237" s="36"/>
      <c r="AJ237" s="37"/>
      <c r="AK237" s="37"/>
    </row>
    <row r="238" spans="5:37" x14ac:dyDescent="0.25">
      <c r="E238" s="1">
        <v>4.6345000000000001</v>
      </c>
      <c r="F238" s="106"/>
      <c r="J238" s="110">
        <v>45594</v>
      </c>
      <c r="K238" s="106">
        <v>4.7420900000000001</v>
      </c>
      <c r="L238" s="30"/>
      <c r="AF238" s="35">
        <f t="shared" si="53"/>
        <v>45489</v>
      </c>
      <c r="AG238" s="36">
        <f t="shared" si="52"/>
        <v>5.11543E-2</v>
      </c>
      <c r="AH238" s="36"/>
      <c r="AJ238" s="37"/>
      <c r="AK238" s="37"/>
    </row>
    <row r="239" spans="5:37" x14ac:dyDescent="0.25">
      <c r="E239" s="1">
        <v>4.6351000000000004</v>
      </c>
      <c r="F239" s="106"/>
      <c r="J239" s="110">
        <v>45595</v>
      </c>
      <c r="K239" s="106">
        <v>4.7420900000000001</v>
      </c>
      <c r="L239" s="30"/>
      <c r="AF239" s="35">
        <f t="shared" si="53"/>
        <v>45490</v>
      </c>
      <c r="AG239" s="36">
        <f t="shared" si="52"/>
        <v>5.11543E-2</v>
      </c>
      <c r="AH239" s="36"/>
      <c r="AJ239" s="37"/>
      <c r="AK239" s="37"/>
    </row>
    <row r="240" spans="5:37" x14ac:dyDescent="0.25">
      <c r="E240" s="1">
        <v>4.6345000000000001</v>
      </c>
      <c r="F240" s="106"/>
      <c r="J240" s="110">
        <v>45596</v>
      </c>
      <c r="K240" s="106">
        <v>4.7420900000000001</v>
      </c>
      <c r="L240" s="30"/>
      <c r="AF240" s="35">
        <f t="shared" si="53"/>
        <v>45491</v>
      </c>
      <c r="AG240" s="36">
        <f t="shared" si="52"/>
        <v>5.11543E-2</v>
      </c>
      <c r="AH240" s="36"/>
      <c r="AJ240" s="37"/>
      <c r="AK240" s="37"/>
    </row>
    <row r="241" spans="5:37" x14ac:dyDescent="0.25">
      <c r="E241" s="1">
        <v>4.6345000000000001</v>
      </c>
      <c r="F241" s="106"/>
      <c r="J241" s="110">
        <v>45597</v>
      </c>
      <c r="K241" s="106">
        <v>4.7427099999999998</v>
      </c>
      <c r="L241" s="30"/>
      <c r="AF241" s="35">
        <f t="shared" si="53"/>
        <v>45492</v>
      </c>
      <c r="AG241" s="36">
        <f t="shared" si="52"/>
        <v>5.1161499999999999E-2</v>
      </c>
      <c r="AH241" s="36"/>
      <c r="AJ241" s="37"/>
      <c r="AK241" s="37"/>
    </row>
    <row r="242" spans="5:37" x14ac:dyDescent="0.25">
      <c r="E242" s="1">
        <v>4.6345000000000001</v>
      </c>
      <c r="F242" s="106"/>
      <c r="J242" s="110">
        <v>45600</v>
      </c>
      <c r="K242" s="106">
        <v>4.7420900000000001</v>
      </c>
      <c r="L242" s="30"/>
      <c r="AF242" s="35">
        <f t="shared" si="53"/>
        <v>45493</v>
      </c>
      <c r="AG242" s="36">
        <f t="shared" si="52"/>
        <v>5.1161499999999999E-2</v>
      </c>
      <c r="AH242" s="36"/>
      <c r="AJ242" s="37"/>
      <c r="AK242" s="37"/>
    </row>
    <row r="243" spans="5:37" x14ac:dyDescent="0.25">
      <c r="E243" s="1">
        <v>4.6345000000000001</v>
      </c>
      <c r="F243" s="106"/>
      <c r="J243" s="110">
        <v>45601</v>
      </c>
      <c r="K243" s="106">
        <v>4.7420900000000001</v>
      </c>
      <c r="L243" s="30"/>
      <c r="AF243" s="35">
        <f t="shared" si="53"/>
        <v>45494</v>
      </c>
      <c r="AG243" s="36">
        <f t="shared" si="52"/>
        <v>5.1161499999999999E-2</v>
      </c>
      <c r="AH243" s="36"/>
      <c r="AJ243" s="37"/>
      <c r="AK243" s="37"/>
    </row>
    <row r="244" spans="5:37" x14ac:dyDescent="0.25">
      <c r="E244" s="1">
        <v>4.6351000000000004</v>
      </c>
      <c r="F244" s="106"/>
      <c r="J244" s="110">
        <v>45602</v>
      </c>
      <c r="K244" s="106">
        <v>4.7420900000000001</v>
      </c>
      <c r="L244" s="30"/>
      <c r="AF244" s="35">
        <f t="shared" si="53"/>
        <v>45495</v>
      </c>
      <c r="AG244" s="36">
        <f t="shared" si="52"/>
        <v>5.11543E-2</v>
      </c>
      <c r="AH244" s="36"/>
      <c r="AJ244" s="37"/>
      <c r="AK244" s="37"/>
    </row>
    <row r="245" spans="5:37" x14ac:dyDescent="0.25">
      <c r="E245" s="1">
        <v>4.6345000000000001</v>
      </c>
      <c r="F245" s="106"/>
      <c r="J245" s="110">
        <v>45603</v>
      </c>
      <c r="K245" s="106">
        <v>4.7420900000000001</v>
      </c>
      <c r="L245" s="30"/>
      <c r="AF245" s="35">
        <f t="shared" si="53"/>
        <v>45496</v>
      </c>
      <c r="AG245" s="36">
        <f t="shared" si="52"/>
        <v>5.11543E-2</v>
      </c>
      <c r="AH245" s="36"/>
      <c r="AJ245" s="37"/>
      <c r="AK245" s="37"/>
    </row>
    <row r="246" spans="5:37" x14ac:dyDescent="0.25">
      <c r="E246" s="1">
        <v>4.6345000000000001</v>
      </c>
      <c r="F246" s="106"/>
      <c r="J246" s="110">
        <v>45604</v>
      </c>
      <c r="K246" s="106">
        <v>4.7430199999999996</v>
      </c>
      <c r="L246" s="30"/>
      <c r="AF246" s="35">
        <f t="shared" si="53"/>
        <v>45497</v>
      </c>
      <c r="AG246" s="36">
        <f t="shared" si="52"/>
        <v>5.11543E-2</v>
      </c>
      <c r="AH246" s="36"/>
      <c r="AJ246" s="37"/>
      <c r="AK246" s="37"/>
    </row>
    <row r="247" spans="5:37" x14ac:dyDescent="0.25">
      <c r="E247" s="1">
        <v>4.6345000000000001</v>
      </c>
      <c r="F247" s="106"/>
      <c r="J247" s="110">
        <v>45608</v>
      </c>
      <c r="K247" s="106">
        <v>4.7420900000000001</v>
      </c>
      <c r="L247" s="30"/>
      <c r="AF247" s="35">
        <f t="shared" si="53"/>
        <v>45498</v>
      </c>
      <c r="AG247" s="36">
        <f t="shared" si="52"/>
        <v>5.11543E-2</v>
      </c>
      <c r="AH247" s="36"/>
      <c r="AJ247" s="37"/>
      <c r="AK247" s="37"/>
    </row>
    <row r="248" spans="5:37" x14ac:dyDescent="0.25">
      <c r="E248" s="1">
        <v>4.6345000000000001</v>
      </c>
      <c r="F248" s="106"/>
      <c r="J248" s="110">
        <v>45609</v>
      </c>
      <c r="K248" s="106">
        <v>4.7420900000000001</v>
      </c>
      <c r="L248" s="30"/>
      <c r="AF248" s="35">
        <f t="shared" si="53"/>
        <v>45499</v>
      </c>
      <c r="AG248" s="36">
        <f t="shared" si="52"/>
        <v>5.1161499999999999E-2</v>
      </c>
      <c r="AH248" s="36"/>
      <c r="AJ248" s="37"/>
      <c r="AK248" s="37"/>
    </row>
    <row r="249" spans="5:37" x14ac:dyDescent="0.25">
      <c r="E249" s="1">
        <v>4.6351000000000004</v>
      </c>
      <c r="F249" s="106"/>
      <c r="J249" s="110">
        <v>45610</v>
      </c>
      <c r="K249" s="106">
        <v>4.7420900000000001</v>
      </c>
      <c r="L249" s="30"/>
      <c r="AF249" s="35">
        <f t="shared" si="53"/>
        <v>45500</v>
      </c>
      <c r="AG249" s="36">
        <f t="shared" si="52"/>
        <v>5.1161499999999999E-2</v>
      </c>
      <c r="AH249" s="36"/>
      <c r="AJ249" s="37"/>
      <c r="AK249" s="37"/>
    </row>
    <row r="250" spans="5:37" x14ac:dyDescent="0.25">
      <c r="E250" s="1">
        <v>4.6345000000000001</v>
      </c>
      <c r="F250" s="106"/>
      <c r="J250" s="110">
        <v>45611</v>
      </c>
      <c r="K250" s="106">
        <v>4.7427099999999998</v>
      </c>
      <c r="L250" s="30"/>
      <c r="AF250" s="35">
        <f t="shared" si="53"/>
        <v>45501</v>
      </c>
      <c r="AG250" s="36">
        <f t="shared" si="52"/>
        <v>5.1161499999999999E-2</v>
      </c>
      <c r="AH250" s="36"/>
      <c r="AJ250" s="37"/>
      <c r="AK250" s="37"/>
    </row>
    <row r="251" spans="5:37" x14ac:dyDescent="0.25">
      <c r="E251" s="1">
        <v>4.6345000000000001</v>
      </c>
      <c r="F251" s="106"/>
      <c r="J251" s="110">
        <v>45614</v>
      </c>
      <c r="K251" s="106">
        <v>4.7420900000000001</v>
      </c>
      <c r="L251" s="30"/>
      <c r="AF251" s="35">
        <f t="shared" si="53"/>
        <v>45502</v>
      </c>
      <c r="AG251" s="36">
        <f t="shared" si="52"/>
        <v>4.9982899999999997E-2</v>
      </c>
      <c r="AH251" s="36"/>
      <c r="AJ251" s="37"/>
      <c r="AK251" s="37"/>
    </row>
    <row r="252" spans="5:37" x14ac:dyDescent="0.25">
      <c r="E252" s="1">
        <v>4.6345000000000001</v>
      </c>
      <c r="F252" s="106"/>
      <c r="J252" s="110">
        <v>45615</v>
      </c>
      <c r="K252" s="106">
        <v>4.7420900000000001</v>
      </c>
      <c r="L252" s="30"/>
      <c r="AF252" s="35">
        <f t="shared" si="53"/>
        <v>45503</v>
      </c>
      <c r="AG252" s="36">
        <f t="shared" si="52"/>
        <v>4.9982899999999997E-2</v>
      </c>
      <c r="AH252" s="36"/>
      <c r="AJ252" s="37"/>
      <c r="AK252" s="37"/>
    </row>
    <row r="253" spans="5:37" x14ac:dyDescent="0.25">
      <c r="E253" s="1">
        <v>4.6345000000000001</v>
      </c>
      <c r="F253" s="106"/>
      <c r="J253" s="110">
        <v>45616</v>
      </c>
      <c r="K253" s="106">
        <v>4.7420900000000001</v>
      </c>
      <c r="L253" s="30"/>
      <c r="AF253" s="35">
        <f t="shared" si="53"/>
        <v>45504</v>
      </c>
      <c r="AG253" s="36">
        <f t="shared" si="52"/>
        <v>4.9982899999999997E-2</v>
      </c>
      <c r="AH253" s="36"/>
      <c r="AJ253" s="37"/>
      <c r="AK253" s="37"/>
    </row>
    <row r="254" spans="5:37" x14ac:dyDescent="0.25">
      <c r="E254" s="1">
        <v>4.6353999999999997</v>
      </c>
      <c r="F254" s="106"/>
      <c r="J254" s="110">
        <v>45617</v>
      </c>
      <c r="K254" s="106">
        <v>4.7420900000000001</v>
      </c>
      <c r="L254" s="30"/>
      <c r="AF254" s="35">
        <f t="shared" si="53"/>
        <v>45505</v>
      </c>
      <c r="AG254" s="36">
        <f t="shared" si="52"/>
        <v>4.9982899999999997E-2</v>
      </c>
      <c r="AH254" s="36"/>
      <c r="AJ254" s="37"/>
      <c r="AK254" s="37"/>
    </row>
    <row r="255" spans="5:37" x14ac:dyDescent="0.25">
      <c r="E255" s="1">
        <v>4.6345000000000001</v>
      </c>
      <c r="F255" s="106"/>
      <c r="J255" s="110">
        <v>45618</v>
      </c>
      <c r="K255" s="106">
        <v>4.7427099999999998</v>
      </c>
      <c r="L255" s="30"/>
      <c r="AF255" s="35">
        <f t="shared" si="53"/>
        <v>45506</v>
      </c>
      <c r="AG255" s="36">
        <f t="shared" si="52"/>
        <v>4.9989800000000001E-2</v>
      </c>
      <c r="AH255" s="36"/>
      <c r="AJ255" s="37"/>
      <c r="AK255" s="37"/>
    </row>
    <row r="256" spans="5:37" x14ac:dyDescent="0.25">
      <c r="E256" s="1">
        <v>4.6345000000000001</v>
      </c>
      <c r="F256" s="106"/>
      <c r="J256" s="110">
        <v>45621</v>
      </c>
      <c r="K256" s="106">
        <v>4.7420900000000001</v>
      </c>
      <c r="L256" s="30"/>
      <c r="AF256" s="35">
        <f t="shared" si="53"/>
        <v>45507</v>
      </c>
      <c r="AG256" s="36">
        <f t="shared" si="52"/>
        <v>4.9989800000000001E-2</v>
      </c>
      <c r="AH256" s="36"/>
      <c r="AJ256" s="37"/>
      <c r="AK256" s="37"/>
    </row>
    <row r="257" spans="5:37" x14ac:dyDescent="0.25">
      <c r="E257" s="1">
        <v>4.6345000000000001</v>
      </c>
      <c r="F257" s="106"/>
      <c r="J257" s="110">
        <v>45622</v>
      </c>
      <c r="K257" s="106">
        <v>4.7420900000000001</v>
      </c>
      <c r="L257" s="30"/>
      <c r="AF257" s="35">
        <f t="shared" si="53"/>
        <v>45508</v>
      </c>
      <c r="AG257" s="36">
        <f t="shared" si="52"/>
        <v>4.9989800000000001E-2</v>
      </c>
      <c r="AH257" s="36"/>
      <c r="AJ257" s="37"/>
      <c r="AK257" s="37"/>
    </row>
    <row r="258" spans="5:37" x14ac:dyDescent="0.25">
      <c r="E258" s="1">
        <v>4.6351000000000004</v>
      </c>
      <c r="F258" s="106"/>
      <c r="J258" s="110">
        <v>45623</v>
      </c>
      <c r="K258" s="106">
        <v>4.7423999999999999</v>
      </c>
      <c r="L258" s="30"/>
      <c r="AF258" s="35">
        <f t="shared" si="53"/>
        <v>45509</v>
      </c>
      <c r="AG258" s="36">
        <f t="shared" si="52"/>
        <v>4.9982899999999997E-2</v>
      </c>
      <c r="AH258" s="36"/>
      <c r="AJ258" s="37"/>
      <c r="AK258" s="37"/>
    </row>
    <row r="259" spans="5:37" x14ac:dyDescent="0.25">
      <c r="E259" s="1">
        <v>4.2765899999999997</v>
      </c>
      <c r="F259" s="106"/>
      <c r="J259" s="110">
        <v>45625</v>
      </c>
      <c r="K259" s="106">
        <v>4.3793499999999996</v>
      </c>
      <c r="L259" s="30"/>
      <c r="AF259" s="35">
        <f t="shared" si="53"/>
        <v>45510</v>
      </c>
      <c r="AG259" s="36">
        <f t="shared" si="52"/>
        <v>4.9982899999999997E-2</v>
      </c>
      <c r="AH259" s="36"/>
      <c r="AJ259" s="37"/>
      <c r="AK259" s="37"/>
    </row>
    <row r="260" spans="5:37" x14ac:dyDescent="0.25">
      <c r="E260" s="1">
        <v>4.2765899999999997</v>
      </c>
      <c r="F260" s="106"/>
      <c r="J260" s="110">
        <v>45628</v>
      </c>
      <c r="K260" s="106">
        <v>4.3788200000000002</v>
      </c>
      <c r="L260" s="30"/>
      <c r="AF260" s="35">
        <f t="shared" si="53"/>
        <v>45511</v>
      </c>
      <c r="AG260" s="36">
        <f t="shared" si="52"/>
        <v>4.9982899999999997E-2</v>
      </c>
      <c r="AH260" s="36"/>
      <c r="AJ260" s="37"/>
      <c r="AK260" s="37"/>
    </row>
    <row r="261" spans="5:37" x14ac:dyDescent="0.25">
      <c r="E261" s="1">
        <v>4.2765899999999997</v>
      </c>
      <c r="F261" s="106"/>
      <c r="J261" s="110">
        <v>45629</v>
      </c>
      <c r="K261" s="106">
        <v>4.3788200000000002</v>
      </c>
      <c r="L261" s="30"/>
      <c r="AF261" s="35">
        <f t="shared" si="53"/>
        <v>45512</v>
      </c>
      <c r="AG261" s="36">
        <f t="shared" si="52"/>
        <v>4.9982899999999997E-2</v>
      </c>
      <c r="AH261" s="36"/>
      <c r="AJ261" s="37"/>
      <c r="AK261" s="37"/>
    </row>
    <row r="262" spans="5:37" x14ac:dyDescent="0.25">
      <c r="E262" s="1">
        <v>4.2765899999999997</v>
      </c>
      <c r="F262" s="106"/>
      <c r="J262" s="110">
        <v>45630</v>
      </c>
      <c r="K262" s="106">
        <v>4.3788200000000002</v>
      </c>
      <c r="L262" s="30"/>
      <c r="AF262" s="35">
        <f t="shared" si="53"/>
        <v>45513</v>
      </c>
      <c r="AG262" s="36">
        <f t="shared" si="52"/>
        <v>4.9989800000000001E-2</v>
      </c>
      <c r="AH262" s="36"/>
      <c r="AJ262" s="37"/>
      <c r="AK262" s="37"/>
    </row>
    <row r="263" spans="5:37" x14ac:dyDescent="0.25">
      <c r="E263" s="1">
        <v>4.2770999999999999</v>
      </c>
      <c r="F263" s="106"/>
      <c r="J263" s="110">
        <v>45631</v>
      </c>
      <c r="K263" s="106">
        <v>4.3788200000000002</v>
      </c>
      <c r="L263" s="30"/>
      <c r="AF263" s="35">
        <f t="shared" si="53"/>
        <v>45514</v>
      </c>
      <c r="AG263" s="36">
        <f t="shared" ref="AG263:AG326" si="54">_xlfn.IFNA(VLOOKUP(AF263,J:K,2,FALSE)/100,AG262)</f>
        <v>4.9989800000000001E-2</v>
      </c>
      <c r="AH263" s="36"/>
      <c r="AJ263" s="37"/>
      <c r="AK263" s="37"/>
    </row>
    <row r="264" spans="5:37" x14ac:dyDescent="0.25">
      <c r="E264" s="1">
        <v>4.2765899999999997</v>
      </c>
      <c r="F264" s="106"/>
      <c r="J264" s="110">
        <v>45632</v>
      </c>
      <c r="K264" s="106">
        <v>4.3793499999999996</v>
      </c>
      <c r="L264" s="30"/>
      <c r="AF264" s="35">
        <f t="shared" ref="AF264:AF327" si="55">AF263+1</f>
        <v>45515</v>
      </c>
      <c r="AG264" s="36">
        <f t="shared" si="54"/>
        <v>4.9989800000000001E-2</v>
      </c>
      <c r="AH264" s="36"/>
      <c r="AJ264" s="37"/>
      <c r="AK264" s="37"/>
    </row>
    <row r="265" spans="5:37" x14ac:dyDescent="0.25">
      <c r="E265" s="1">
        <v>4.2765899999999997</v>
      </c>
      <c r="F265" s="106"/>
      <c r="J265" s="110">
        <v>45635</v>
      </c>
      <c r="K265" s="106">
        <v>4.3788200000000002</v>
      </c>
      <c r="L265" s="30"/>
      <c r="AF265" s="35">
        <f t="shared" si="55"/>
        <v>45516</v>
      </c>
      <c r="AG265" s="36">
        <f t="shared" si="54"/>
        <v>4.9982899999999997E-2</v>
      </c>
      <c r="AH265" s="36"/>
      <c r="AJ265" s="37"/>
      <c r="AK265" s="37"/>
    </row>
    <row r="266" spans="5:37" x14ac:dyDescent="0.25">
      <c r="E266" s="1">
        <v>4.27684</v>
      </c>
      <c r="F266" s="106"/>
      <c r="J266" s="110">
        <v>45636</v>
      </c>
      <c r="K266" s="106">
        <v>4.3788200000000002</v>
      </c>
      <c r="L266" s="30"/>
      <c r="AF266" s="35">
        <f t="shared" si="55"/>
        <v>45517</v>
      </c>
      <c r="AG266" s="36">
        <f t="shared" si="54"/>
        <v>4.9982899999999997E-2</v>
      </c>
      <c r="AH266" s="36"/>
      <c r="AJ266" s="37"/>
      <c r="AK266" s="37"/>
    </row>
    <row r="267" spans="5:37" x14ac:dyDescent="0.25">
      <c r="E267" s="1">
        <v>4.2770999999999999</v>
      </c>
      <c r="F267" s="106"/>
      <c r="J267" s="110">
        <v>45637</v>
      </c>
      <c r="K267" s="106">
        <v>4.3788200000000002</v>
      </c>
      <c r="L267" s="30"/>
      <c r="AF267" s="35">
        <f t="shared" si="55"/>
        <v>45518</v>
      </c>
      <c r="AG267" s="36">
        <f t="shared" si="54"/>
        <v>4.9982899999999997E-2</v>
      </c>
      <c r="AH267" s="36"/>
      <c r="AJ267" s="37"/>
      <c r="AK267" s="37"/>
    </row>
    <row r="268" spans="5:37" x14ac:dyDescent="0.25">
      <c r="E268" s="1">
        <v>4.2765899999999997</v>
      </c>
      <c r="F268" s="106"/>
      <c r="J268" s="110">
        <v>45638</v>
      </c>
      <c r="K268" s="106">
        <v>4.3788200000000002</v>
      </c>
      <c r="L268" s="30"/>
      <c r="AF268" s="35">
        <f t="shared" si="55"/>
        <v>45519</v>
      </c>
      <c r="AG268" s="36">
        <f t="shared" si="54"/>
        <v>4.9982899999999997E-2</v>
      </c>
      <c r="AH268" s="36"/>
      <c r="AJ268" s="37"/>
      <c r="AK268" s="37"/>
    </row>
    <row r="269" spans="5:37" x14ac:dyDescent="0.25">
      <c r="E269" s="1">
        <v>4.2765899999999997</v>
      </c>
      <c r="F269" s="106"/>
      <c r="J269" s="110">
        <v>45639</v>
      </c>
      <c r="K269" s="106">
        <v>4.3793499999999996</v>
      </c>
      <c r="L269" s="30"/>
      <c r="AF269" s="35">
        <f t="shared" si="55"/>
        <v>45520</v>
      </c>
      <c r="AG269" s="36">
        <f t="shared" si="54"/>
        <v>4.9989800000000001E-2</v>
      </c>
      <c r="AH269" s="36"/>
      <c r="AJ269" s="37"/>
      <c r="AK269" s="37"/>
    </row>
    <row r="270" spans="5:37" x14ac:dyDescent="0.25">
      <c r="E270" s="1">
        <v>4.2765899999999997</v>
      </c>
      <c r="F270" s="106"/>
      <c r="J270" s="110">
        <v>45642</v>
      </c>
      <c r="K270" s="106">
        <v>4.3788200000000002</v>
      </c>
      <c r="L270" s="30"/>
      <c r="AF270" s="35">
        <f t="shared" si="55"/>
        <v>45521</v>
      </c>
      <c r="AG270" s="36">
        <f t="shared" si="54"/>
        <v>4.9989800000000001E-2</v>
      </c>
      <c r="AH270" s="36"/>
      <c r="AJ270" s="37"/>
      <c r="AK270" s="37"/>
    </row>
    <row r="271" spans="5:37" x14ac:dyDescent="0.25">
      <c r="E271" s="1">
        <v>4.2765899999999997</v>
      </c>
      <c r="F271" s="106"/>
      <c r="J271" s="110">
        <v>45643</v>
      </c>
      <c r="K271" s="106">
        <v>4.3788200000000002</v>
      </c>
      <c r="L271" s="30"/>
      <c r="AF271" s="35">
        <f t="shared" si="55"/>
        <v>45522</v>
      </c>
      <c r="AG271" s="36">
        <f t="shared" si="54"/>
        <v>4.9989800000000001E-2</v>
      </c>
      <c r="AH271" s="36"/>
      <c r="AJ271" s="37"/>
      <c r="AK271" s="37"/>
    </row>
    <row r="272" spans="5:37" x14ac:dyDescent="0.25">
      <c r="E272" s="1">
        <v>4.2770999999999999</v>
      </c>
      <c r="F272" s="106"/>
      <c r="J272" s="110">
        <v>45644</v>
      </c>
      <c r="K272" s="106">
        <v>4.3788200000000002</v>
      </c>
      <c r="L272" s="30"/>
      <c r="AF272" s="35">
        <f t="shared" si="55"/>
        <v>45523</v>
      </c>
      <c r="AG272" s="36">
        <f t="shared" si="54"/>
        <v>4.9982899999999997E-2</v>
      </c>
      <c r="AH272" s="36"/>
      <c r="AJ272" s="37"/>
      <c r="AK272" s="37"/>
    </row>
    <row r="273" spans="5:37" x14ac:dyDescent="0.25">
      <c r="E273" s="1">
        <v>4.2765899999999997</v>
      </c>
      <c r="F273" s="106"/>
      <c r="J273" s="110">
        <v>45645</v>
      </c>
      <c r="K273" s="106">
        <v>4.3788200000000002</v>
      </c>
      <c r="L273" s="30"/>
      <c r="AF273" s="35">
        <f t="shared" si="55"/>
        <v>45524</v>
      </c>
      <c r="AG273" s="36">
        <f t="shared" si="54"/>
        <v>4.9982899999999997E-2</v>
      </c>
      <c r="AH273" s="36"/>
      <c r="AJ273" s="37"/>
      <c r="AK273" s="37"/>
    </row>
    <row r="274" spans="5:37" x14ac:dyDescent="0.25">
      <c r="E274" s="1">
        <v>4.2765899999999997</v>
      </c>
      <c r="F274" s="106"/>
      <c r="J274" s="110">
        <v>45646</v>
      </c>
      <c r="K274" s="106">
        <v>4.3793499999999996</v>
      </c>
      <c r="L274" s="30"/>
      <c r="AF274" s="35">
        <f t="shared" si="55"/>
        <v>45525</v>
      </c>
      <c r="AG274" s="36">
        <f t="shared" si="54"/>
        <v>4.9982899999999997E-2</v>
      </c>
      <c r="AH274" s="36"/>
      <c r="AJ274" s="37"/>
      <c r="AK274" s="37"/>
    </row>
    <row r="275" spans="5:37" x14ac:dyDescent="0.25">
      <c r="E275" s="1">
        <v>4.2765899999999997</v>
      </c>
      <c r="F275" s="106"/>
      <c r="J275" s="110">
        <v>45649</v>
      </c>
      <c r="K275" s="106">
        <v>4.3788200000000002</v>
      </c>
      <c r="L275" s="30"/>
      <c r="AF275" s="35">
        <f t="shared" si="55"/>
        <v>45526</v>
      </c>
      <c r="AG275" s="36">
        <f t="shared" si="54"/>
        <v>4.9982899999999997E-2</v>
      </c>
      <c r="AH275" s="36"/>
      <c r="AJ275" s="37"/>
      <c r="AK275" s="37"/>
    </row>
    <row r="276" spans="5:37" x14ac:dyDescent="0.25">
      <c r="E276" s="1">
        <v>4.2765899999999997</v>
      </c>
      <c r="F276" s="106"/>
      <c r="J276" s="110">
        <v>45650</v>
      </c>
      <c r="K276" s="106">
        <v>4.3790899999999997</v>
      </c>
      <c r="L276" s="30"/>
      <c r="AF276" s="35">
        <f t="shared" si="55"/>
        <v>45527</v>
      </c>
      <c r="AG276" s="36">
        <f t="shared" si="54"/>
        <v>4.9989800000000001E-2</v>
      </c>
      <c r="AH276" s="36"/>
      <c r="AJ276" s="37"/>
      <c r="AK276" s="37"/>
    </row>
    <row r="277" spans="5:37" x14ac:dyDescent="0.25">
      <c r="E277" s="1">
        <v>4.2770999999999999</v>
      </c>
      <c r="F277" s="106"/>
      <c r="J277" s="110">
        <v>45652</v>
      </c>
      <c r="K277" s="106">
        <v>4.3788200000000002</v>
      </c>
      <c r="L277" s="30"/>
      <c r="AF277" s="35">
        <f t="shared" si="55"/>
        <v>45528</v>
      </c>
      <c r="AG277" s="36">
        <f t="shared" si="54"/>
        <v>4.9989800000000001E-2</v>
      </c>
      <c r="AH277" s="36"/>
      <c r="AJ277" s="37"/>
      <c r="AK277" s="37"/>
    </row>
    <row r="278" spans="5:37" x14ac:dyDescent="0.25">
      <c r="E278" s="1">
        <v>4.2765899999999997</v>
      </c>
      <c r="F278" s="106"/>
      <c r="J278" s="110">
        <v>45653</v>
      </c>
      <c r="K278" s="106">
        <v>4.3793499999999996</v>
      </c>
      <c r="L278" s="30"/>
      <c r="AF278" s="35">
        <f t="shared" si="55"/>
        <v>45529</v>
      </c>
      <c r="AG278" s="36">
        <f t="shared" si="54"/>
        <v>4.9989800000000001E-2</v>
      </c>
      <c r="AH278" s="36"/>
      <c r="AJ278" s="37"/>
      <c r="AK278" s="37"/>
    </row>
    <row r="279" spans="5:37" x14ac:dyDescent="0.25">
      <c r="E279" s="1">
        <v>4.2765899999999997</v>
      </c>
      <c r="F279" s="106"/>
      <c r="J279" s="110">
        <v>45656</v>
      </c>
      <c r="K279" s="106">
        <v>4.3788200000000002</v>
      </c>
      <c r="L279" s="30"/>
      <c r="AF279" s="35">
        <f t="shared" si="55"/>
        <v>45530</v>
      </c>
      <c r="AG279" s="36">
        <f t="shared" si="54"/>
        <v>4.9982899999999997E-2</v>
      </c>
      <c r="AH279" s="36"/>
      <c r="AJ279" s="37"/>
      <c r="AK279" s="37"/>
    </row>
    <row r="280" spans="5:37" x14ac:dyDescent="0.25">
      <c r="E280" s="1">
        <v>4.2765899999999997</v>
      </c>
      <c r="F280" s="106"/>
      <c r="J280" s="110">
        <v>45657</v>
      </c>
      <c r="K280" s="106">
        <v>4.3790899999999997</v>
      </c>
      <c r="L280" s="30"/>
      <c r="AF280" s="35">
        <f t="shared" si="55"/>
        <v>45531</v>
      </c>
      <c r="AG280" s="36">
        <f t="shared" si="54"/>
        <v>4.9982899999999997E-2</v>
      </c>
      <c r="AH280" s="36"/>
      <c r="AJ280" s="37"/>
      <c r="AK280" s="37"/>
    </row>
    <row r="281" spans="5:37" x14ac:dyDescent="0.25">
      <c r="E281" s="1">
        <v>4.2765899999999997</v>
      </c>
      <c r="F281" s="106"/>
      <c r="J281" s="110">
        <v>45659</v>
      </c>
      <c r="K281" s="106">
        <v>4.3788200000000002</v>
      </c>
      <c r="L281" s="30"/>
      <c r="AF281" s="35">
        <f t="shared" si="55"/>
        <v>45532</v>
      </c>
      <c r="AG281" s="36">
        <f t="shared" si="54"/>
        <v>4.9408000000000001E-2</v>
      </c>
      <c r="AH281" s="36"/>
      <c r="AJ281" s="37"/>
      <c r="AK281" s="37"/>
    </row>
    <row r="282" spans="5:37" x14ac:dyDescent="0.25">
      <c r="E282" s="1">
        <v>4.2770999999999999</v>
      </c>
      <c r="F282" s="106"/>
      <c r="J282" s="110">
        <v>45660</v>
      </c>
      <c r="K282" s="106">
        <v>4.3793499999999996</v>
      </c>
      <c r="L282" s="30"/>
      <c r="AF282" s="35">
        <f t="shared" si="55"/>
        <v>45533</v>
      </c>
      <c r="AG282" s="36">
        <f t="shared" si="54"/>
        <v>4.9408000000000001E-2</v>
      </c>
      <c r="AH282" s="36"/>
      <c r="AJ282" s="37"/>
      <c r="AK282" s="37"/>
    </row>
    <row r="283" spans="5:37" x14ac:dyDescent="0.25">
      <c r="E283" s="1">
        <v>4.2765899999999997</v>
      </c>
      <c r="F283" s="106"/>
      <c r="J283" s="110">
        <v>45663</v>
      </c>
      <c r="K283" s="106">
        <v>4.3788200000000002</v>
      </c>
      <c r="L283" s="30"/>
      <c r="AF283" s="35">
        <f t="shared" si="55"/>
        <v>45534</v>
      </c>
      <c r="AG283" s="36">
        <f t="shared" si="54"/>
        <v>4.9418199999999995E-2</v>
      </c>
      <c r="AH283" s="36"/>
      <c r="AJ283" s="37"/>
      <c r="AK283" s="37"/>
    </row>
    <row r="284" spans="5:37" x14ac:dyDescent="0.25">
      <c r="E284" s="1">
        <v>4.27684</v>
      </c>
      <c r="F284" s="106"/>
      <c r="J284" s="110">
        <v>45664</v>
      </c>
      <c r="K284" s="106">
        <v>4.3788200000000002</v>
      </c>
      <c r="L284" s="30"/>
      <c r="AF284" s="35">
        <f t="shared" si="55"/>
        <v>45535</v>
      </c>
      <c r="AG284" s="36">
        <f t="shared" si="54"/>
        <v>4.9418199999999995E-2</v>
      </c>
      <c r="AH284" s="36"/>
      <c r="AJ284" s="37"/>
      <c r="AK284" s="37"/>
    </row>
    <row r="285" spans="5:37" x14ac:dyDescent="0.25">
      <c r="E285" s="1">
        <v>4.2765899999999997</v>
      </c>
      <c r="F285" s="106"/>
      <c r="J285" s="110">
        <v>45665</v>
      </c>
      <c r="K285" s="106">
        <v>4.3788200000000002</v>
      </c>
      <c r="L285" s="30"/>
      <c r="AF285" s="35">
        <f t="shared" si="55"/>
        <v>45536</v>
      </c>
      <c r="AG285" s="36">
        <f t="shared" si="54"/>
        <v>4.9418199999999995E-2</v>
      </c>
      <c r="AH285" s="36"/>
      <c r="AJ285" s="37"/>
      <c r="AK285" s="37"/>
    </row>
    <row r="286" spans="5:37" x14ac:dyDescent="0.25">
      <c r="E286" s="1">
        <v>4.2770999999999999</v>
      </c>
      <c r="F286" s="106"/>
      <c r="J286" s="110">
        <v>45666</v>
      </c>
      <c r="K286" s="106">
        <v>4.3788200000000002</v>
      </c>
      <c r="L286" s="30"/>
      <c r="AF286" s="35">
        <f t="shared" si="55"/>
        <v>45537</v>
      </c>
      <c r="AG286" s="36">
        <f t="shared" si="54"/>
        <v>4.9418199999999995E-2</v>
      </c>
      <c r="AH286" s="36"/>
      <c r="AJ286" s="37"/>
      <c r="AK286" s="37"/>
    </row>
    <row r="287" spans="5:37" x14ac:dyDescent="0.25">
      <c r="E287" s="1">
        <v>4.2765899999999997</v>
      </c>
      <c r="F287" s="106"/>
      <c r="J287" s="110">
        <v>45667</v>
      </c>
      <c r="K287" s="106">
        <v>4.3793499999999996</v>
      </c>
      <c r="L287" s="30"/>
      <c r="AF287" s="35">
        <f t="shared" si="55"/>
        <v>45538</v>
      </c>
      <c r="AG287" s="36">
        <f t="shared" si="54"/>
        <v>4.9408000000000001E-2</v>
      </c>
      <c r="AH287" s="36"/>
      <c r="AJ287" s="37"/>
      <c r="AK287" s="37"/>
    </row>
    <row r="288" spans="5:37" x14ac:dyDescent="0.25">
      <c r="E288" s="1">
        <v>4.27684</v>
      </c>
      <c r="F288" s="106"/>
      <c r="J288" s="110">
        <v>45670</v>
      </c>
      <c r="K288" s="106">
        <v>4.3788200000000002</v>
      </c>
      <c r="L288" s="30"/>
      <c r="AF288" s="35">
        <f t="shared" si="55"/>
        <v>45539</v>
      </c>
      <c r="AG288" s="36">
        <f t="shared" si="54"/>
        <v>4.9408000000000001E-2</v>
      </c>
      <c r="AH288" s="36"/>
      <c r="AJ288" s="37"/>
      <c r="AK288" s="37"/>
    </row>
    <row r="289" spans="5:37" x14ac:dyDescent="0.25">
      <c r="E289" s="1">
        <v>4.2765899999999997</v>
      </c>
      <c r="F289" s="106"/>
      <c r="J289" s="110">
        <v>45671</v>
      </c>
      <c r="K289" s="106">
        <v>4.3788200000000002</v>
      </c>
      <c r="L289" s="30"/>
      <c r="AF289" s="35">
        <f t="shared" si="55"/>
        <v>45540</v>
      </c>
      <c r="AG289" s="36">
        <f t="shared" si="54"/>
        <v>4.9408000000000001E-2</v>
      </c>
      <c r="AH289" s="36"/>
      <c r="AJ289" s="37"/>
      <c r="AK289" s="37"/>
    </row>
    <row r="290" spans="5:37" x14ac:dyDescent="0.25">
      <c r="E290" s="1">
        <v>4.2770999999999999</v>
      </c>
      <c r="F290" s="106"/>
      <c r="J290" s="110">
        <v>45672</v>
      </c>
      <c r="K290" s="106">
        <v>4.3788200000000002</v>
      </c>
      <c r="L290" s="30"/>
      <c r="AF290" s="35">
        <f t="shared" si="55"/>
        <v>45541</v>
      </c>
      <c r="AG290" s="36">
        <f t="shared" si="54"/>
        <v>4.9414800000000002E-2</v>
      </c>
      <c r="AH290" s="36"/>
      <c r="AJ290" s="37"/>
      <c r="AK290" s="37"/>
    </row>
    <row r="291" spans="5:37" x14ac:dyDescent="0.25">
      <c r="E291" s="1">
        <v>4.2765899999999997</v>
      </c>
      <c r="F291" s="106"/>
      <c r="J291" s="110">
        <v>45673</v>
      </c>
      <c r="K291" s="106">
        <v>4.3788200000000002</v>
      </c>
      <c r="L291" s="30"/>
      <c r="AF291" s="35">
        <f t="shared" si="55"/>
        <v>45542</v>
      </c>
      <c r="AG291" s="36">
        <f t="shared" si="54"/>
        <v>4.9414800000000002E-2</v>
      </c>
      <c r="AH291" s="36"/>
      <c r="AJ291" s="37"/>
      <c r="AK291" s="37"/>
    </row>
    <row r="292" spans="5:37" x14ac:dyDescent="0.25">
      <c r="E292" s="1">
        <v>4.2765899999999997</v>
      </c>
      <c r="F292" s="106"/>
      <c r="J292" s="110">
        <v>45674</v>
      </c>
      <c r="K292" s="106">
        <v>4.3796200000000001</v>
      </c>
      <c r="L292" s="30"/>
      <c r="AF292" s="35">
        <f t="shared" si="55"/>
        <v>45543</v>
      </c>
      <c r="AG292" s="36">
        <f t="shared" si="54"/>
        <v>4.9414800000000002E-2</v>
      </c>
      <c r="AH292" s="36"/>
      <c r="AJ292" s="37"/>
      <c r="AK292" s="37"/>
    </row>
    <row r="293" spans="5:37" x14ac:dyDescent="0.25">
      <c r="E293" s="1">
        <v>4.2765899999999997</v>
      </c>
      <c r="F293" s="106"/>
      <c r="J293" s="110">
        <v>45678</v>
      </c>
      <c r="K293" s="106">
        <v>4.3788200000000002</v>
      </c>
      <c r="L293" s="30"/>
      <c r="AF293" s="35">
        <f t="shared" si="55"/>
        <v>45544</v>
      </c>
      <c r="AG293" s="36">
        <f t="shared" si="54"/>
        <v>4.9408000000000001E-2</v>
      </c>
      <c r="AH293" s="36"/>
      <c r="AJ293" s="37"/>
      <c r="AK293" s="37"/>
    </row>
    <row r="294" spans="5:37" x14ac:dyDescent="0.25">
      <c r="E294" s="1">
        <v>4.2765899999999997</v>
      </c>
      <c r="F294" s="106"/>
      <c r="J294" s="110">
        <v>45679</v>
      </c>
      <c r="K294" s="106">
        <v>4.3788200000000002</v>
      </c>
      <c r="L294" s="30"/>
      <c r="AF294" s="35">
        <f t="shared" si="55"/>
        <v>45545</v>
      </c>
      <c r="AG294" s="36">
        <f t="shared" si="54"/>
        <v>4.9408000000000001E-2</v>
      </c>
      <c r="AH294" s="36"/>
      <c r="AJ294" s="37"/>
      <c r="AK294" s="37"/>
    </row>
    <row r="295" spans="5:37" x14ac:dyDescent="0.25">
      <c r="E295" s="1">
        <v>4.2770999999999999</v>
      </c>
      <c r="F295" s="106"/>
      <c r="J295" s="110">
        <v>45680</v>
      </c>
      <c r="K295" s="106">
        <v>4.3788200000000002</v>
      </c>
      <c r="L295" s="30"/>
      <c r="AF295" s="35">
        <f t="shared" si="55"/>
        <v>45546</v>
      </c>
      <c r="AG295" s="36">
        <f t="shared" si="54"/>
        <v>4.9408000000000001E-2</v>
      </c>
      <c r="AH295" s="36"/>
      <c r="AJ295" s="37"/>
      <c r="AK295" s="37"/>
    </row>
    <row r="296" spans="5:37" x14ac:dyDescent="0.25">
      <c r="E296" s="1">
        <v>4.2765899999999997</v>
      </c>
      <c r="F296" s="106"/>
      <c r="J296" s="110">
        <v>45681</v>
      </c>
      <c r="K296" s="106">
        <v>4.3793499999999996</v>
      </c>
      <c r="L296" s="30"/>
      <c r="AF296" s="35">
        <f t="shared" si="55"/>
        <v>45547</v>
      </c>
      <c r="AG296" s="36">
        <f t="shared" si="54"/>
        <v>4.9408000000000001E-2</v>
      </c>
      <c r="AH296" s="36"/>
      <c r="AJ296" s="37"/>
      <c r="AK296" s="37"/>
    </row>
    <row r="297" spans="5:37" x14ac:dyDescent="0.25">
      <c r="E297" s="1">
        <v>4.2765899999999997</v>
      </c>
      <c r="F297" s="106"/>
      <c r="J297" s="110">
        <v>45684</v>
      </c>
      <c r="K297" s="106">
        <v>4.3788200000000002</v>
      </c>
      <c r="L297" s="30"/>
      <c r="AF297" s="35">
        <f t="shared" si="55"/>
        <v>45548</v>
      </c>
      <c r="AG297" s="36">
        <f t="shared" si="54"/>
        <v>4.9414800000000002E-2</v>
      </c>
      <c r="AH297" s="36"/>
      <c r="AJ297" s="37"/>
      <c r="AK297" s="37"/>
    </row>
    <row r="298" spans="5:37" x14ac:dyDescent="0.25">
      <c r="E298" s="1">
        <v>4.2765899999999997</v>
      </c>
      <c r="F298" s="106"/>
      <c r="J298" s="110">
        <v>45685</v>
      </c>
      <c r="K298" s="106">
        <v>4.3788200000000002</v>
      </c>
      <c r="L298" s="30"/>
      <c r="AF298" s="35">
        <f t="shared" si="55"/>
        <v>45549</v>
      </c>
      <c r="AG298" s="36">
        <f t="shared" si="54"/>
        <v>4.9414800000000002E-2</v>
      </c>
      <c r="AH298" s="36"/>
      <c r="AJ298" s="37"/>
      <c r="AK298" s="37"/>
    </row>
    <row r="299" spans="5:37" x14ac:dyDescent="0.25">
      <c r="E299" s="1">
        <v>4.2765899999999997</v>
      </c>
      <c r="F299" s="106"/>
      <c r="J299" s="110">
        <v>45686</v>
      </c>
      <c r="K299" s="106">
        <v>4.3788200000000002</v>
      </c>
      <c r="L299" s="30"/>
      <c r="AF299" s="35">
        <f t="shared" si="55"/>
        <v>45550</v>
      </c>
      <c r="AG299" s="36">
        <f t="shared" si="54"/>
        <v>4.9414800000000002E-2</v>
      </c>
      <c r="AH299" s="36"/>
      <c r="AJ299" s="37"/>
      <c r="AK299" s="37"/>
    </row>
    <row r="300" spans="5:37" x14ac:dyDescent="0.25">
      <c r="E300" s="1">
        <v>4.2773500000000002</v>
      </c>
      <c r="F300" s="106"/>
      <c r="J300" s="110">
        <v>45687</v>
      </c>
      <c r="K300" s="106">
        <v>4.3788200000000002</v>
      </c>
      <c r="L300" s="30"/>
      <c r="AF300" s="35">
        <f t="shared" si="55"/>
        <v>45551</v>
      </c>
      <c r="AG300" s="36">
        <f t="shared" si="54"/>
        <v>4.9408000000000001E-2</v>
      </c>
      <c r="AH300" s="36"/>
      <c r="AJ300" s="37"/>
      <c r="AK300" s="37"/>
    </row>
    <row r="301" spans="5:37" x14ac:dyDescent="0.25">
      <c r="E301" s="1">
        <v>4.2765899999999997</v>
      </c>
      <c r="F301" s="106"/>
      <c r="J301" s="110">
        <v>45688</v>
      </c>
      <c r="K301" s="106">
        <v>4.3793499999999996</v>
      </c>
      <c r="L301" s="30"/>
      <c r="AF301" s="35">
        <f t="shared" si="55"/>
        <v>45552</v>
      </c>
      <c r="AG301" s="36">
        <f t="shared" si="54"/>
        <v>4.9408000000000001E-2</v>
      </c>
      <c r="AH301" s="36"/>
      <c r="AJ301" s="37"/>
      <c r="AK301" s="37"/>
    </row>
    <row r="302" spans="5:37" x14ac:dyDescent="0.25">
      <c r="E302" s="1">
        <v>4.2765899999999997</v>
      </c>
      <c r="F302" s="106"/>
      <c r="J302" s="110">
        <v>45691</v>
      </c>
      <c r="K302" s="106">
        <v>4.3788200000000002</v>
      </c>
      <c r="L302" s="30"/>
      <c r="AF302" s="35">
        <f t="shared" si="55"/>
        <v>45553</v>
      </c>
      <c r="AG302" s="36">
        <f t="shared" si="54"/>
        <v>4.9408000000000001E-2</v>
      </c>
      <c r="AH302" s="36"/>
      <c r="AJ302" s="37"/>
      <c r="AK302" s="37"/>
    </row>
    <row r="303" spans="5:37" x14ac:dyDescent="0.25">
      <c r="E303" s="1">
        <v>4.2765899999999997</v>
      </c>
      <c r="F303" s="106"/>
      <c r="J303" s="110">
        <v>45692</v>
      </c>
      <c r="K303" s="106">
        <v>4.3788200000000002</v>
      </c>
      <c r="L303" s="30"/>
      <c r="AF303" s="35">
        <f t="shared" si="55"/>
        <v>45554</v>
      </c>
      <c r="AG303" s="36">
        <f t="shared" si="54"/>
        <v>4.9408000000000001E-2</v>
      </c>
      <c r="AH303" s="36"/>
      <c r="AJ303" s="37"/>
      <c r="AK303" s="37"/>
    </row>
    <row r="304" spans="5:37" x14ac:dyDescent="0.25">
      <c r="E304" s="1">
        <v>4.2770999999999999</v>
      </c>
      <c r="F304" s="106"/>
      <c r="J304" s="110">
        <v>45693</v>
      </c>
      <c r="K304" s="106">
        <v>4.3788200000000002</v>
      </c>
      <c r="L304" s="30"/>
      <c r="AF304" s="35">
        <f t="shared" si="55"/>
        <v>45555</v>
      </c>
      <c r="AG304" s="36">
        <f t="shared" si="54"/>
        <v>4.9414800000000002E-2</v>
      </c>
      <c r="AH304" s="36"/>
      <c r="AJ304" s="37"/>
      <c r="AK304" s="37"/>
    </row>
    <row r="305" spans="5:37" x14ac:dyDescent="0.25">
      <c r="E305" s="1">
        <v>4.2765899999999997</v>
      </c>
      <c r="F305" s="106"/>
      <c r="J305" s="110">
        <v>45694</v>
      </c>
      <c r="K305" s="106">
        <v>4.3788200000000002</v>
      </c>
      <c r="L305" s="30"/>
      <c r="AF305" s="35">
        <f t="shared" si="55"/>
        <v>45556</v>
      </c>
      <c r="AG305" s="36">
        <f t="shared" si="54"/>
        <v>4.9414800000000002E-2</v>
      </c>
      <c r="AH305" s="36"/>
      <c r="AJ305" s="37"/>
      <c r="AK305" s="37"/>
    </row>
    <row r="306" spans="5:37" x14ac:dyDescent="0.25">
      <c r="E306" s="1">
        <v>4.2765899999999997</v>
      </c>
      <c r="F306" s="106"/>
      <c r="J306" s="110">
        <v>45695</v>
      </c>
      <c r="K306" s="106">
        <v>4.3793499999999996</v>
      </c>
      <c r="L306" s="30"/>
      <c r="AF306" s="35">
        <f t="shared" si="55"/>
        <v>45557</v>
      </c>
      <c r="AG306" s="36">
        <f t="shared" si="54"/>
        <v>4.9414800000000002E-2</v>
      </c>
      <c r="AH306" s="36"/>
      <c r="AJ306" s="37"/>
      <c r="AK306" s="37"/>
    </row>
    <row r="307" spans="5:37" x14ac:dyDescent="0.25">
      <c r="E307" s="1">
        <v>4.2765899999999997</v>
      </c>
      <c r="F307" s="106"/>
      <c r="J307" s="110">
        <v>45698</v>
      </c>
      <c r="K307" s="106">
        <v>4.3788200000000002</v>
      </c>
      <c r="L307" s="30"/>
      <c r="AF307" s="35">
        <f t="shared" si="55"/>
        <v>45558</v>
      </c>
      <c r="AG307" s="36">
        <f t="shared" si="54"/>
        <v>4.9408000000000001E-2</v>
      </c>
      <c r="AH307" s="36"/>
      <c r="AJ307" s="37"/>
      <c r="AK307" s="37"/>
    </row>
    <row r="308" spans="5:37" x14ac:dyDescent="0.25">
      <c r="E308" s="1">
        <v>4.2765899999999997</v>
      </c>
      <c r="F308" s="106"/>
      <c r="J308" s="110">
        <v>45699</v>
      </c>
      <c r="K308" s="106">
        <v>4.3788200000000002</v>
      </c>
      <c r="L308" s="30"/>
      <c r="AF308" s="35">
        <f t="shared" si="55"/>
        <v>45559</v>
      </c>
      <c r="AG308" s="36">
        <f t="shared" si="54"/>
        <v>4.9408000000000001E-2</v>
      </c>
      <c r="AH308" s="36"/>
      <c r="AJ308" s="37"/>
      <c r="AK308" s="37"/>
    </row>
    <row r="309" spans="5:37" x14ac:dyDescent="0.25">
      <c r="E309" s="1">
        <v>4.2770999999999999</v>
      </c>
      <c r="F309" s="106"/>
      <c r="J309" s="110">
        <v>45700</v>
      </c>
      <c r="K309" s="106">
        <v>4.3788200000000002</v>
      </c>
      <c r="L309" s="30"/>
      <c r="AF309" s="35">
        <f t="shared" si="55"/>
        <v>45560</v>
      </c>
      <c r="AG309" s="36">
        <f t="shared" si="54"/>
        <v>4.9408000000000001E-2</v>
      </c>
      <c r="AH309" s="36"/>
      <c r="AJ309" s="37"/>
      <c r="AK309" s="37"/>
    </row>
    <row r="310" spans="5:37" x14ac:dyDescent="0.25">
      <c r="E310" s="1">
        <v>4.2765899999999997</v>
      </c>
      <c r="F310" s="106"/>
      <c r="J310" s="110">
        <v>45701</v>
      </c>
      <c r="K310" s="106">
        <v>4.3788200000000002</v>
      </c>
      <c r="L310" s="30"/>
      <c r="AF310" s="35">
        <f t="shared" si="55"/>
        <v>45561</v>
      </c>
      <c r="AG310" s="36">
        <f t="shared" si="54"/>
        <v>4.9408000000000001E-2</v>
      </c>
      <c r="AH310" s="36"/>
      <c r="AJ310" s="37"/>
      <c r="AK310" s="37"/>
    </row>
    <row r="311" spans="5:37" x14ac:dyDescent="0.25">
      <c r="E311" s="1">
        <v>4.2765899999999997</v>
      </c>
      <c r="F311" s="106"/>
      <c r="J311" s="110">
        <v>45702</v>
      </c>
      <c r="K311" s="106">
        <v>4.3796200000000001</v>
      </c>
      <c r="L311" s="30"/>
      <c r="AF311" s="35">
        <f t="shared" si="55"/>
        <v>45562</v>
      </c>
      <c r="AG311" s="36">
        <f t="shared" si="54"/>
        <v>4.9414800000000002E-2</v>
      </c>
      <c r="AH311" s="36"/>
      <c r="AJ311" s="37"/>
      <c r="AK311" s="37"/>
    </row>
    <row r="312" spans="5:37" x14ac:dyDescent="0.25">
      <c r="E312" s="1">
        <v>4.2765899999999997</v>
      </c>
      <c r="F312" s="106"/>
      <c r="J312" s="110">
        <v>45706</v>
      </c>
      <c r="K312" s="106">
        <v>4.3788200000000002</v>
      </c>
      <c r="L312" s="30"/>
      <c r="AF312" s="35">
        <f t="shared" si="55"/>
        <v>45563</v>
      </c>
      <c r="AG312" s="36">
        <f t="shared" si="54"/>
        <v>4.9414800000000002E-2</v>
      </c>
      <c r="AH312" s="36"/>
      <c r="AJ312" s="37"/>
      <c r="AK312" s="37"/>
    </row>
    <row r="313" spans="5:37" x14ac:dyDescent="0.25">
      <c r="E313" s="1">
        <v>4.2765899999999997</v>
      </c>
      <c r="F313" s="106"/>
      <c r="J313" s="110">
        <v>45707</v>
      </c>
      <c r="K313" s="106">
        <v>4.3788200000000002</v>
      </c>
      <c r="L313" s="30"/>
      <c r="AF313" s="35">
        <f t="shared" si="55"/>
        <v>45564</v>
      </c>
      <c r="AG313" s="36">
        <f t="shared" si="54"/>
        <v>4.9414800000000002E-2</v>
      </c>
      <c r="AH313" s="36"/>
      <c r="AJ313" s="37"/>
      <c r="AK313" s="37"/>
    </row>
    <row r="314" spans="5:37" x14ac:dyDescent="0.25">
      <c r="E314" s="1">
        <v>4.2770999999999999</v>
      </c>
      <c r="F314" s="106"/>
      <c r="J314" s="110">
        <v>45708</v>
      </c>
      <c r="K314" s="106">
        <v>4.3788200000000002</v>
      </c>
      <c r="L314" s="30"/>
      <c r="AF314" s="35">
        <f t="shared" si="55"/>
        <v>45565</v>
      </c>
      <c r="AG314" s="36">
        <f t="shared" si="54"/>
        <v>4.8313399999999999E-2</v>
      </c>
      <c r="AH314" s="36"/>
      <c r="AJ314" s="37"/>
      <c r="AK314" s="37"/>
    </row>
    <row r="315" spans="5:37" x14ac:dyDescent="0.25">
      <c r="E315" s="1">
        <v>4.2765899999999997</v>
      </c>
      <c r="F315" s="106"/>
      <c r="J315" s="110">
        <v>45709</v>
      </c>
      <c r="K315" s="106">
        <v>4.3793499999999996</v>
      </c>
      <c r="L315" s="30"/>
      <c r="AF315" s="35">
        <f t="shared" si="55"/>
        <v>45566</v>
      </c>
      <c r="AG315" s="36">
        <f t="shared" si="54"/>
        <v>4.8313399999999999E-2</v>
      </c>
      <c r="AH315" s="36"/>
      <c r="AJ315" s="37"/>
      <c r="AK315" s="37"/>
    </row>
    <row r="316" spans="5:37" x14ac:dyDescent="0.25">
      <c r="E316" s="1">
        <v>4.2765899999999997</v>
      </c>
      <c r="F316" s="106"/>
      <c r="J316" s="110">
        <v>45712</v>
      </c>
      <c r="K316" s="106">
        <v>4.3788200000000002</v>
      </c>
      <c r="L316" s="30"/>
      <c r="AF316" s="35">
        <f t="shared" si="55"/>
        <v>45567</v>
      </c>
      <c r="AG316" s="36">
        <f t="shared" si="54"/>
        <v>4.8313399999999999E-2</v>
      </c>
      <c r="AH316" s="36"/>
      <c r="AJ316" s="37"/>
      <c r="AK316" s="37"/>
    </row>
    <row r="317" spans="5:37" x14ac:dyDescent="0.25">
      <c r="E317" s="1">
        <v>4.2765899999999997</v>
      </c>
      <c r="F317" s="106"/>
      <c r="J317" s="110">
        <v>45713</v>
      </c>
      <c r="K317" s="106">
        <v>4.3788200000000002</v>
      </c>
      <c r="L317" s="30"/>
      <c r="AF317" s="35">
        <f t="shared" si="55"/>
        <v>45568</v>
      </c>
      <c r="AG317" s="36">
        <f t="shared" si="54"/>
        <v>4.8313399999999999E-2</v>
      </c>
      <c r="AH317" s="36"/>
      <c r="AJ317" s="37"/>
      <c r="AK317" s="37"/>
    </row>
    <row r="318" spans="5:37" x14ac:dyDescent="0.25">
      <c r="E318" s="1">
        <v>4.2765899999999997</v>
      </c>
      <c r="F318" s="106"/>
      <c r="J318" s="110">
        <v>45714</v>
      </c>
      <c r="K318" s="106">
        <v>4.3788200000000002</v>
      </c>
      <c r="L318" s="30"/>
      <c r="AF318" s="35">
        <f t="shared" si="55"/>
        <v>45569</v>
      </c>
      <c r="AG318" s="36">
        <f t="shared" si="54"/>
        <v>4.8319899999999999E-2</v>
      </c>
      <c r="AH318" s="36"/>
      <c r="AJ318" s="37"/>
      <c r="AK318" s="37"/>
    </row>
    <row r="319" spans="5:37" x14ac:dyDescent="0.25">
      <c r="E319" s="1">
        <v>4.2773500000000002</v>
      </c>
      <c r="F319" s="106"/>
      <c r="J319" s="110">
        <v>45715</v>
      </c>
      <c r="K319" s="106">
        <v>4.3788200000000002</v>
      </c>
      <c r="L319" s="30"/>
      <c r="AF319" s="35">
        <f t="shared" si="55"/>
        <v>45570</v>
      </c>
      <c r="AG319" s="36">
        <f t="shared" si="54"/>
        <v>4.8319899999999999E-2</v>
      </c>
      <c r="AH319" s="36"/>
      <c r="AJ319" s="37"/>
      <c r="AK319" s="37"/>
    </row>
    <row r="320" spans="5:37" x14ac:dyDescent="0.25">
      <c r="E320" s="1">
        <v>4.2765899999999997</v>
      </c>
      <c r="F320" s="106"/>
      <c r="J320" s="110">
        <v>45716</v>
      </c>
      <c r="K320" s="106">
        <v>4.3793499999999996</v>
      </c>
      <c r="L320" s="30"/>
      <c r="AF320" s="35">
        <f t="shared" si="55"/>
        <v>45571</v>
      </c>
      <c r="AG320" s="36">
        <f t="shared" si="54"/>
        <v>4.8319899999999999E-2</v>
      </c>
      <c r="AH320" s="36"/>
      <c r="AJ320" s="37"/>
      <c r="AK320" s="37"/>
    </row>
    <row r="321" spans="5:37" x14ac:dyDescent="0.25">
      <c r="E321" s="1">
        <v>4.2765899999999997</v>
      </c>
      <c r="F321" s="106"/>
      <c r="J321" s="110">
        <v>45719</v>
      </c>
      <c r="K321" s="106">
        <v>4.3788200000000002</v>
      </c>
      <c r="L321" s="30"/>
      <c r="AF321" s="35">
        <f t="shared" si="55"/>
        <v>45572</v>
      </c>
      <c r="AG321" s="36">
        <f t="shared" si="54"/>
        <v>4.8313399999999999E-2</v>
      </c>
      <c r="AH321" s="36"/>
      <c r="AJ321" s="37"/>
      <c r="AK321" s="37"/>
    </row>
    <row r="322" spans="5:37" x14ac:dyDescent="0.25">
      <c r="E322" s="1">
        <v>4.2765899999999997</v>
      </c>
      <c r="F322" s="106"/>
      <c r="J322" s="110">
        <v>45720</v>
      </c>
      <c r="K322" s="106">
        <v>4.3788200000000002</v>
      </c>
      <c r="L322" s="30"/>
      <c r="AF322" s="35">
        <f t="shared" si="55"/>
        <v>45573</v>
      </c>
      <c r="AG322" s="36">
        <f t="shared" si="54"/>
        <v>4.8313399999999999E-2</v>
      </c>
      <c r="AH322" s="36"/>
      <c r="AJ322" s="37"/>
      <c r="AK322" s="37"/>
    </row>
    <row r="323" spans="5:37" x14ac:dyDescent="0.25">
      <c r="E323" s="1">
        <v>4.2770999999999999</v>
      </c>
      <c r="F323" s="106"/>
      <c r="J323" s="110">
        <v>45721</v>
      </c>
      <c r="K323" s="106">
        <v>4.3788200000000002</v>
      </c>
      <c r="L323" s="30"/>
      <c r="AF323" s="35">
        <f t="shared" si="55"/>
        <v>45574</v>
      </c>
      <c r="AG323" s="36">
        <f t="shared" si="54"/>
        <v>4.8313399999999999E-2</v>
      </c>
      <c r="AH323" s="36"/>
      <c r="AJ323" s="37"/>
      <c r="AK323" s="37"/>
    </row>
    <row r="324" spans="5:37" x14ac:dyDescent="0.25">
      <c r="E324" s="1">
        <v>4.2765899999999997</v>
      </c>
      <c r="F324" s="106"/>
      <c r="J324" s="110">
        <v>45722</v>
      </c>
      <c r="K324" s="106">
        <v>4.3788200000000002</v>
      </c>
      <c r="L324" s="30"/>
      <c r="AF324" s="35">
        <f t="shared" si="55"/>
        <v>45575</v>
      </c>
      <c r="AG324" s="36">
        <f t="shared" si="54"/>
        <v>4.8313399999999999E-2</v>
      </c>
      <c r="AH324" s="36"/>
      <c r="AJ324" s="37"/>
      <c r="AK324" s="37"/>
    </row>
    <row r="325" spans="5:37" x14ac:dyDescent="0.25">
      <c r="E325" s="1">
        <v>4.2765899999999997</v>
      </c>
      <c r="F325" s="106"/>
      <c r="J325" s="110">
        <v>45723</v>
      </c>
      <c r="K325" s="106">
        <v>4.3793499999999996</v>
      </c>
      <c r="L325" s="30"/>
      <c r="AF325" s="35">
        <f t="shared" si="55"/>
        <v>45576</v>
      </c>
      <c r="AG325" s="36">
        <f t="shared" si="54"/>
        <v>4.8323099999999994E-2</v>
      </c>
      <c r="AH325" s="36"/>
      <c r="AJ325" s="37"/>
      <c r="AK325" s="37"/>
    </row>
    <row r="326" spans="5:37" x14ac:dyDescent="0.25">
      <c r="E326" s="1">
        <v>4.2765899999999997</v>
      </c>
      <c r="F326" s="106"/>
      <c r="J326" s="110">
        <v>45726</v>
      </c>
      <c r="K326" s="106">
        <v>4.3788200000000002</v>
      </c>
      <c r="L326" s="30"/>
      <c r="AF326" s="35">
        <f t="shared" si="55"/>
        <v>45577</v>
      </c>
      <c r="AG326" s="36">
        <f t="shared" si="54"/>
        <v>4.8323099999999994E-2</v>
      </c>
      <c r="AH326" s="36"/>
      <c r="AJ326" s="37"/>
      <c r="AK326" s="37"/>
    </row>
    <row r="327" spans="5:37" x14ac:dyDescent="0.25">
      <c r="E327" s="1">
        <v>4.2765899999999997</v>
      </c>
      <c r="F327" s="106"/>
      <c r="J327" s="110">
        <v>45727</v>
      </c>
      <c r="K327" s="106">
        <v>4.3788200000000002</v>
      </c>
      <c r="L327" s="30"/>
      <c r="AF327" s="35">
        <f t="shared" si="55"/>
        <v>45578</v>
      </c>
      <c r="AG327" s="36">
        <f t="shared" ref="AG327:AG390" si="56">_xlfn.IFNA(VLOOKUP(AF327,J:K,2,FALSE)/100,AG326)</f>
        <v>4.8323099999999994E-2</v>
      </c>
      <c r="AH327" s="36"/>
      <c r="AJ327" s="37"/>
      <c r="AK327" s="37"/>
    </row>
    <row r="328" spans="5:37" x14ac:dyDescent="0.25">
      <c r="E328" s="1">
        <v>4.2770999999999999</v>
      </c>
      <c r="F328" s="106"/>
      <c r="J328" s="110">
        <v>45728</v>
      </c>
      <c r="K328" s="106">
        <v>4.3788200000000002</v>
      </c>
      <c r="L328" s="30"/>
      <c r="AF328" s="35">
        <f t="shared" ref="AF328:AF391" si="57">AF327+1</f>
        <v>45579</v>
      </c>
      <c r="AG328" s="36">
        <f t="shared" si="56"/>
        <v>4.8323099999999994E-2</v>
      </c>
      <c r="AH328" s="36"/>
      <c r="AJ328" s="37"/>
      <c r="AK328" s="37"/>
    </row>
    <row r="329" spans="5:37" x14ac:dyDescent="0.25">
      <c r="E329" s="1">
        <v>4.2765899999999997</v>
      </c>
      <c r="F329" s="106"/>
      <c r="J329" s="110">
        <v>45729</v>
      </c>
      <c r="K329" s="106">
        <v>4.3788200000000002</v>
      </c>
      <c r="L329" s="30"/>
      <c r="AF329" s="35">
        <f t="shared" si="57"/>
        <v>45580</v>
      </c>
      <c r="AG329" s="36">
        <f t="shared" si="56"/>
        <v>4.8313399999999999E-2</v>
      </c>
      <c r="AH329" s="36"/>
      <c r="AJ329" s="37"/>
      <c r="AK329" s="37"/>
    </row>
    <row r="330" spans="5:37" x14ac:dyDescent="0.25">
      <c r="E330" s="1">
        <v>4.2765899999999997</v>
      </c>
      <c r="F330" s="106"/>
      <c r="J330" s="110">
        <v>45730</v>
      </c>
      <c r="K330" s="106">
        <v>4.3793499999999996</v>
      </c>
      <c r="L330" s="30"/>
      <c r="AF330" s="35">
        <f t="shared" si="57"/>
        <v>45581</v>
      </c>
      <c r="AG330" s="36">
        <f t="shared" si="56"/>
        <v>4.8313399999999999E-2</v>
      </c>
      <c r="AH330" s="36"/>
      <c r="AJ330" s="37"/>
      <c r="AK330" s="37"/>
    </row>
    <row r="331" spans="5:37" x14ac:dyDescent="0.25">
      <c r="E331" s="1">
        <v>4.2765899999999997</v>
      </c>
      <c r="F331" s="106"/>
      <c r="J331" s="110">
        <v>45733</v>
      </c>
      <c r="K331" s="106">
        <v>4.3788200000000002</v>
      </c>
      <c r="L331" s="30"/>
      <c r="AF331" s="35">
        <f t="shared" si="57"/>
        <v>45582</v>
      </c>
      <c r="AG331" s="36">
        <f t="shared" si="56"/>
        <v>4.8313399999999999E-2</v>
      </c>
      <c r="AH331" s="36"/>
      <c r="AJ331" s="37"/>
      <c r="AK331" s="37"/>
    </row>
    <row r="332" spans="5:37" x14ac:dyDescent="0.25">
      <c r="E332" s="1">
        <v>4.2765899999999997</v>
      </c>
      <c r="F332" s="106"/>
      <c r="J332" s="110">
        <v>45734</v>
      </c>
      <c r="K332" s="106">
        <v>4.3788200000000002</v>
      </c>
      <c r="L332" s="30"/>
      <c r="AF332" s="35">
        <f t="shared" si="57"/>
        <v>45583</v>
      </c>
      <c r="AG332" s="36">
        <f t="shared" si="56"/>
        <v>4.8319899999999999E-2</v>
      </c>
      <c r="AH332" s="36"/>
      <c r="AJ332" s="37"/>
      <c r="AK332" s="37"/>
    </row>
    <row r="333" spans="5:37" x14ac:dyDescent="0.25">
      <c r="E333" s="1">
        <v>4.2770999999999999</v>
      </c>
      <c r="F333" s="106"/>
      <c r="J333" s="110">
        <v>45735</v>
      </c>
      <c r="K333" s="106">
        <v>4.3788200000000002</v>
      </c>
      <c r="L333" s="30"/>
      <c r="AF333" s="35">
        <f t="shared" si="57"/>
        <v>45584</v>
      </c>
      <c r="AG333" s="36">
        <f t="shared" si="56"/>
        <v>4.8319899999999999E-2</v>
      </c>
      <c r="AH333" s="36"/>
      <c r="AJ333" s="37"/>
      <c r="AK333" s="37"/>
    </row>
    <row r="334" spans="5:37" x14ac:dyDescent="0.25">
      <c r="E334" s="1">
        <v>4.2765899999999997</v>
      </c>
      <c r="F334" s="106"/>
      <c r="J334" s="110">
        <v>45736</v>
      </c>
      <c r="K334" s="106">
        <v>4.3788200000000002</v>
      </c>
      <c r="L334" s="30"/>
      <c r="AF334" s="35">
        <f t="shared" si="57"/>
        <v>45585</v>
      </c>
      <c r="AG334" s="36">
        <f t="shared" si="56"/>
        <v>4.8319899999999999E-2</v>
      </c>
      <c r="AH334" s="36"/>
      <c r="AJ334" s="37"/>
      <c r="AK334" s="37"/>
    </row>
    <row r="335" spans="5:37" x14ac:dyDescent="0.25">
      <c r="E335" s="1">
        <v>4.2765899999999997</v>
      </c>
      <c r="F335" s="106"/>
      <c r="J335" s="110">
        <v>45737</v>
      </c>
      <c r="K335" s="106">
        <v>4.3793499999999996</v>
      </c>
      <c r="L335" s="30"/>
      <c r="AF335" s="35">
        <f t="shared" si="57"/>
        <v>45586</v>
      </c>
      <c r="AG335" s="36">
        <f t="shared" si="56"/>
        <v>4.8313399999999999E-2</v>
      </c>
      <c r="AH335" s="36"/>
      <c r="AJ335" s="37"/>
      <c r="AK335" s="37"/>
    </row>
    <row r="336" spans="5:37" x14ac:dyDescent="0.25">
      <c r="E336" s="1">
        <v>4.2765899999999997</v>
      </c>
      <c r="F336" s="106"/>
      <c r="J336" s="110">
        <v>45740</v>
      </c>
      <c r="K336" s="106">
        <v>4.3788200000000002</v>
      </c>
      <c r="L336" s="30"/>
      <c r="AF336" s="35">
        <f t="shared" si="57"/>
        <v>45587</v>
      </c>
      <c r="AG336" s="36">
        <f t="shared" si="56"/>
        <v>4.8313399999999999E-2</v>
      </c>
      <c r="AH336" s="36"/>
      <c r="AJ336" s="37"/>
      <c r="AK336" s="37"/>
    </row>
    <row r="337" spans="5:37" x14ac:dyDescent="0.25">
      <c r="E337" s="1">
        <v>4.2765899999999997</v>
      </c>
      <c r="F337" s="106"/>
      <c r="J337" s="110">
        <v>45741</v>
      </c>
      <c r="K337" s="106">
        <v>4.3788200000000002</v>
      </c>
      <c r="L337" s="30"/>
      <c r="AF337" s="35">
        <f t="shared" si="57"/>
        <v>45588</v>
      </c>
      <c r="AG337" s="36">
        <f t="shared" si="56"/>
        <v>4.8313399999999999E-2</v>
      </c>
      <c r="AH337" s="36"/>
      <c r="AJ337" s="37"/>
      <c r="AK337" s="37"/>
    </row>
    <row r="338" spans="5:37" x14ac:dyDescent="0.25">
      <c r="E338" s="1">
        <v>4.2770999999999999</v>
      </c>
      <c r="F338" s="106"/>
      <c r="J338" s="110">
        <v>45742</v>
      </c>
      <c r="K338" s="106">
        <v>4.3788200000000002</v>
      </c>
      <c r="L338" s="30"/>
      <c r="AF338" s="35">
        <f t="shared" si="57"/>
        <v>45589</v>
      </c>
      <c r="AG338" s="36">
        <f t="shared" si="56"/>
        <v>4.8313399999999999E-2</v>
      </c>
      <c r="AH338" s="36"/>
      <c r="AJ338" s="37"/>
      <c r="AK338" s="37"/>
    </row>
    <row r="339" spans="5:37" x14ac:dyDescent="0.25">
      <c r="E339" s="1">
        <v>4.2765899999999997</v>
      </c>
      <c r="F339" s="106"/>
      <c r="J339" s="110">
        <v>45743</v>
      </c>
      <c r="K339" s="106">
        <v>4.3788200000000002</v>
      </c>
      <c r="L339" s="30"/>
      <c r="AF339" s="35">
        <f t="shared" si="57"/>
        <v>45590</v>
      </c>
      <c r="AG339" s="36">
        <f t="shared" si="56"/>
        <v>4.8319899999999999E-2</v>
      </c>
      <c r="AH339" s="36"/>
      <c r="AJ339" s="37"/>
      <c r="AK339" s="37"/>
    </row>
    <row r="340" spans="5:37" x14ac:dyDescent="0.25">
      <c r="E340" s="1">
        <v>4.2765899999999997</v>
      </c>
      <c r="F340" s="106"/>
      <c r="J340" s="110">
        <v>45744</v>
      </c>
      <c r="K340" s="106">
        <v>4.3793499999999996</v>
      </c>
      <c r="L340" s="30"/>
      <c r="AF340" s="35">
        <f t="shared" si="57"/>
        <v>45591</v>
      </c>
      <c r="AG340" s="36">
        <f t="shared" si="56"/>
        <v>4.8319899999999999E-2</v>
      </c>
      <c r="AH340" s="36"/>
      <c r="AJ340" s="37"/>
      <c r="AK340" s="37"/>
    </row>
    <row r="341" spans="5:37" x14ac:dyDescent="0.25">
      <c r="E341" s="1">
        <v>4.2765899999999997</v>
      </c>
      <c r="F341" s="106"/>
      <c r="J341" s="110">
        <v>45747</v>
      </c>
      <c r="K341" s="106">
        <v>4.3788200000000002</v>
      </c>
      <c r="L341" s="30"/>
      <c r="AF341" s="35">
        <f t="shared" si="57"/>
        <v>45592</v>
      </c>
      <c r="AG341" s="36">
        <f t="shared" si="56"/>
        <v>4.8319899999999999E-2</v>
      </c>
      <c r="AH341" s="36"/>
      <c r="AJ341" s="37"/>
      <c r="AK341" s="37"/>
    </row>
    <row r="342" spans="5:37" x14ac:dyDescent="0.25">
      <c r="E342" s="1">
        <v>4.2765899999999997</v>
      </c>
      <c r="F342" s="106"/>
      <c r="J342" s="110">
        <v>45748</v>
      </c>
      <c r="K342" s="106">
        <v>4.3788200000000002</v>
      </c>
      <c r="L342" s="30"/>
      <c r="AF342" s="35">
        <f t="shared" si="57"/>
        <v>45593</v>
      </c>
      <c r="AG342" s="36">
        <f t="shared" si="56"/>
        <v>4.7420900000000002E-2</v>
      </c>
      <c r="AH342" s="36"/>
      <c r="AJ342" s="37"/>
      <c r="AK342" s="37"/>
    </row>
    <row r="343" spans="5:37" x14ac:dyDescent="0.25">
      <c r="E343" s="1">
        <v>4.2770999999999999</v>
      </c>
      <c r="F343" s="106"/>
      <c r="J343" s="110">
        <v>45749</v>
      </c>
      <c r="K343" s="106">
        <v>4.3788200000000002</v>
      </c>
      <c r="L343" s="30"/>
      <c r="AF343" s="35">
        <f t="shared" si="57"/>
        <v>45594</v>
      </c>
      <c r="AG343" s="36">
        <f t="shared" si="56"/>
        <v>4.7420900000000002E-2</v>
      </c>
      <c r="AH343" s="36"/>
      <c r="AJ343" s="37"/>
      <c r="AK343" s="37"/>
    </row>
    <row r="344" spans="5:37" x14ac:dyDescent="0.25">
      <c r="E344" s="1">
        <v>4.2765899999999997</v>
      </c>
      <c r="F344" s="106"/>
      <c r="J344" s="110">
        <v>45750</v>
      </c>
      <c r="K344" s="106">
        <v>4.3788200000000002</v>
      </c>
      <c r="L344" s="30"/>
      <c r="AF344" s="35">
        <f t="shared" si="57"/>
        <v>45595</v>
      </c>
      <c r="AG344" s="36">
        <f t="shared" si="56"/>
        <v>4.7420900000000002E-2</v>
      </c>
      <c r="AH344" s="36"/>
      <c r="AJ344" s="37"/>
      <c r="AK344" s="37"/>
    </row>
    <row r="345" spans="5:37" x14ac:dyDescent="0.25">
      <c r="E345" s="1">
        <v>4.2765899999999997</v>
      </c>
      <c r="F345" s="106"/>
      <c r="J345" s="110">
        <v>45751</v>
      </c>
      <c r="K345" s="106">
        <v>4.3793499999999996</v>
      </c>
      <c r="L345" s="30"/>
      <c r="AF345" s="35">
        <f t="shared" si="57"/>
        <v>45596</v>
      </c>
      <c r="AG345" s="36">
        <f t="shared" si="56"/>
        <v>4.7420900000000002E-2</v>
      </c>
      <c r="AH345" s="36"/>
      <c r="AJ345" s="37"/>
      <c r="AK345" s="37"/>
    </row>
    <row r="346" spans="5:37" x14ac:dyDescent="0.25">
      <c r="E346" s="1">
        <v>4.2765899999999997</v>
      </c>
      <c r="F346" s="106"/>
      <c r="J346" s="110">
        <v>45754</v>
      </c>
      <c r="K346" s="106">
        <v>4.3788200000000002</v>
      </c>
      <c r="L346" s="30"/>
      <c r="AF346" s="35">
        <f t="shared" si="57"/>
        <v>45597</v>
      </c>
      <c r="AG346" s="36">
        <f t="shared" si="56"/>
        <v>4.74271E-2</v>
      </c>
      <c r="AH346" s="36"/>
      <c r="AJ346" s="37"/>
      <c r="AK346" s="37"/>
    </row>
    <row r="347" spans="5:37" x14ac:dyDescent="0.25">
      <c r="E347" s="1">
        <v>4.2765899999999997</v>
      </c>
      <c r="F347" s="106"/>
      <c r="J347" s="110">
        <v>45755</v>
      </c>
      <c r="K347" s="106">
        <v>4.3788200000000002</v>
      </c>
      <c r="L347" s="30"/>
      <c r="AF347" s="35">
        <f t="shared" si="57"/>
        <v>45598</v>
      </c>
      <c r="AG347" s="36">
        <f t="shared" si="56"/>
        <v>4.74271E-2</v>
      </c>
      <c r="AH347" s="36"/>
      <c r="AJ347" s="37"/>
      <c r="AK347" s="37"/>
    </row>
    <row r="348" spans="5:37" x14ac:dyDescent="0.25">
      <c r="E348" s="1">
        <v>4.2770999999999999</v>
      </c>
      <c r="F348" s="106"/>
      <c r="J348" s="110">
        <v>45756</v>
      </c>
      <c r="K348" s="106">
        <v>4.3788200000000002</v>
      </c>
      <c r="L348" s="30"/>
      <c r="AF348" s="35">
        <f t="shared" si="57"/>
        <v>45599</v>
      </c>
      <c r="AG348" s="36">
        <f t="shared" si="56"/>
        <v>4.74271E-2</v>
      </c>
      <c r="AH348" s="36"/>
      <c r="AJ348" s="37"/>
      <c r="AK348" s="37"/>
    </row>
    <row r="349" spans="5:37" x14ac:dyDescent="0.25">
      <c r="E349" s="1">
        <v>4.2765899999999997</v>
      </c>
      <c r="F349" s="106"/>
      <c r="J349" s="110">
        <v>45757</v>
      </c>
      <c r="K349" s="106">
        <v>4.3788200000000002</v>
      </c>
      <c r="L349" s="30"/>
      <c r="AF349" s="35">
        <f t="shared" si="57"/>
        <v>45600</v>
      </c>
      <c r="AG349" s="36">
        <f t="shared" si="56"/>
        <v>4.7420900000000002E-2</v>
      </c>
      <c r="AH349" s="36"/>
      <c r="AJ349" s="37"/>
      <c r="AK349" s="37"/>
    </row>
    <row r="350" spans="5:37" x14ac:dyDescent="0.25">
      <c r="E350" s="1">
        <v>4.2765899999999997</v>
      </c>
      <c r="F350" s="106"/>
      <c r="J350" s="110">
        <v>45758</v>
      </c>
      <c r="K350" s="106">
        <v>4.3793499999999996</v>
      </c>
      <c r="L350" s="30"/>
      <c r="AF350" s="35">
        <f t="shared" si="57"/>
        <v>45601</v>
      </c>
      <c r="AG350" s="36">
        <f t="shared" si="56"/>
        <v>4.7420900000000002E-2</v>
      </c>
      <c r="AH350" s="36"/>
      <c r="AJ350" s="37"/>
      <c r="AK350" s="37"/>
    </row>
    <row r="351" spans="5:37" x14ac:dyDescent="0.25">
      <c r="E351" s="1">
        <v>4.2765899999999997</v>
      </c>
      <c r="F351" s="106"/>
      <c r="J351" s="110">
        <v>45761</v>
      </c>
      <c r="K351" s="106">
        <v>4.3788200000000002</v>
      </c>
      <c r="L351" s="30"/>
      <c r="AF351" s="35">
        <f t="shared" si="57"/>
        <v>45602</v>
      </c>
      <c r="AG351" s="36">
        <f t="shared" si="56"/>
        <v>4.7420900000000002E-2</v>
      </c>
      <c r="AH351" s="36"/>
      <c r="AJ351" s="37"/>
      <c r="AK351" s="37"/>
    </row>
    <row r="352" spans="5:37" x14ac:dyDescent="0.25">
      <c r="E352" s="1">
        <v>4.2765899999999997</v>
      </c>
      <c r="F352" s="106"/>
      <c r="J352" s="110">
        <v>45762</v>
      </c>
      <c r="K352" s="106">
        <v>4.3788200000000002</v>
      </c>
      <c r="L352" s="30"/>
      <c r="AF352" s="35">
        <f t="shared" si="57"/>
        <v>45603</v>
      </c>
      <c r="AG352" s="36">
        <f t="shared" si="56"/>
        <v>4.7420900000000002E-2</v>
      </c>
      <c r="AH352" s="36"/>
      <c r="AJ352" s="37"/>
      <c r="AK352" s="37"/>
    </row>
    <row r="353" spans="5:37" x14ac:dyDescent="0.25">
      <c r="E353" s="1">
        <v>4.2770999999999999</v>
      </c>
      <c r="F353" s="106"/>
      <c r="J353" s="110">
        <v>45763</v>
      </c>
      <c r="K353" s="106">
        <v>4.3788200000000002</v>
      </c>
      <c r="L353" s="30"/>
      <c r="AF353" s="35">
        <f t="shared" si="57"/>
        <v>45604</v>
      </c>
      <c r="AG353" s="36">
        <f t="shared" si="56"/>
        <v>4.7430199999999999E-2</v>
      </c>
      <c r="AH353" s="36"/>
      <c r="AJ353" s="37"/>
      <c r="AK353" s="37"/>
    </row>
    <row r="354" spans="5:37" x14ac:dyDescent="0.25">
      <c r="E354" s="1">
        <v>4.2765899999999997</v>
      </c>
      <c r="F354" s="106"/>
      <c r="J354" s="110">
        <v>45764</v>
      </c>
      <c r="K354" s="106">
        <v>4.3796200000000001</v>
      </c>
      <c r="L354" s="30"/>
      <c r="AF354" s="35">
        <f t="shared" si="57"/>
        <v>45605</v>
      </c>
      <c r="AG354" s="36">
        <f t="shared" si="56"/>
        <v>4.7430199999999999E-2</v>
      </c>
      <c r="AH354" s="36"/>
      <c r="AJ354" s="37"/>
      <c r="AK354" s="37"/>
    </row>
    <row r="355" spans="5:37" x14ac:dyDescent="0.25">
      <c r="E355" s="1">
        <v>4.2765899999999997</v>
      </c>
      <c r="F355" s="106"/>
      <c r="J355" s="110">
        <v>45768</v>
      </c>
      <c r="K355" s="106">
        <v>4.3788200000000002</v>
      </c>
      <c r="L355" s="30"/>
      <c r="AF355" s="35">
        <f t="shared" si="57"/>
        <v>45606</v>
      </c>
      <c r="AG355" s="36">
        <f t="shared" si="56"/>
        <v>4.7430199999999999E-2</v>
      </c>
      <c r="AH355" s="36"/>
      <c r="AJ355" s="37"/>
      <c r="AK355" s="37"/>
    </row>
    <row r="356" spans="5:37" x14ac:dyDescent="0.25">
      <c r="E356" s="1">
        <v>4.2765899999999997</v>
      </c>
      <c r="F356" s="106"/>
      <c r="J356" s="110">
        <v>45769</v>
      </c>
      <c r="K356" s="106">
        <v>4.3788200000000002</v>
      </c>
      <c r="L356" s="30"/>
      <c r="AF356" s="35">
        <f t="shared" si="57"/>
        <v>45607</v>
      </c>
      <c r="AG356" s="36">
        <f t="shared" si="56"/>
        <v>4.7430199999999999E-2</v>
      </c>
      <c r="AH356" s="36"/>
      <c r="AJ356" s="37"/>
      <c r="AK356" s="37"/>
    </row>
    <row r="357" spans="5:37" x14ac:dyDescent="0.25">
      <c r="E357" s="1">
        <v>4.2765899999999997</v>
      </c>
      <c r="F357" s="106"/>
      <c r="J357" s="110">
        <v>45770</v>
      </c>
      <c r="K357" s="106">
        <v>4.3788200000000002</v>
      </c>
      <c r="L357" s="30"/>
      <c r="AF357" s="35">
        <f t="shared" si="57"/>
        <v>45608</v>
      </c>
      <c r="AG357" s="36">
        <f t="shared" si="56"/>
        <v>4.7420900000000002E-2</v>
      </c>
      <c r="AH357" s="36"/>
      <c r="AJ357" s="37"/>
      <c r="AK357" s="37"/>
    </row>
    <row r="358" spans="5:37" x14ac:dyDescent="0.25">
      <c r="E358" s="1">
        <v>4.2770999999999999</v>
      </c>
      <c r="F358" s="106"/>
      <c r="J358" s="110">
        <v>45771</v>
      </c>
      <c r="K358" s="106">
        <v>4.3788200000000002</v>
      </c>
      <c r="L358" s="30"/>
      <c r="AF358" s="35">
        <f t="shared" si="57"/>
        <v>45609</v>
      </c>
      <c r="AG358" s="36">
        <f t="shared" si="56"/>
        <v>4.7420900000000002E-2</v>
      </c>
      <c r="AH358" s="36"/>
      <c r="AJ358" s="37"/>
      <c r="AK358" s="37"/>
    </row>
    <row r="359" spans="5:37" x14ac:dyDescent="0.25">
      <c r="E359" s="1">
        <v>4.2765899999999997</v>
      </c>
      <c r="F359" s="106"/>
      <c r="J359" s="110">
        <v>45772</v>
      </c>
      <c r="K359" s="106">
        <v>4.3793499999999996</v>
      </c>
      <c r="L359" s="30"/>
      <c r="AF359" s="35">
        <f t="shared" si="57"/>
        <v>45610</v>
      </c>
      <c r="AG359" s="36">
        <f t="shared" si="56"/>
        <v>4.7420900000000002E-2</v>
      </c>
      <c r="AH359" s="36"/>
      <c r="AJ359" s="37"/>
      <c r="AK359" s="37"/>
    </row>
    <row r="360" spans="5:37" x14ac:dyDescent="0.25">
      <c r="E360" s="1">
        <v>4.2765899999999997</v>
      </c>
      <c r="F360" s="106"/>
      <c r="J360" s="110">
        <v>45775</v>
      </c>
      <c r="K360" s="106">
        <v>4.3788200000000002</v>
      </c>
      <c r="L360" s="30"/>
      <c r="AF360" s="35">
        <f t="shared" si="57"/>
        <v>45611</v>
      </c>
      <c r="AG360" s="36">
        <f t="shared" si="56"/>
        <v>4.74271E-2</v>
      </c>
      <c r="AH360" s="36"/>
      <c r="AJ360" s="37"/>
      <c r="AK360" s="37"/>
    </row>
    <row r="361" spans="5:37" x14ac:dyDescent="0.25">
      <c r="E361" s="1">
        <v>4.2765899999999997</v>
      </c>
      <c r="F361" s="106"/>
      <c r="J361" s="110">
        <v>45776</v>
      </c>
      <c r="K361" s="106">
        <v>4.3788200000000002</v>
      </c>
      <c r="L361" s="30"/>
      <c r="AF361" s="35">
        <f t="shared" si="57"/>
        <v>45612</v>
      </c>
      <c r="AG361" s="36">
        <f t="shared" si="56"/>
        <v>4.74271E-2</v>
      </c>
      <c r="AH361" s="36"/>
      <c r="AJ361" s="37"/>
      <c r="AK361" s="37"/>
    </row>
    <row r="362" spans="5:37" x14ac:dyDescent="0.25">
      <c r="E362" s="1">
        <v>4.2773500000000002</v>
      </c>
      <c r="F362" s="106"/>
      <c r="J362" s="110">
        <v>45777</v>
      </c>
      <c r="K362" s="106">
        <v>4.3788200000000002</v>
      </c>
      <c r="L362" s="30"/>
      <c r="AF362" s="35">
        <f t="shared" si="57"/>
        <v>45613</v>
      </c>
      <c r="AG362" s="36">
        <f t="shared" si="56"/>
        <v>4.74271E-2</v>
      </c>
      <c r="AH362" s="36"/>
      <c r="AJ362" s="37"/>
      <c r="AK362" s="37"/>
    </row>
    <row r="363" spans="5:37" x14ac:dyDescent="0.25">
      <c r="E363" s="1">
        <v>4.2765899999999997</v>
      </c>
      <c r="F363" s="106"/>
      <c r="J363" s="110">
        <v>45778</v>
      </c>
      <c r="K363" s="106">
        <v>4.3788200000000002</v>
      </c>
      <c r="L363" s="30"/>
      <c r="AF363" s="35">
        <f t="shared" si="57"/>
        <v>45614</v>
      </c>
      <c r="AG363" s="36">
        <f t="shared" si="56"/>
        <v>4.7420900000000002E-2</v>
      </c>
      <c r="AH363" s="36"/>
      <c r="AJ363" s="37"/>
      <c r="AK363" s="37"/>
    </row>
    <row r="364" spans="5:37" x14ac:dyDescent="0.25">
      <c r="E364" s="1">
        <v>4.2765899999999997</v>
      </c>
      <c r="F364" s="106"/>
      <c r="J364" s="110">
        <v>45779</v>
      </c>
      <c r="K364" s="106">
        <v>4.3793499999999996</v>
      </c>
      <c r="L364" s="30"/>
      <c r="AF364" s="35">
        <f t="shared" si="57"/>
        <v>45615</v>
      </c>
      <c r="AG364" s="36">
        <f t="shared" si="56"/>
        <v>4.7420900000000002E-2</v>
      </c>
      <c r="AH364" s="36"/>
      <c r="AJ364" s="37"/>
      <c r="AK364" s="37"/>
    </row>
    <row r="365" spans="5:37" x14ac:dyDescent="0.25">
      <c r="E365" s="1">
        <v>4.2765899999999997</v>
      </c>
      <c r="F365" s="106"/>
      <c r="J365" s="110">
        <v>45782</v>
      </c>
      <c r="K365" s="106">
        <v>4.3788200000000002</v>
      </c>
      <c r="L365" s="30"/>
      <c r="AF365" s="35">
        <f t="shared" si="57"/>
        <v>45616</v>
      </c>
      <c r="AG365" s="36">
        <f t="shared" si="56"/>
        <v>4.7420900000000002E-2</v>
      </c>
      <c r="AH365" s="36"/>
      <c r="AJ365" s="37"/>
      <c r="AK365" s="37"/>
    </row>
    <row r="366" spans="5:37" x14ac:dyDescent="0.25">
      <c r="E366" s="1">
        <v>4.2765899999999997</v>
      </c>
      <c r="F366" s="106"/>
      <c r="J366" s="110">
        <v>45783</v>
      </c>
      <c r="K366" s="106">
        <v>4.3788200000000002</v>
      </c>
      <c r="L366" s="30"/>
      <c r="AF366" s="35">
        <f t="shared" si="57"/>
        <v>45617</v>
      </c>
      <c r="AG366" s="36">
        <f t="shared" si="56"/>
        <v>4.7420900000000002E-2</v>
      </c>
      <c r="AH366" s="36"/>
      <c r="AJ366" s="37"/>
      <c r="AK366" s="37"/>
    </row>
    <row r="367" spans="5:37" x14ac:dyDescent="0.25">
      <c r="E367" s="1">
        <v>4.2770999999999999</v>
      </c>
      <c r="F367" s="106"/>
      <c r="J367" s="110">
        <v>45784</v>
      </c>
      <c r="K367" s="106">
        <v>4.3788200000000002</v>
      </c>
      <c r="L367" s="30"/>
      <c r="AF367" s="35">
        <f t="shared" si="57"/>
        <v>45618</v>
      </c>
      <c r="AG367" s="36">
        <f t="shared" si="56"/>
        <v>4.74271E-2</v>
      </c>
      <c r="AH367" s="36"/>
      <c r="AJ367" s="37"/>
      <c r="AK367" s="37"/>
    </row>
    <row r="368" spans="5:37" x14ac:dyDescent="0.25">
      <c r="E368" s="1">
        <v>4.2765899999999997</v>
      </c>
      <c r="F368" s="106"/>
      <c r="J368" s="110">
        <v>45785</v>
      </c>
      <c r="K368" s="106">
        <v>4.3788200000000002</v>
      </c>
      <c r="L368" s="30"/>
      <c r="AF368" s="35">
        <f t="shared" si="57"/>
        <v>45619</v>
      </c>
      <c r="AG368" s="36">
        <f t="shared" si="56"/>
        <v>4.74271E-2</v>
      </c>
      <c r="AH368" s="36"/>
      <c r="AJ368" s="37"/>
      <c r="AK368" s="37"/>
    </row>
    <row r="369" spans="5:37" x14ac:dyDescent="0.25">
      <c r="E369" s="1">
        <v>4.2765899999999997</v>
      </c>
      <c r="F369" s="106"/>
      <c r="J369" s="110">
        <v>45786</v>
      </c>
      <c r="K369" s="106">
        <v>4.3793499999999996</v>
      </c>
      <c r="L369" s="30"/>
      <c r="AF369" s="35">
        <f t="shared" si="57"/>
        <v>45620</v>
      </c>
      <c r="AG369" s="36">
        <f t="shared" si="56"/>
        <v>4.74271E-2</v>
      </c>
      <c r="AH369" s="36"/>
      <c r="AJ369" s="37"/>
      <c r="AK369" s="37"/>
    </row>
    <row r="370" spans="5:37" x14ac:dyDescent="0.25">
      <c r="E370" s="1">
        <v>4.2765899999999997</v>
      </c>
      <c r="F370" s="106"/>
      <c r="J370" s="110">
        <v>45789</v>
      </c>
      <c r="K370" s="106">
        <v>4.3788200000000002</v>
      </c>
      <c r="L370" s="30"/>
      <c r="AF370" s="35">
        <f t="shared" si="57"/>
        <v>45621</v>
      </c>
      <c r="AG370" s="36">
        <f t="shared" si="56"/>
        <v>4.7420900000000002E-2</v>
      </c>
      <c r="AH370" s="36"/>
      <c r="AJ370" s="37"/>
      <c r="AK370" s="37"/>
    </row>
    <row r="371" spans="5:37" x14ac:dyDescent="0.25">
      <c r="E371" s="1">
        <v>4.2765899999999997</v>
      </c>
      <c r="F371" s="106"/>
      <c r="J371" s="110">
        <v>45790</v>
      </c>
      <c r="K371" s="106">
        <v>4.3788200000000002</v>
      </c>
      <c r="L371" s="30"/>
      <c r="AF371" s="35">
        <f t="shared" si="57"/>
        <v>45622</v>
      </c>
      <c r="AG371" s="36">
        <f t="shared" si="56"/>
        <v>4.7420900000000002E-2</v>
      </c>
      <c r="AH371" s="36"/>
      <c r="AJ371" s="37"/>
      <c r="AK371" s="37"/>
    </row>
    <row r="372" spans="5:37" x14ac:dyDescent="0.25">
      <c r="E372" s="1">
        <v>4.2770999999999999</v>
      </c>
      <c r="F372" s="106"/>
      <c r="J372" s="110">
        <v>45791</v>
      </c>
      <c r="K372" s="106">
        <v>4.3788200000000002</v>
      </c>
      <c r="L372" s="30"/>
      <c r="AF372" s="35">
        <f t="shared" si="57"/>
        <v>45623</v>
      </c>
      <c r="AG372" s="36">
        <f t="shared" si="56"/>
        <v>4.7424000000000001E-2</v>
      </c>
      <c r="AH372" s="36"/>
      <c r="AJ372" s="37"/>
      <c r="AK372" s="37"/>
    </row>
    <row r="373" spans="5:37" x14ac:dyDescent="0.25">
      <c r="E373" s="1">
        <v>4.2765899999999997</v>
      </c>
      <c r="F373" s="106"/>
      <c r="J373" s="110">
        <v>45792</v>
      </c>
      <c r="K373" s="106">
        <v>4.3788200000000002</v>
      </c>
      <c r="L373" s="30"/>
      <c r="AF373" s="35">
        <f t="shared" si="57"/>
        <v>45624</v>
      </c>
      <c r="AG373" s="36">
        <f t="shared" si="56"/>
        <v>4.7424000000000001E-2</v>
      </c>
      <c r="AH373" s="36"/>
      <c r="AJ373" s="37"/>
      <c r="AK373" s="37"/>
    </row>
    <row r="374" spans="5:37" x14ac:dyDescent="0.25">
      <c r="E374" s="1">
        <v>4.2765899999999997</v>
      </c>
      <c r="F374" s="106"/>
      <c r="J374" s="110">
        <v>45793</v>
      </c>
      <c r="K374" s="106">
        <v>4.3793499999999996</v>
      </c>
      <c r="L374" s="30"/>
      <c r="AF374" s="35">
        <f t="shared" si="57"/>
        <v>45625</v>
      </c>
      <c r="AG374" s="36">
        <f t="shared" si="56"/>
        <v>4.3793499999999999E-2</v>
      </c>
      <c r="AH374" s="36"/>
      <c r="AJ374" s="37"/>
      <c r="AK374" s="37"/>
    </row>
    <row r="375" spans="5:37" x14ac:dyDescent="0.25">
      <c r="E375" s="1">
        <v>4.2765899999999997</v>
      </c>
      <c r="F375" s="106"/>
      <c r="J375" s="110">
        <v>45796</v>
      </c>
      <c r="K375" s="106">
        <v>4.3788200000000002</v>
      </c>
      <c r="L375" s="30"/>
      <c r="AF375" s="35">
        <f t="shared" si="57"/>
        <v>45626</v>
      </c>
      <c r="AG375" s="36">
        <f t="shared" si="56"/>
        <v>4.3793499999999999E-2</v>
      </c>
      <c r="AH375" s="36"/>
      <c r="AJ375" s="37"/>
      <c r="AK375" s="37"/>
    </row>
    <row r="376" spans="5:37" x14ac:dyDescent="0.25">
      <c r="E376" s="1">
        <v>4.2765899999999997</v>
      </c>
      <c r="F376" s="106"/>
      <c r="J376" s="110">
        <v>45797</v>
      </c>
      <c r="K376" s="106">
        <v>4.3788200000000002</v>
      </c>
      <c r="L376" s="30"/>
      <c r="AF376" s="35">
        <f t="shared" si="57"/>
        <v>45627</v>
      </c>
      <c r="AG376" s="36">
        <f t="shared" si="56"/>
        <v>4.3793499999999999E-2</v>
      </c>
      <c r="AH376" s="36"/>
      <c r="AJ376" s="37"/>
      <c r="AK376" s="37"/>
    </row>
    <row r="377" spans="5:37" x14ac:dyDescent="0.25">
      <c r="E377" s="1">
        <v>4.2770999999999999</v>
      </c>
      <c r="F377" s="106"/>
      <c r="J377" s="110">
        <v>45798</v>
      </c>
      <c r="K377" s="106">
        <v>4.3788200000000002</v>
      </c>
      <c r="L377" s="30"/>
      <c r="AF377" s="35">
        <f t="shared" si="57"/>
        <v>45628</v>
      </c>
      <c r="AG377" s="36">
        <f t="shared" si="56"/>
        <v>4.3788199999999999E-2</v>
      </c>
      <c r="AH377" s="36"/>
      <c r="AJ377" s="37"/>
      <c r="AK377" s="37"/>
    </row>
    <row r="378" spans="5:37" x14ac:dyDescent="0.25">
      <c r="E378" s="1">
        <v>4.2765899999999997</v>
      </c>
      <c r="F378" s="106"/>
      <c r="J378" s="110">
        <v>45799</v>
      </c>
      <c r="K378" s="106">
        <v>4.3788200000000002</v>
      </c>
      <c r="L378" s="30"/>
      <c r="AF378" s="35">
        <f t="shared" si="57"/>
        <v>45629</v>
      </c>
      <c r="AG378" s="36">
        <f t="shared" si="56"/>
        <v>4.3788199999999999E-2</v>
      </c>
      <c r="AH378" s="36"/>
      <c r="AJ378" s="37"/>
      <c r="AK378" s="37"/>
    </row>
    <row r="379" spans="5:37" x14ac:dyDescent="0.25">
      <c r="E379" s="1">
        <v>4.2765899999999997</v>
      </c>
      <c r="F379" s="106"/>
      <c r="J379" s="110">
        <v>45800</v>
      </c>
      <c r="K379" s="106">
        <v>4.3796200000000001</v>
      </c>
      <c r="L379" s="30"/>
      <c r="AF379" s="35">
        <f t="shared" si="57"/>
        <v>45630</v>
      </c>
      <c r="AG379" s="36">
        <f t="shared" si="56"/>
        <v>4.3788199999999999E-2</v>
      </c>
      <c r="AH379" s="36"/>
      <c r="AJ379" s="37"/>
      <c r="AK379" s="37"/>
    </row>
    <row r="380" spans="5:37" x14ac:dyDescent="0.25">
      <c r="E380" s="1">
        <v>4.2765899999999997</v>
      </c>
      <c r="F380" s="106"/>
      <c r="J380" s="110">
        <v>45804</v>
      </c>
      <c r="K380" s="106">
        <v>4.3788200000000002</v>
      </c>
      <c r="L380" s="30"/>
      <c r="AF380" s="35">
        <f t="shared" si="57"/>
        <v>45631</v>
      </c>
      <c r="AG380" s="36">
        <f t="shared" si="56"/>
        <v>4.3788199999999999E-2</v>
      </c>
      <c r="AH380" s="36"/>
      <c r="AJ380" s="37"/>
      <c r="AK380" s="37"/>
    </row>
    <row r="381" spans="5:37" x14ac:dyDescent="0.25">
      <c r="E381" s="1">
        <v>4.2765899999999997</v>
      </c>
      <c r="F381" s="106"/>
      <c r="J381" s="110">
        <v>45805</v>
      </c>
      <c r="K381" s="106">
        <v>4.3788200000000002</v>
      </c>
      <c r="L381" s="30"/>
      <c r="AF381" s="35">
        <f t="shared" si="57"/>
        <v>45632</v>
      </c>
      <c r="AG381" s="36">
        <f t="shared" si="56"/>
        <v>4.3793499999999999E-2</v>
      </c>
      <c r="AH381" s="36"/>
      <c r="AJ381" s="37"/>
      <c r="AK381" s="37"/>
    </row>
    <row r="382" spans="5:37" x14ac:dyDescent="0.25">
      <c r="E382" s="1">
        <v>4.2770999999999999</v>
      </c>
      <c r="F382" s="106"/>
      <c r="J382" s="110">
        <v>45806</v>
      </c>
      <c r="K382" s="106">
        <v>4.3788200000000002</v>
      </c>
      <c r="L382" s="30"/>
      <c r="AF382" s="35">
        <f t="shared" si="57"/>
        <v>45633</v>
      </c>
      <c r="AG382" s="36">
        <f t="shared" si="56"/>
        <v>4.3793499999999999E-2</v>
      </c>
      <c r="AH382" s="36"/>
      <c r="AJ382" s="37"/>
      <c r="AK382" s="37"/>
    </row>
    <row r="383" spans="5:37" x14ac:dyDescent="0.25">
      <c r="E383" s="1">
        <v>4.2765899999999997</v>
      </c>
      <c r="F383" s="106"/>
      <c r="J383" s="110">
        <v>45807</v>
      </c>
      <c r="K383" s="106">
        <v>3.9022100000000002</v>
      </c>
      <c r="L383" s="30"/>
      <c r="AF383" s="35">
        <f t="shared" si="57"/>
        <v>45634</v>
      </c>
      <c r="AG383" s="36">
        <f t="shared" si="56"/>
        <v>4.3793499999999999E-2</v>
      </c>
      <c r="AH383" s="36"/>
      <c r="AJ383" s="37"/>
      <c r="AK383" s="37"/>
    </row>
    <row r="384" spans="5:37" x14ac:dyDescent="0.25">
      <c r="E384" s="1">
        <v>3.8458100000000002</v>
      </c>
      <c r="F384" s="106"/>
      <c r="J384" s="110">
        <v>45810</v>
      </c>
      <c r="K384" s="106">
        <v>3.9017900000000001</v>
      </c>
      <c r="L384" s="30"/>
      <c r="AF384" s="35">
        <f t="shared" si="57"/>
        <v>45635</v>
      </c>
      <c r="AG384" s="36">
        <f t="shared" si="56"/>
        <v>4.3788199999999999E-2</v>
      </c>
      <c r="AH384" s="36"/>
      <c r="AJ384" s="37"/>
      <c r="AK384" s="37"/>
    </row>
    <row r="385" spans="5:37" x14ac:dyDescent="0.25">
      <c r="E385" s="1">
        <v>3.8458100000000002</v>
      </c>
      <c r="F385" s="106"/>
      <c r="J385" s="110">
        <v>45811</v>
      </c>
      <c r="K385" s="106">
        <v>3.9017900000000001</v>
      </c>
      <c r="L385" s="30"/>
      <c r="AF385" s="35">
        <f t="shared" si="57"/>
        <v>45636</v>
      </c>
      <c r="AG385" s="36">
        <f t="shared" si="56"/>
        <v>4.3788199999999999E-2</v>
      </c>
      <c r="AH385" s="36"/>
      <c r="AJ385" s="37"/>
      <c r="AK385" s="37"/>
    </row>
    <row r="386" spans="5:37" x14ac:dyDescent="0.25">
      <c r="E386" s="1">
        <v>3.8458100000000002</v>
      </c>
      <c r="F386" s="106"/>
      <c r="J386" s="110">
        <v>45812</v>
      </c>
      <c r="K386" s="106">
        <v>3.9017900000000001</v>
      </c>
      <c r="L386" s="30"/>
      <c r="AF386" s="35">
        <f t="shared" si="57"/>
        <v>45637</v>
      </c>
      <c r="AG386" s="36">
        <f t="shared" si="56"/>
        <v>4.3788199999999999E-2</v>
      </c>
      <c r="AH386" s="36"/>
      <c r="AJ386" s="37"/>
      <c r="AK386" s="37"/>
    </row>
    <row r="387" spans="5:37" x14ac:dyDescent="0.25">
      <c r="E387" s="1">
        <v>3.8464299999999998</v>
      </c>
      <c r="F387" s="106"/>
      <c r="J387" s="110">
        <v>45813</v>
      </c>
      <c r="K387" s="106">
        <v>3.9017900000000001</v>
      </c>
      <c r="L387" s="30"/>
      <c r="AF387" s="35">
        <f t="shared" si="57"/>
        <v>45638</v>
      </c>
      <c r="AG387" s="36">
        <f t="shared" si="56"/>
        <v>4.3788199999999999E-2</v>
      </c>
      <c r="AH387" s="36"/>
      <c r="AJ387" s="37"/>
      <c r="AK387" s="37"/>
    </row>
    <row r="388" spans="5:37" x14ac:dyDescent="0.25">
      <c r="E388" s="1">
        <v>3.8458100000000002</v>
      </c>
      <c r="F388" s="106"/>
      <c r="J388" s="110">
        <v>45814</v>
      </c>
      <c r="K388" s="106">
        <v>3.9022100000000002</v>
      </c>
      <c r="L388" s="30"/>
      <c r="AF388" s="35">
        <f t="shared" si="57"/>
        <v>45639</v>
      </c>
      <c r="AG388" s="36">
        <f t="shared" si="56"/>
        <v>4.3793499999999999E-2</v>
      </c>
      <c r="AH388" s="36"/>
      <c r="AJ388" s="37"/>
      <c r="AK388" s="37"/>
    </row>
    <row r="389" spans="5:37" x14ac:dyDescent="0.25">
      <c r="E389" s="1">
        <v>3.8458100000000002</v>
      </c>
      <c r="F389" s="106"/>
      <c r="J389" s="110">
        <v>45817</v>
      </c>
      <c r="K389" s="106">
        <v>3.9017900000000001</v>
      </c>
      <c r="L389" s="30"/>
      <c r="AF389" s="35">
        <f t="shared" si="57"/>
        <v>45640</v>
      </c>
      <c r="AG389" s="36">
        <f t="shared" si="56"/>
        <v>4.3793499999999999E-2</v>
      </c>
      <c r="AH389" s="36"/>
      <c r="AJ389" s="37"/>
      <c r="AK389" s="37"/>
    </row>
    <row r="390" spans="5:37" x14ac:dyDescent="0.25">
      <c r="E390" s="1">
        <v>3.8458100000000002</v>
      </c>
      <c r="F390" s="106"/>
      <c r="J390" s="110">
        <v>45818</v>
      </c>
      <c r="K390" s="106">
        <v>3.9017900000000001</v>
      </c>
      <c r="L390" s="30"/>
      <c r="AF390" s="35">
        <f t="shared" si="57"/>
        <v>45641</v>
      </c>
      <c r="AG390" s="36">
        <f t="shared" si="56"/>
        <v>4.3793499999999999E-2</v>
      </c>
      <c r="AH390" s="36"/>
      <c r="AJ390" s="37"/>
      <c r="AK390" s="37"/>
    </row>
    <row r="391" spans="5:37" x14ac:dyDescent="0.25">
      <c r="E391" s="1">
        <v>3.8462200000000002</v>
      </c>
      <c r="F391" s="106"/>
      <c r="J391" s="110">
        <v>45819</v>
      </c>
      <c r="K391" s="106">
        <v>3.9017900000000001</v>
      </c>
      <c r="L391" s="30"/>
      <c r="AF391" s="35">
        <f t="shared" si="57"/>
        <v>45642</v>
      </c>
      <c r="AG391" s="36">
        <f t="shared" ref="AG391:AG454" si="58">_xlfn.IFNA(VLOOKUP(AF391,J:K,2,FALSE)/100,AG390)</f>
        <v>4.3788199999999999E-2</v>
      </c>
      <c r="AH391" s="36"/>
      <c r="AJ391" s="37"/>
      <c r="AK391" s="37"/>
    </row>
    <row r="392" spans="5:37" x14ac:dyDescent="0.25">
      <c r="E392" s="1">
        <v>3.8458100000000002</v>
      </c>
      <c r="F392" s="106"/>
      <c r="J392" s="110">
        <v>45820</v>
      </c>
      <c r="K392" s="106">
        <v>3.9017900000000001</v>
      </c>
      <c r="L392" s="30"/>
      <c r="AF392" s="35">
        <f t="shared" ref="AF392:AF455" si="59">AF391+1</f>
        <v>45643</v>
      </c>
      <c r="AG392" s="36">
        <f t="shared" si="58"/>
        <v>4.3788199999999999E-2</v>
      </c>
      <c r="AH392" s="36"/>
      <c r="AJ392" s="37"/>
      <c r="AK392" s="37"/>
    </row>
    <row r="393" spans="5:37" x14ac:dyDescent="0.25">
      <c r="E393" s="1">
        <v>3.8458100000000002</v>
      </c>
      <c r="F393" s="106"/>
      <c r="J393" s="110">
        <v>45821</v>
      </c>
      <c r="K393" s="106">
        <v>3.9022100000000002</v>
      </c>
      <c r="L393" s="30"/>
      <c r="AF393" s="35">
        <f t="shared" si="59"/>
        <v>45644</v>
      </c>
      <c r="AG393" s="36">
        <f t="shared" si="58"/>
        <v>4.3788199999999999E-2</v>
      </c>
      <c r="AH393" s="36"/>
      <c r="AJ393" s="37"/>
      <c r="AK393" s="37"/>
    </row>
    <row r="394" spans="5:37" x14ac:dyDescent="0.25">
      <c r="E394" s="1">
        <v>3.8458100000000002</v>
      </c>
      <c r="F394" s="106"/>
      <c r="J394" s="110">
        <v>45824</v>
      </c>
      <c r="K394" s="106">
        <v>3.9017900000000001</v>
      </c>
      <c r="L394" s="30"/>
      <c r="AF394" s="35">
        <f t="shared" si="59"/>
        <v>45645</v>
      </c>
      <c r="AG394" s="36">
        <f t="shared" si="58"/>
        <v>4.3788199999999999E-2</v>
      </c>
      <c r="AH394" s="36"/>
      <c r="AJ394" s="37"/>
      <c r="AK394" s="37"/>
    </row>
    <row r="395" spans="5:37" x14ac:dyDescent="0.25">
      <c r="E395" s="1">
        <v>3.8458100000000002</v>
      </c>
      <c r="F395" s="106"/>
      <c r="J395" s="110">
        <v>45825</v>
      </c>
      <c r="K395" s="106">
        <v>3.9017900000000001</v>
      </c>
      <c r="L395" s="30"/>
      <c r="AF395" s="35">
        <f t="shared" si="59"/>
        <v>45646</v>
      </c>
      <c r="AG395" s="36">
        <f t="shared" si="58"/>
        <v>4.3793499999999999E-2</v>
      </c>
      <c r="AH395" s="36"/>
      <c r="AJ395" s="37"/>
      <c r="AK395" s="37"/>
    </row>
    <row r="396" spans="5:37" x14ac:dyDescent="0.25">
      <c r="E396" s="1">
        <v>3.8462200000000002</v>
      </c>
      <c r="F396" s="106"/>
      <c r="J396" s="110">
        <v>45826</v>
      </c>
      <c r="K396" s="106">
        <v>3.9020000000000001</v>
      </c>
      <c r="L396" s="30"/>
      <c r="AF396" s="35">
        <f t="shared" si="59"/>
        <v>45647</v>
      </c>
      <c r="AG396" s="36">
        <f t="shared" si="58"/>
        <v>4.3793499999999999E-2</v>
      </c>
      <c r="AH396" s="36"/>
      <c r="AJ396" s="37"/>
      <c r="AK396" s="37"/>
    </row>
    <row r="397" spans="5:37" x14ac:dyDescent="0.25">
      <c r="E397" s="1">
        <v>3.8458100000000002</v>
      </c>
      <c r="F397" s="106"/>
      <c r="J397" s="110">
        <v>45828</v>
      </c>
      <c r="K397" s="106">
        <v>3.9022100000000002</v>
      </c>
      <c r="L397" s="30"/>
      <c r="AF397" s="35">
        <f t="shared" si="59"/>
        <v>45648</v>
      </c>
      <c r="AG397" s="36">
        <f t="shared" si="58"/>
        <v>4.3793499999999999E-2</v>
      </c>
      <c r="AH397" s="36"/>
      <c r="AJ397" s="37"/>
      <c r="AK397" s="37"/>
    </row>
    <row r="398" spans="5:37" x14ac:dyDescent="0.25">
      <c r="E398" s="1">
        <v>3.8458100000000002</v>
      </c>
      <c r="F398" s="106"/>
      <c r="J398" s="110">
        <v>45831</v>
      </c>
      <c r="K398" s="106">
        <v>3.9017900000000001</v>
      </c>
      <c r="L398" s="30"/>
      <c r="AF398" s="35">
        <f t="shared" si="59"/>
        <v>45649</v>
      </c>
      <c r="AG398" s="36">
        <f t="shared" si="58"/>
        <v>4.3788199999999999E-2</v>
      </c>
      <c r="AH398" s="36"/>
      <c r="AJ398" s="37"/>
      <c r="AK398" s="37"/>
    </row>
    <row r="399" spans="5:37" x14ac:dyDescent="0.25">
      <c r="E399" s="1">
        <v>3.8458100000000002</v>
      </c>
      <c r="F399" s="106"/>
      <c r="J399" s="110">
        <v>45832</v>
      </c>
      <c r="K399" s="106">
        <v>3.9017900000000001</v>
      </c>
      <c r="L399" s="30"/>
      <c r="AF399" s="35">
        <f t="shared" si="59"/>
        <v>45650</v>
      </c>
      <c r="AG399" s="36">
        <f t="shared" si="58"/>
        <v>4.3790899999999994E-2</v>
      </c>
      <c r="AH399" s="36"/>
      <c r="AJ399" s="37"/>
      <c r="AK399" s="37"/>
    </row>
    <row r="400" spans="5:37" x14ac:dyDescent="0.25">
      <c r="E400" s="1">
        <v>3.8458100000000002</v>
      </c>
      <c r="F400" s="106"/>
      <c r="J400" s="110">
        <v>45833</v>
      </c>
      <c r="K400" s="106">
        <v>3.9017900000000001</v>
      </c>
      <c r="L400" s="30"/>
      <c r="AF400" s="35">
        <f t="shared" si="59"/>
        <v>45651</v>
      </c>
      <c r="AG400" s="36">
        <f t="shared" si="58"/>
        <v>4.3790899999999994E-2</v>
      </c>
      <c r="AH400" s="36"/>
      <c r="AJ400" s="37"/>
      <c r="AK400" s="37"/>
    </row>
    <row r="401" spans="5:37" x14ac:dyDescent="0.25">
      <c r="E401" s="1">
        <v>3.8462200000000002</v>
      </c>
      <c r="F401" s="106"/>
      <c r="J401" s="110">
        <v>45834</v>
      </c>
      <c r="K401" s="106">
        <v>3.9017900000000001</v>
      </c>
      <c r="L401" s="30"/>
      <c r="AF401" s="35">
        <f t="shared" si="59"/>
        <v>45652</v>
      </c>
      <c r="AG401" s="36">
        <f t="shared" si="58"/>
        <v>4.3788199999999999E-2</v>
      </c>
      <c r="AH401" s="36"/>
      <c r="AJ401" s="37"/>
      <c r="AK401" s="37"/>
    </row>
    <row r="402" spans="5:37" x14ac:dyDescent="0.25">
      <c r="E402" s="1">
        <v>3.8458100000000002</v>
      </c>
      <c r="F402" s="106"/>
      <c r="J402" s="110">
        <v>45835</v>
      </c>
      <c r="K402" s="106">
        <v>3.9022100000000002</v>
      </c>
      <c r="L402" s="30"/>
      <c r="AF402" s="35">
        <f t="shared" si="59"/>
        <v>45653</v>
      </c>
      <c r="AG402" s="36">
        <f t="shared" si="58"/>
        <v>4.3793499999999999E-2</v>
      </c>
      <c r="AH402" s="36"/>
      <c r="AJ402" s="37"/>
      <c r="AK402" s="37"/>
    </row>
    <row r="403" spans="5:37" x14ac:dyDescent="0.25">
      <c r="E403" s="1">
        <v>3.8458100000000002</v>
      </c>
      <c r="F403" s="106"/>
      <c r="J403" s="110">
        <v>45838</v>
      </c>
      <c r="K403" s="106">
        <v>3.9017900000000001</v>
      </c>
      <c r="L403" s="30"/>
      <c r="AF403" s="35">
        <f t="shared" si="59"/>
        <v>45654</v>
      </c>
      <c r="AG403" s="36">
        <f t="shared" si="58"/>
        <v>4.3793499999999999E-2</v>
      </c>
      <c r="AH403" s="36"/>
      <c r="AJ403" s="37"/>
      <c r="AK403" s="37"/>
    </row>
    <row r="404" spans="5:37" x14ac:dyDescent="0.25">
      <c r="E404" s="1">
        <v>3.8460200000000002</v>
      </c>
      <c r="F404" s="106"/>
      <c r="J404" s="110">
        <v>45839</v>
      </c>
      <c r="K404" s="106">
        <v>3.9017900000000001</v>
      </c>
      <c r="L404" s="30"/>
      <c r="AF404" s="35">
        <f t="shared" si="59"/>
        <v>45655</v>
      </c>
      <c r="AG404" s="36">
        <f t="shared" si="58"/>
        <v>4.3793499999999999E-2</v>
      </c>
      <c r="AH404" s="36"/>
      <c r="AJ404" s="37"/>
      <c r="AK404" s="37"/>
    </row>
    <row r="405" spans="5:37" x14ac:dyDescent="0.25">
      <c r="E405" s="1">
        <v>3.8462200000000002</v>
      </c>
      <c r="F405" s="106"/>
      <c r="J405" s="110">
        <v>45840</v>
      </c>
      <c r="K405" s="106">
        <v>3.9017900000000001</v>
      </c>
      <c r="L405" s="30"/>
      <c r="AF405" s="35">
        <f t="shared" si="59"/>
        <v>45656</v>
      </c>
      <c r="AG405" s="36">
        <f t="shared" si="58"/>
        <v>4.3788199999999999E-2</v>
      </c>
      <c r="AH405" s="36"/>
      <c r="AJ405" s="37"/>
      <c r="AK405" s="37"/>
    </row>
    <row r="406" spans="5:37" x14ac:dyDescent="0.25">
      <c r="E406" s="1">
        <v>3.8458100000000002</v>
      </c>
      <c r="F406" s="106"/>
      <c r="J406" s="110">
        <v>45841</v>
      </c>
      <c r="K406" s="106">
        <v>3.9024200000000002</v>
      </c>
      <c r="L406" s="30"/>
      <c r="AF406" s="35">
        <f t="shared" si="59"/>
        <v>45657</v>
      </c>
      <c r="AG406" s="36">
        <f t="shared" si="58"/>
        <v>4.3790899999999994E-2</v>
      </c>
      <c r="AH406" s="36"/>
      <c r="AJ406" s="37"/>
      <c r="AK406" s="37"/>
    </row>
    <row r="407" spans="5:37" x14ac:dyDescent="0.25">
      <c r="E407" s="1">
        <v>3.8458100000000002</v>
      </c>
      <c r="F407" s="106"/>
      <c r="J407" s="110">
        <v>45845</v>
      </c>
      <c r="K407" s="106">
        <v>3.9017900000000001</v>
      </c>
      <c r="L407" s="30"/>
      <c r="AF407" s="35">
        <f t="shared" si="59"/>
        <v>45658</v>
      </c>
      <c r="AG407" s="36">
        <f t="shared" si="58"/>
        <v>4.3790899999999994E-2</v>
      </c>
      <c r="AH407" s="36"/>
      <c r="AJ407" s="37"/>
      <c r="AK407" s="37"/>
    </row>
    <row r="408" spans="5:37" x14ac:dyDescent="0.25">
      <c r="E408" s="1">
        <v>3.8458100000000002</v>
      </c>
      <c r="F408" s="106"/>
      <c r="J408" s="110">
        <v>45846</v>
      </c>
      <c r="K408" s="106">
        <v>3.9017900000000001</v>
      </c>
      <c r="L408" s="30"/>
      <c r="AF408" s="35">
        <f t="shared" si="59"/>
        <v>45659</v>
      </c>
      <c r="AG408" s="36">
        <f t="shared" si="58"/>
        <v>4.3788199999999999E-2</v>
      </c>
      <c r="AH408" s="36"/>
      <c r="AJ408" s="37"/>
      <c r="AK408" s="37"/>
    </row>
    <row r="409" spans="5:37" x14ac:dyDescent="0.25">
      <c r="E409" s="1">
        <v>3.8458100000000002</v>
      </c>
      <c r="F409" s="106"/>
      <c r="J409" s="110">
        <v>45847</v>
      </c>
      <c r="K409" s="106">
        <v>3.9017900000000001</v>
      </c>
      <c r="L409" s="30"/>
      <c r="AF409" s="35">
        <f t="shared" si="59"/>
        <v>45660</v>
      </c>
      <c r="AG409" s="36">
        <f t="shared" si="58"/>
        <v>4.3793499999999999E-2</v>
      </c>
      <c r="AH409" s="36"/>
      <c r="AJ409" s="37"/>
      <c r="AK409" s="37"/>
    </row>
    <row r="410" spans="5:37" x14ac:dyDescent="0.25">
      <c r="E410" s="1">
        <v>3.8462200000000002</v>
      </c>
      <c r="F410" s="106"/>
      <c r="J410" s="110">
        <v>45848</v>
      </c>
      <c r="K410" s="106">
        <v>3.9017900000000001</v>
      </c>
      <c r="L410" s="30"/>
      <c r="AF410" s="35">
        <f t="shared" si="59"/>
        <v>45661</v>
      </c>
      <c r="AG410" s="36">
        <f t="shared" si="58"/>
        <v>4.3793499999999999E-2</v>
      </c>
      <c r="AH410" s="36"/>
      <c r="AJ410" s="37"/>
      <c r="AK410" s="37"/>
    </row>
    <row r="411" spans="5:37" x14ac:dyDescent="0.25">
      <c r="E411" s="1">
        <v>3.8458100000000002</v>
      </c>
      <c r="F411" s="106"/>
      <c r="J411" s="110">
        <v>45849</v>
      </c>
      <c r="K411" s="106">
        <v>3.9022100000000002</v>
      </c>
      <c r="L411" s="30"/>
      <c r="AF411" s="35">
        <f t="shared" si="59"/>
        <v>45662</v>
      </c>
      <c r="AG411" s="36">
        <f t="shared" si="58"/>
        <v>4.3793499999999999E-2</v>
      </c>
      <c r="AH411" s="36"/>
      <c r="AJ411" s="37"/>
      <c r="AK411" s="37"/>
    </row>
    <row r="412" spans="5:37" x14ac:dyDescent="0.25">
      <c r="E412" s="1">
        <v>3.8458100000000002</v>
      </c>
      <c r="F412" s="106"/>
      <c r="J412" s="110">
        <v>45852</v>
      </c>
      <c r="K412" s="106">
        <v>3.9017900000000001</v>
      </c>
      <c r="L412" s="30"/>
      <c r="AF412" s="35">
        <f t="shared" si="59"/>
        <v>45663</v>
      </c>
      <c r="AG412" s="36">
        <f t="shared" si="58"/>
        <v>4.3788199999999999E-2</v>
      </c>
      <c r="AH412" s="36"/>
      <c r="AJ412" s="37"/>
      <c r="AK412" s="37"/>
    </row>
    <row r="413" spans="5:37" x14ac:dyDescent="0.25">
      <c r="E413" s="1">
        <v>3.8458100000000002</v>
      </c>
      <c r="F413" s="106"/>
      <c r="J413" s="110">
        <v>45853</v>
      </c>
      <c r="K413" s="106">
        <v>3.9017900000000001</v>
      </c>
      <c r="L413" s="30"/>
      <c r="AF413" s="35">
        <f t="shared" si="59"/>
        <v>45664</v>
      </c>
      <c r="AG413" s="36">
        <f t="shared" si="58"/>
        <v>4.3788199999999999E-2</v>
      </c>
      <c r="AH413" s="36"/>
      <c r="AJ413" s="37"/>
      <c r="AK413" s="37"/>
    </row>
    <row r="414" spans="5:37" x14ac:dyDescent="0.25">
      <c r="E414" s="1">
        <v>3.8464299999999998</v>
      </c>
      <c r="F414" s="106"/>
      <c r="J414" s="110">
        <v>45854</v>
      </c>
      <c r="K414" s="106">
        <v>3.9017900000000001</v>
      </c>
      <c r="L414" s="30"/>
      <c r="AF414" s="35">
        <f t="shared" si="59"/>
        <v>45665</v>
      </c>
      <c r="AG414" s="36">
        <f t="shared" si="58"/>
        <v>4.3788199999999999E-2</v>
      </c>
      <c r="AH414" s="36"/>
      <c r="AJ414" s="37"/>
      <c r="AK414" s="37"/>
    </row>
    <row r="415" spans="5:37" x14ac:dyDescent="0.25">
      <c r="E415" s="1">
        <v>3.8458100000000002</v>
      </c>
      <c r="F415" s="106"/>
      <c r="J415" s="110">
        <v>45855</v>
      </c>
      <c r="K415" s="106">
        <v>3.9017900000000001</v>
      </c>
      <c r="L415" s="30"/>
      <c r="AF415" s="35">
        <f t="shared" si="59"/>
        <v>45666</v>
      </c>
      <c r="AG415" s="36">
        <f t="shared" si="58"/>
        <v>4.3788199999999999E-2</v>
      </c>
      <c r="AH415" s="36"/>
      <c r="AJ415" s="37"/>
      <c r="AK415" s="37"/>
    </row>
    <row r="416" spans="5:37" x14ac:dyDescent="0.25">
      <c r="E416" s="1">
        <v>3.8458100000000002</v>
      </c>
      <c r="F416" s="106"/>
      <c r="J416" s="110">
        <v>45856</v>
      </c>
      <c r="K416" s="106">
        <v>3.9022100000000002</v>
      </c>
      <c r="L416" s="30"/>
      <c r="AF416" s="35">
        <f t="shared" si="59"/>
        <v>45667</v>
      </c>
      <c r="AG416" s="36">
        <f t="shared" si="58"/>
        <v>4.3793499999999999E-2</v>
      </c>
      <c r="AH416" s="36"/>
      <c r="AJ416" s="37"/>
      <c r="AK416" s="37"/>
    </row>
    <row r="417" spans="5:37" x14ac:dyDescent="0.25">
      <c r="E417" s="1">
        <v>3.8458100000000002</v>
      </c>
      <c r="F417" s="106"/>
      <c r="J417" s="110">
        <v>45859</v>
      </c>
      <c r="K417" s="106">
        <v>3.9017900000000001</v>
      </c>
      <c r="L417" s="30"/>
      <c r="AF417" s="35">
        <f t="shared" si="59"/>
        <v>45668</v>
      </c>
      <c r="AG417" s="36">
        <f t="shared" si="58"/>
        <v>4.3793499999999999E-2</v>
      </c>
      <c r="AH417" s="36"/>
      <c r="AJ417" s="37"/>
      <c r="AK417" s="37"/>
    </row>
    <row r="418" spans="5:37" x14ac:dyDescent="0.25">
      <c r="E418" s="1">
        <v>3.8458100000000002</v>
      </c>
      <c r="F418" s="106"/>
      <c r="J418" s="110">
        <v>45860</v>
      </c>
      <c r="K418" s="106">
        <v>3.9017900000000001</v>
      </c>
      <c r="L418" s="30"/>
      <c r="AF418" s="35">
        <f t="shared" si="59"/>
        <v>45669</v>
      </c>
      <c r="AG418" s="36">
        <f t="shared" si="58"/>
        <v>4.3793499999999999E-2</v>
      </c>
      <c r="AH418" s="36"/>
      <c r="AJ418" s="37"/>
      <c r="AK418" s="37"/>
    </row>
    <row r="419" spans="5:37" x14ac:dyDescent="0.25">
      <c r="E419" s="1">
        <v>3.8462200000000002</v>
      </c>
      <c r="F419" s="106"/>
      <c r="J419" s="110">
        <v>45861</v>
      </c>
      <c r="K419" s="106">
        <v>3.9017900000000001</v>
      </c>
      <c r="L419" s="30"/>
      <c r="AF419" s="35">
        <f t="shared" si="59"/>
        <v>45670</v>
      </c>
      <c r="AG419" s="36">
        <f t="shared" si="58"/>
        <v>4.3788199999999999E-2</v>
      </c>
      <c r="AH419" s="36"/>
      <c r="AJ419" s="37"/>
      <c r="AK419" s="37"/>
    </row>
    <row r="420" spans="5:37" x14ac:dyDescent="0.25">
      <c r="E420" s="1">
        <v>3.8458100000000002</v>
      </c>
      <c r="F420" s="106"/>
      <c r="J420" s="110">
        <v>45862</v>
      </c>
      <c r="K420" s="106">
        <v>3.9017900000000001</v>
      </c>
      <c r="L420" s="30"/>
      <c r="AF420" s="35">
        <f t="shared" si="59"/>
        <v>45671</v>
      </c>
      <c r="AG420" s="36">
        <f t="shared" si="58"/>
        <v>4.3788199999999999E-2</v>
      </c>
      <c r="AH420" s="36"/>
      <c r="AJ420" s="37"/>
      <c r="AK420" s="37"/>
    </row>
    <row r="421" spans="5:37" x14ac:dyDescent="0.25">
      <c r="E421" s="1">
        <v>3.8458100000000002</v>
      </c>
      <c r="F421" s="106"/>
      <c r="J421" s="110">
        <v>45863</v>
      </c>
      <c r="K421" s="106">
        <v>3.9022100000000002</v>
      </c>
      <c r="L421" s="30"/>
      <c r="AF421" s="35">
        <f t="shared" si="59"/>
        <v>45672</v>
      </c>
      <c r="AG421" s="36">
        <f t="shared" si="58"/>
        <v>4.3788199999999999E-2</v>
      </c>
      <c r="AH421" s="36"/>
      <c r="AJ421" s="37"/>
      <c r="AK421" s="37"/>
    </row>
    <row r="422" spans="5:37" x14ac:dyDescent="0.25">
      <c r="E422" s="1">
        <v>3.8458100000000002</v>
      </c>
      <c r="F422" s="106"/>
      <c r="J422" s="110">
        <v>45866</v>
      </c>
      <c r="K422" s="106">
        <v>3.9017900000000001</v>
      </c>
      <c r="L422" s="30"/>
      <c r="AF422" s="35">
        <f t="shared" si="59"/>
        <v>45673</v>
      </c>
      <c r="AG422" s="36">
        <f t="shared" si="58"/>
        <v>4.3788199999999999E-2</v>
      </c>
      <c r="AH422" s="36"/>
      <c r="AJ422" s="37"/>
      <c r="AK422" s="37"/>
    </row>
    <row r="423" spans="5:37" x14ac:dyDescent="0.25">
      <c r="E423" s="1">
        <v>3.8458100000000002</v>
      </c>
      <c r="F423" s="106"/>
      <c r="J423" s="110">
        <v>45867</v>
      </c>
      <c r="K423" s="106">
        <v>3.9017900000000001</v>
      </c>
      <c r="L423" s="30"/>
      <c r="AF423" s="35">
        <f t="shared" si="59"/>
        <v>45674</v>
      </c>
      <c r="AG423" s="36">
        <f t="shared" si="58"/>
        <v>4.37962E-2</v>
      </c>
      <c r="AH423" s="36"/>
      <c r="AJ423" s="37"/>
      <c r="AK423" s="37"/>
    </row>
    <row r="424" spans="5:37" x14ac:dyDescent="0.25">
      <c r="E424" s="1">
        <v>3.8462200000000002</v>
      </c>
      <c r="F424" s="106"/>
      <c r="J424" s="110">
        <v>45868</v>
      </c>
      <c r="K424" s="106">
        <v>3.9017900000000001</v>
      </c>
      <c r="L424" s="30"/>
      <c r="AF424" s="35">
        <f t="shared" si="59"/>
        <v>45675</v>
      </c>
      <c r="AG424" s="36">
        <f t="shared" si="58"/>
        <v>4.37962E-2</v>
      </c>
      <c r="AH424" s="36"/>
      <c r="AJ424" s="37"/>
      <c r="AK424" s="37"/>
    </row>
    <row r="425" spans="5:37" x14ac:dyDescent="0.25">
      <c r="E425" s="1">
        <v>3.8458100000000002</v>
      </c>
      <c r="F425" s="106"/>
      <c r="J425" s="110">
        <v>45869</v>
      </c>
      <c r="K425" s="106">
        <v>3.9017900000000001</v>
      </c>
      <c r="L425" s="30"/>
      <c r="AF425" s="35">
        <f t="shared" si="59"/>
        <v>45676</v>
      </c>
      <c r="AG425" s="36">
        <f t="shared" si="58"/>
        <v>4.37962E-2</v>
      </c>
      <c r="AH425" s="36"/>
      <c r="AJ425" s="37"/>
      <c r="AK425" s="37"/>
    </row>
    <row r="426" spans="5:37" x14ac:dyDescent="0.25">
      <c r="E426" s="1">
        <v>3.8458100000000002</v>
      </c>
      <c r="F426" s="106"/>
      <c r="J426" s="110">
        <v>45870</v>
      </c>
      <c r="K426" s="106">
        <v>3.9022100000000002</v>
      </c>
      <c r="L426" s="30"/>
      <c r="AF426" s="35">
        <f t="shared" si="59"/>
        <v>45677</v>
      </c>
      <c r="AG426" s="36">
        <f t="shared" si="58"/>
        <v>4.37962E-2</v>
      </c>
      <c r="AH426" s="36"/>
      <c r="AJ426" s="37"/>
      <c r="AK426" s="37"/>
    </row>
    <row r="427" spans="5:37" x14ac:dyDescent="0.25">
      <c r="E427" s="1">
        <v>3.8458100000000002</v>
      </c>
      <c r="F427" s="106"/>
      <c r="J427" s="110">
        <v>45873</v>
      </c>
      <c r="K427" s="106">
        <v>3.9017900000000001</v>
      </c>
      <c r="L427" s="30"/>
      <c r="AF427" s="35">
        <f t="shared" si="59"/>
        <v>45678</v>
      </c>
      <c r="AG427" s="36">
        <f t="shared" si="58"/>
        <v>4.3788199999999999E-2</v>
      </c>
      <c r="AH427" s="36"/>
      <c r="AJ427" s="37"/>
      <c r="AK427" s="37"/>
    </row>
    <row r="428" spans="5:37" x14ac:dyDescent="0.25">
      <c r="E428" s="1">
        <v>3.8458100000000002</v>
      </c>
      <c r="F428" s="106"/>
      <c r="J428" s="110">
        <v>45874</v>
      </c>
      <c r="K428" s="106">
        <v>3.9017900000000001</v>
      </c>
      <c r="L428" s="30"/>
      <c r="AF428" s="35">
        <f t="shared" si="59"/>
        <v>45679</v>
      </c>
      <c r="AG428" s="36">
        <f t="shared" si="58"/>
        <v>4.3788199999999999E-2</v>
      </c>
      <c r="AH428" s="36"/>
      <c r="AJ428" s="37"/>
      <c r="AK428" s="37"/>
    </row>
    <row r="429" spans="5:37" x14ac:dyDescent="0.25">
      <c r="E429" s="1">
        <v>3.8462200000000002</v>
      </c>
      <c r="F429" s="106"/>
      <c r="J429" s="110">
        <v>45875</v>
      </c>
      <c r="K429" s="106">
        <v>3.9017900000000001</v>
      </c>
      <c r="L429" s="30"/>
      <c r="AF429" s="35">
        <f t="shared" si="59"/>
        <v>45680</v>
      </c>
      <c r="AG429" s="36">
        <f t="shared" si="58"/>
        <v>4.3788199999999999E-2</v>
      </c>
      <c r="AH429" s="36"/>
      <c r="AJ429" s="37"/>
      <c r="AK429" s="37"/>
    </row>
    <row r="430" spans="5:37" x14ac:dyDescent="0.25">
      <c r="E430" s="1">
        <v>3.8458100000000002</v>
      </c>
      <c r="F430" s="106"/>
      <c r="J430" s="110">
        <v>45876</v>
      </c>
      <c r="K430" s="106">
        <v>3.9017900000000001</v>
      </c>
      <c r="L430" s="30"/>
      <c r="AF430" s="35">
        <f t="shared" si="59"/>
        <v>45681</v>
      </c>
      <c r="AG430" s="36">
        <f t="shared" si="58"/>
        <v>4.3793499999999999E-2</v>
      </c>
      <c r="AH430" s="36"/>
      <c r="AJ430" s="37"/>
      <c r="AK430" s="37"/>
    </row>
    <row r="431" spans="5:37" x14ac:dyDescent="0.25">
      <c r="E431" s="1">
        <v>3.8458100000000002</v>
      </c>
      <c r="F431" s="106"/>
      <c r="J431" s="110">
        <v>45877</v>
      </c>
      <c r="K431" s="106">
        <v>3.9022100000000002</v>
      </c>
      <c r="L431" s="30"/>
      <c r="AF431" s="35">
        <f t="shared" si="59"/>
        <v>45682</v>
      </c>
      <c r="AG431" s="36">
        <f t="shared" si="58"/>
        <v>4.3793499999999999E-2</v>
      </c>
      <c r="AH431" s="36"/>
      <c r="AJ431" s="37"/>
      <c r="AK431" s="37"/>
    </row>
    <row r="432" spans="5:37" x14ac:dyDescent="0.25">
      <c r="E432" s="1">
        <v>3.8458100000000002</v>
      </c>
      <c r="F432" s="106"/>
      <c r="J432" s="110">
        <v>45880</v>
      </c>
      <c r="K432" s="106">
        <v>3.9017900000000001</v>
      </c>
      <c r="L432" s="30"/>
      <c r="AF432" s="35">
        <f t="shared" si="59"/>
        <v>45683</v>
      </c>
      <c r="AG432" s="36">
        <f t="shared" si="58"/>
        <v>4.3793499999999999E-2</v>
      </c>
      <c r="AH432" s="36"/>
      <c r="AJ432" s="37"/>
      <c r="AK432" s="37"/>
    </row>
    <row r="433" spans="5:37" x14ac:dyDescent="0.25">
      <c r="E433" s="1">
        <v>3.8458100000000002</v>
      </c>
      <c r="F433" s="106"/>
      <c r="J433" s="110">
        <v>45881</v>
      </c>
      <c r="K433" s="106">
        <v>3.9017900000000001</v>
      </c>
      <c r="L433" s="30"/>
      <c r="AF433" s="35">
        <f t="shared" si="59"/>
        <v>45684</v>
      </c>
      <c r="AG433" s="36">
        <f t="shared" si="58"/>
        <v>4.3788199999999999E-2</v>
      </c>
      <c r="AH433" s="36"/>
      <c r="AJ433" s="37"/>
      <c r="AK433" s="37"/>
    </row>
    <row r="434" spans="5:37" x14ac:dyDescent="0.25">
      <c r="E434" s="1">
        <v>3.8462200000000002</v>
      </c>
      <c r="F434" s="106"/>
      <c r="J434" s="110">
        <v>45882</v>
      </c>
      <c r="K434" s="106">
        <v>3.9017900000000001</v>
      </c>
      <c r="L434" s="30"/>
      <c r="AF434" s="35">
        <f t="shared" si="59"/>
        <v>45685</v>
      </c>
      <c r="AG434" s="36">
        <f t="shared" si="58"/>
        <v>4.3788199999999999E-2</v>
      </c>
      <c r="AH434" s="36"/>
      <c r="AJ434" s="37"/>
      <c r="AK434" s="37"/>
    </row>
    <row r="435" spans="5:37" x14ac:dyDescent="0.25">
      <c r="E435" s="1">
        <v>3.8458100000000002</v>
      </c>
      <c r="F435" s="106"/>
      <c r="J435" s="110">
        <v>45883</v>
      </c>
      <c r="K435" s="106">
        <v>3.9017900000000001</v>
      </c>
      <c r="L435" s="30"/>
      <c r="AF435" s="35">
        <f t="shared" si="59"/>
        <v>45686</v>
      </c>
      <c r="AG435" s="36">
        <f t="shared" si="58"/>
        <v>4.3788199999999999E-2</v>
      </c>
      <c r="AH435" s="36"/>
      <c r="AJ435" s="37"/>
      <c r="AK435" s="37"/>
    </row>
    <row r="436" spans="5:37" x14ac:dyDescent="0.25">
      <c r="E436" s="1">
        <v>3.8458100000000002</v>
      </c>
      <c r="F436" s="106"/>
      <c r="J436" s="110">
        <v>45884</v>
      </c>
      <c r="K436" s="106">
        <v>3.9022100000000002</v>
      </c>
      <c r="L436" s="30"/>
      <c r="AF436" s="35">
        <f t="shared" si="59"/>
        <v>45687</v>
      </c>
      <c r="AG436" s="36">
        <f t="shared" si="58"/>
        <v>4.3788199999999999E-2</v>
      </c>
      <c r="AH436" s="36"/>
      <c r="AJ436" s="37"/>
      <c r="AK436" s="37"/>
    </row>
    <row r="437" spans="5:37" x14ac:dyDescent="0.25">
      <c r="E437" s="1">
        <v>3.8458100000000002</v>
      </c>
      <c r="F437" s="106"/>
      <c r="J437" s="110">
        <v>45887</v>
      </c>
      <c r="K437" s="106">
        <v>3.9017900000000001</v>
      </c>
      <c r="L437" s="30"/>
      <c r="AF437" s="35">
        <f t="shared" si="59"/>
        <v>45688</v>
      </c>
      <c r="AG437" s="36">
        <f t="shared" si="58"/>
        <v>4.3793499999999999E-2</v>
      </c>
      <c r="AH437" s="36"/>
      <c r="AJ437" s="37"/>
      <c r="AK437" s="37"/>
    </row>
    <row r="438" spans="5:37" x14ac:dyDescent="0.25">
      <c r="E438" s="1">
        <v>3.8458100000000002</v>
      </c>
      <c r="F438" s="106"/>
      <c r="J438" s="110">
        <v>45888</v>
      </c>
      <c r="K438" s="106">
        <v>3.9017900000000001</v>
      </c>
      <c r="L438" s="30"/>
      <c r="AF438" s="35">
        <f t="shared" si="59"/>
        <v>45689</v>
      </c>
      <c r="AG438" s="36">
        <f t="shared" si="58"/>
        <v>4.3793499999999999E-2</v>
      </c>
      <c r="AH438" s="36"/>
      <c r="AJ438" s="37"/>
      <c r="AK438" s="37"/>
    </row>
    <row r="439" spans="5:37" x14ac:dyDescent="0.25">
      <c r="E439" s="1">
        <v>3.8462200000000002</v>
      </c>
      <c r="F439" s="106"/>
      <c r="J439" s="110">
        <v>45889</v>
      </c>
      <c r="K439" s="106">
        <v>3.9017900000000001</v>
      </c>
      <c r="L439" s="30"/>
      <c r="AF439" s="35">
        <f t="shared" si="59"/>
        <v>45690</v>
      </c>
      <c r="AG439" s="36">
        <f t="shared" si="58"/>
        <v>4.3793499999999999E-2</v>
      </c>
      <c r="AH439" s="36"/>
      <c r="AJ439" s="37"/>
      <c r="AK439" s="37"/>
    </row>
    <row r="440" spans="5:37" x14ac:dyDescent="0.25">
      <c r="E440" s="1">
        <v>3.8458100000000002</v>
      </c>
      <c r="F440" s="106"/>
      <c r="J440" s="110">
        <v>45890</v>
      </c>
      <c r="K440" s="106">
        <v>3.9017900000000001</v>
      </c>
      <c r="L440" s="30"/>
      <c r="AF440" s="35">
        <f t="shared" si="59"/>
        <v>45691</v>
      </c>
      <c r="AG440" s="36">
        <f t="shared" si="58"/>
        <v>4.3788199999999999E-2</v>
      </c>
      <c r="AH440" s="36"/>
      <c r="AJ440" s="37"/>
      <c r="AK440" s="37"/>
    </row>
    <row r="441" spans="5:37" x14ac:dyDescent="0.25">
      <c r="E441" s="1">
        <v>3.8458100000000002</v>
      </c>
      <c r="F441" s="106"/>
      <c r="J441" s="110">
        <v>45891</v>
      </c>
      <c r="K441" s="106">
        <v>3.9022100000000002</v>
      </c>
      <c r="L441" s="30"/>
      <c r="AF441" s="35">
        <f t="shared" si="59"/>
        <v>45692</v>
      </c>
      <c r="AG441" s="36">
        <f t="shared" si="58"/>
        <v>4.3788199999999999E-2</v>
      </c>
      <c r="AH441" s="36"/>
      <c r="AJ441" s="37"/>
      <c r="AK441" s="37"/>
    </row>
    <row r="442" spans="5:37" x14ac:dyDescent="0.25">
      <c r="E442" s="1">
        <v>3.8458100000000002</v>
      </c>
      <c r="F442" s="106"/>
      <c r="J442" s="110">
        <v>45894</v>
      </c>
      <c r="K442" s="106">
        <v>3.9017900000000001</v>
      </c>
      <c r="L442" s="30"/>
      <c r="AF442" s="35">
        <f t="shared" si="59"/>
        <v>45693</v>
      </c>
      <c r="AG442" s="36">
        <f t="shared" si="58"/>
        <v>4.3788199999999999E-2</v>
      </c>
      <c r="AH442" s="36"/>
      <c r="AJ442" s="37"/>
      <c r="AK442" s="37"/>
    </row>
    <row r="443" spans="5:37" x14ac:dyDescent="0.25">
      <c r="E443" s="1">
        <v>3.8458100000000002</v>
      </c>
      <c r="F443" s="106"/>
      <c r="J443" s="110">
        <v>45895</v>
      </c>
      <c r="K443" s="106">
        <v>3.9017900000000001</v>
      </c>
      <c r="L443" s="30"/>
      <c r="AF443" s="35">
        <f t="shared" si="59"/>
        <v>45694</v>
      </c>
      <c r="AG443" s="36">
        <f t="shared" si="58"/>
        <v>4.3788199999999999E-2</v>
      </c>
      <c r="AH443" s="36"/>
      <c r="AJ443" s="37"/>
      <c r="AK443" s="37"/>
    </row>
    <row r="444" spans="5:37" x14ac:dyDescent="0.25">
      <c r="E444" s="1">
        <v>3.8462200000000002</v>
      </c>
      <c r="F444" s="106"/>
      <c r="J444" s="110">
        <v>45896</v>
      </c>
      <c r="K444" s="106">
        <v>3.9017900000000001</v>
      </c>
      <c r="L444" s="30"/>
      <c r="AF444" s="35">
        <f t="shared" si="59"/>
        <v>45695</v>
      </c>
      <c r="AG444" s="36">
        <f t="shared" si="58"/>
        <v>4.3793499999999999E-2</v>
      </c>
      <c r="AH444" s="36"/>
      <c r="AJ444" s="37"/>
      <c r="AK444" s="37"/>
    </row>
    <row r="445" spans="5:37" x14ac:dyDescent="0.25">
      <c r="E445" s="1">
        <v>3.8458100000000002</v>
      </c>
      <c r="F445" s="106"/>
      <c r="J445" s="110">
        <v>45897</v>
      </c>
      <c r="K445" s="106">
        <v>3.9017900000000001</v>
      </c>
      <c r="L445" s="30"/>
      <c r="AF445" s="35">
        <f t="shared" si="59"/>
        <v>45696</v>
      </c>
      <c r="AG445" s="36">
        <f t="shared" si="58"/>
        <v>4.3793499999999999E-2</v>
      </c>
      <c r="AH445" s="36"/>
      <c r="AJ445" s="37"/>
      <c r="AK445" s="37"/>
    </row>
    <row r="446" spans="5:37" x14ac:dyDescent="0.25">
      <c r="E446" s="1">
        <v>3.8458100000000002</v>
      </c>
      <c r="F446" s="106"/>
      <c r="J446" s="110">
        <v>45898</v>
      </c>
      <c r="K446" s="106">
        <v>3.9024200000000002</v>
      </c>
      <c r="L446" s="30"/>
      <c r="AF446" s="35">
        <f t="shared" si="59"/>
        <v>45697</v>
      </c>
      <c r="AG446" s="36">
        <f t="shared" si="58"/>
        <v>4.3793499999999999E-2</v>
      </c>
      <c r="AH446" s="36"/>
      <c r="AJ446" s="37"/>
      <c r="AK446" s="37"/>
    </row>
    <row r="447" spans="5:37" x14ac:dyDescent="0.25">
      <c r="E447" s="1">
        <v>3.8458100000000002</v>
      </c>
      <c r="F447" s="106"/>
      <c r="J447" s="110">
        <v>45902</v>
      </c>
      <c r="K447" s="106">
        <v>3.9017900000000001</v>
      </c>
      <c r="L447" s="30"/>
      <c r="AF447" s="35">
        <f t="shared" si="59"/>
        <v>45698</v>
      </c>
      <c r="AG447" s="36">
        <f t="shared" si="58"/>
        <v>4.3788199999999999E-2</v>
      </c>
      <c r="AH447" s="36"/>
      <c r="AJ447" s="37"/>
      <c r="AK447" s="37"/>
    </row>
    <row r="448" spans="5:37" x14ac:dyDescent="0.25">
      <c r="E448" s="1">
        <v>3.8458100000000002</v>
      </c>
      <c r="F448" s="106"/>
      <c r="J448" s="110">
        <v>45903</v>
      </c>
      <c r="K448" s="106">
        <v>3.9017900000000001</v>
      </c>
      <c r="L448" s="30"/>
      <c r="AF448" s="35">
        <f t="shared" si="59"/>
        <v>45699</v>
      </c>
      <c r="AG448" s="36">
        <f t="shared" si="58"/>
        <v>4.3788199999999999E-2</v>
      </c>
      <c r="AH448" s="36"/>
      <c r="AJ448" s="37"/>
      <c r="AK448" s="37"/>
    </row>
    <row r="449" spans="5:37" x14ac:dyDescent="0.25">
      <c r="E449" s="1">
        <v>3.8462200000000002</v>
      </c>
      <c r="F449" s="106"/>
      <c r="J449" s="110">
        <v>45904</v>
      </c>
      <c r="K449" s="106">
        <v>3.9017900000000001</v>
      </c>
      <c r="L449" s="30"/>
      <c r="AF449" s="35">
        <f t="shared" si="59"/>
        <v>45700</v>
      </c>
      <c r="AG449" s="36">
        <f t="shared" si="58"/>
        <v>4.3788199999999999E-2</v>
      </c>
      <c r="AH449" s="36"/>
      <c r="AJ449" s="37"/>
      <c r="AK449" s="37"/>
    </row>
    <row r="450" spans="5:37" x14ac:dyDescent="0.25">
      <c r="E450" s="1">
        <v>3.8458100000000002</v>
      </c>
      <c r="F450" s="106"/>
      <c r="J450" s="110">
        <v>45905</v>
      </c>
      <c r="K450" s="106">
        <v>3.9022100000000002</v>
      </c>
      <c r="L450" s="30"/>
      <c r="AF450" s="35">
        <f t="shared" si="59"/>
        <v>45701</v>
      </c>
      <c r="AG450" s="36">
        <f t="shared" si="58"/>
        <v>4.3788199999999999E-2</v>
      </c>
      <c r="AH450" s="36"/>
      <c r="AJ450" s="37"/>
      <c r="AK450" s="37"/>
    </row>
    <row r="451" spans="5:37" x14ac:dyDescent="0.25">
      <c r="E451" s="1">
        <v>3.8458100000000002</v>
      </c>
      <c r="F451" s="106"/>
      <c r="J451" s="110">
        <v>45908</v>
      </c>
      <c r="K451" s="106">
        <v>3.9017900000000001</v>
      </c>
      <c r="L451" s="30"/>
      <c r="AF451" s="35">
        <f t="shared" si="59"/>
        <v>45702</v>
      </c>
      <c r="AG451" s="36">
        <f t="shared" si="58"/>
        <v>4.37962E-2</v>
      </c>
      <c r="AH451" s="36"/>
      <c r="AJ451" s="37"/>
      <c r="AK451" s="37"/>
    </row>
    <row r="452" spans="5:37" x14ac:dyDescent="0.25">
      <c r="E452" s="1">
        <v>3.8458100000000002</v>
      </c>
      <c r="F452" s="106"/>
      <c r="J452" s="110">
        <v>45909</v>
      </c>
      <c r="K452" s="106">
        <v>3.9017900000000001</v>
      </c>
      <c r="L452" s="30"/>
      <c r="AF452" s="35">
        <f t="shared" si="59"/>
        <v>45703</v>
      </c>
      <c r="AG452" s="36">
        <f t="shared" si="58"/>
        <v>4.37962E-2</v>
      </c>
      <c r="AH452" s="36"/>
      <c r="AJ452" s="37"/>
      <c r="AK452" s="37"/>
    </row>
    <row r="453" spans="5:37" x14ac:dyDescent="0.25">
      <c r="E453" s="1">
        <v>3.8458100000000002</v>
      </c>
      <c r="F453" s="106"/>
      <c r="J453" s="110">
        <v>45910</v>
      </c>
      <c r="K453" s="106">
        <v>3.9017900000000001</v>
      </c>
      <c r="L453" s="30"/>
      <c r="AF453" s="35">
        <f t="shared" si="59"/>
        <v>45704</v>
      </c>
      <c r="AG453" s="36">
        <f t="shared" si="58"/>
        <v>4.37962E-2</v>
      </c>
      <c r="AH453" s="36"/>
      <c r="AJ453" s="37"/>
      <c r="AK453" s="37"/>
    </row>
    <row r="454" spans="5:37" x14ac:dyDescent="0.25">
      <c r="E454" s="1">
        <v>3.8464299999999998</v>
      </c>
      <c r="F454" s="106"/>
      <c r="J454" s="110">
        <v>45911</v>
      </c>
      <c r="K454" s="106">
        <v>3.9017900000000001</v>
      </c>
      <c r="L454" s="30"/>
      <c r="AF454" s="35">
        <f t="shared" si="59"/>
        <v>45705</v>
      </c>
      <c r="AG454" s="36">
        <f t="shared" si="58"/>
        <v>4.37962E-2</v>
      </c>
      <c r="AH454" s="36"/>
      <c r="AJ454" s="37"/>
      <c r="AK454" s="37"/>
    </row>
    <row r="455" spans="5:37" x14ac:dyDescent="0.25">
      <c r="E455" s="1">
        <v>3.8458100000000002</v>
      </c>
      <c r="F455" s="106"/>
      <c r="J455" s="110">
        <v>45912</v>
      </c>
      <c r="K455" s="106">
        <v>3.9022100000000002</v>
      </c>
      <c r="L455" s="30"/>
      <c r="AF455" s="35">
        <f t="shared" si="59"/>
        <v>45706</v>
      </c>
      <c r="AG455" s="36">
        <f t="shared" ref="AG455:AG518" si="60">_xlfn.IFNA(VLOOKUP(AF455,J:K,2,FALSE)/100,AG454)</f>
        <v>4.3788199999999999E-2</v>
      </c>
      <c r="AH455" s="36"/>
      <c r="AJ455" s="37"/>
      <c r="AK455" s="37"/>
    </row>
    <row r="456" spans="5:37" x14ac:dyDescent="0.25">
      <c r="E456" s="1">
        <v>3.8458100000000002</v>
      </c>
      <c r="F456" s="106"/>
      <c r="J456" s="110">
        <v>45915</v>
      </c>
      <c r="K456" s="106">
        <v>3.9017900000000001</v>
      </c>
      <c r="L456" s="30"/>
      <c r="AF456" s="35">
        <f t="shared" ref="AF456:AF519" si="61">AF455+1</f>
        <v>45707</v>
      </c>
      <c r="AG456" s="36">
        <f t="shared" si="60"/>
        <v>4.3788199999999999E-2</v>
      </c>
      <c r="AH456" s="36"/>
      <c r="AJ456" s="37"/>
      <c r="AK456" s="37"/>
    </row>
    <row r="457" spans="5:37" x14ac:dyDescent="0.25">
      <c r="E457" s="1">
        <v>3.8458100000000002</v>
      </c>
      <c r="F457" s="106"/>
      <c r="J457" s="110">
        <v>45916</v>
      </c>
      <c r="K457" s="106">
        <v>3.9017900000000001</v>
      </c>
      <c r="L457" s="30"/>
      <c r="AF457" s="35">
        <f t="shared" si="61"/>
        <v>45708</v>
      </c>
      <c r="AG457" s="36">
        <f t="shared" si="60"/>
        <v>4.3788199999999999E-2</v>
      </c>
      <c r="AH457" s="36"/>
      <c r="AJ457" s="37"/>
      <c r="AK457" s="37"/>
    </row>
    <row r="458" spans="5:37" x14ac:dyDescent="0.25">
      <c r="E458" s="1">
        <v>3.8462200000000002</v>
      </c>
      <c r="F458" s="106"/>
      <c r="J458" s="110">
        <v>45917</v>
      </c>
      <c r="K458" s="106">
        <v>3.9017900000000001</v>
      </c>
      <c r="L458" s="30"/>
      <c r="AF458" s="35">
        <f t="shared" si="61"/>
        <v>45709</v>
      </c>
      <c r="AG458" s="36">
        <f t="shared" si="60"/>
        <v>4.3793499999999999E-2</v>
      </c>
      <c r="AH458" s="36"/>
      <c r="AJ458" s="37"/>
      <c r="AK458" s="37"/>
    </row>
    <row r="459" spans="5:37" x14ac:dyDescent="0.25">
      <c r="E459" s="1">
        <v>3.8458100000000002</v>
      </c>
      <c r="F459" s="106"/>
      <c r="J459" s="110">
        <v>45918</v>
      </c>
      <c r="K459" s="106">
        <v>3.9017900000000001</v>
      </c>
      <c r="L459" s="30"/>
      <c r="AF459" s="35">
        <f t="shared" si="61"/>
        <v>45710</v>
      </c>
      <c r="AG459" s="36">
        <f t="shared" si="60"/>
        <v>4.3793499999999999E-2</v>
      </c>
      <c r="AH459" s="36"/>
      <c r="AJ459" s="37"/>
      <c r="AK459" s="37"/>
    </row>
    <row r="460" spans="5:37" x14ac:dyDescent="0.25">
      <c r="E460" s="1">
        <v>3.8458100000000002</v>
      </c>
      <c r="F460" s="106"/>
      <c r="J460" s="110">
        <v>45919</v>
      </c>
      <c r="K460" s="106">
        <v>3.9022100000000002</v>
      </c>
      <c r="L460" s="30"/>
      <c r="AF460" s="35">
        <f t="shared" si="61"/>
        <v>45711</v>
      </c>
      <c r="AG460" s="36">
        <f t="shared" si="60"/>
        <v>4.3793499999999999E-2</v>
      </c>
      <c r="AH460" s="36"/>
      <c r="AJ460" s="37"/>
      <c r="AK460" s="37"/>
    </row>
    <row r="461" spans="5:37" x14ac:dyDescent="0.25">
      <c r="E461" s="1">
        <v>3.8458100000000002</v>
      </c>
      <c r="F461" s="106"/>
      <c r="J461" s="110">
        <v>45922</v>
      </c>
      <c r="K461" s="106">
        <v>3.9017900000000001</v>
      </c>
      <c r="L461" s="30"/>
      <c r="AF461" s="35">
        <f t="shared" si="61"/>
        <v>45712</v>
      </c>
      <c r="AG461" s="36">
        <f t="shared" si="60"/>
        <v>4.3788199999999999E-2</v>
      </c>
      <c r="AH461" s="36"/>
      <c r="AJ461" s="37"/>
      <c r="AK461" s="37"/>
    </row>
    <row r="462" spans="5:37" x14ac:dyDescent="0.25">
      <c r="E462" s="1">
        <v>3.8458100000000002</v>
      </c>
      <c r="F462" s="106"/>
      <c r="J462" s="110">
        <v>45923</v>
      </c>
      <c r="K462" s="106">
        <v>3.9017900000000001</v>
      </c>
      <c r="L462" s="30"/>
      <c r="AF462" s="35">
        <f t="shared" si="61"/>
        <v>45713</v>
      </c>
      <c r="AG462" s="36">
        <f t="shared" si="60"/>
        <v>4.3788199999999999E-2</v>
      </c>
      <c r="AH462" s="36"/>
      <c r="AJ462" s="37"/>
      <c r="AK462" s="37"/>
    </row>
    <row r="463" spans="5:37" x14ac:dyDescent="0.25">
      <c r="E463" s="1">
        <v>3.8462200000000002</v>
      </c>
      <c r="F463" s="106"/>
      <c r="J463" s="110">
        <v>45924</v>
      </c>
      <c r="K463" s="106">
        <v>3.9017900000000001</v>
      </c>
      <c r="L463" s="30"/>
      <c r="AF463" s="35">
        <f t="shared" si="61"/>
        <v>45714</v>
      </c>
      <c r="AG463" s="36">
        <f t="shared" si="60"/>
        <v>4.3788199999999999E-2</v>
      </c>
      <c r="AH463" s="36"/>
      <c r="AJ463" s="37"/>
      <c r="AK463" s="37"/>
    </row>
    <row r="464" spans="5:37" x14ac:dyDescent="0.25">
      <c r="E464" s="1">
        <v>3.8458100000000002</v>
      </c>
      <c r="F464" s="106"/>
      <c r="J464" s="110">
        <v>45925</v>
      </c>
      <c r="K464" s="106">
        <v>3.9017900000000001</v>
      </c>
      <c r="L464" s="30"/>
      <c r="AF464" s="35">
        <f t="shared" si="61"/>
        <v>45715</v>
      </c>
      <c r="AG464" s="36">
        <f t="shared" si="60"/>
        <v>4.3788199999999999E-2</v>
      </c>
      <c r="AH464" s="36"/>
      <c r="AJ464" s="37"/>
      <c r="AK464" s="37"/>
    </row>
    <row r="465" spans="5:37" x14ac:dyDescent="0.25">
      <c r="E465" s="1">
        <v>3.8458100000000002</v>
      </c>
      <c r="F465" s="106"/>
      <c r="J465" s="110">
        <v>45926</v>
      </c>
      <c r="K465" s="106">
        <v>3.9022100000000002</v>
      </c>
      <c r="L465" s="30"/>
      <c r="AF465" s="35">
        <f t="shared" si="61"/>
        <v>45716</v>
      </c>
      <c r="AG465" s="36">
        <f t="shared" si="60"/>
        <v>4.3793499999999999E-2</v>
      </c>
      <c r="AH465" s="36"/>
      <c r="AJ465" s="37"/>
      <c r="AK465" s="37"/>
    </row>
    <row r="466" spans="5:37" x14ac:dyDescent="0.25">
      <c r="E466" s="1">
        <v>3.8458100000000002</v>
      </c>
      <c r="F466" s="106"/>
      <c r="J466" s="110">
        <v>45929</v>
      </c>
      <c r="K466" s="106">
        <v>3.9017900000000001</v>
      </c>
      <c r="L466" s="30"/>
      <c r="AF466" s="35">
        <f t="shared" si="61"/>
        <v>45717</v>
      </c>
      <c r="AG466" s="36">
        <f t="shared" si="60"/>
        <v>4.3793499999999999E-2</v>
      </c>
      <c r="AH466" s="36"/>
      <c r="AJ466" s="37"/>
      <c r="AK466" s="37"/>
    </row>
    <row r="467" spans="5:37" x14ac:dyDescent="0.25">
      <c r="E467" s="1">
        <v>3.8458100000000002</v>
      </c>
      <c r="F467" s="106"/>
      <c r="J467" s="110">
        <v>45930</v>
      </c>
      <c r="K467" s="106">
        <v>3.9017900000000001</v>
      </c>
      <c r="L467" s="30"/>
      <c r="AF467" s="35">
        <f t="shared" si="61"/>
        <v>45718</v>
      </c>
      <c r="AG467" s="36">
        <f t="shared" si="60"/>
        <v>4.3793499999999999E-2</v>
      </c>
      <c r="AH467" s="36"/>
      <c r="AJ467" s="37"/>
      <c r="AK467" s="37"/>
    </row>
    <row r="468" spans="5:37" x14ac:dyDescent="0.25">
      <c r="E468" s="1">
        <v>3.8462200000000002</v>
      </c>
      <c r="F468" s="106"/>
      <c r="J468" s="110">
        <v>45931</v>
      </c>
      <c r="K468" s="106">
        <v>3.9017900000000001</v>
      </c>
      <c r="L468" s="30"/>
      <c r="AF468" s="35">
        <f t="shared" si="61"/>
        <v>45719</v>
      </c>
      <c r="AG468" s="36">
        <f t="shared" si="60"/>
        <v>4.3788199999999999E-2</v>
      </c>
      <c r="AH468" s="36"/>
      <c r="AJ468" s="37"/>
      <c r="AK468" s="37"/>
    </row>
    <row r="469" spans="5:37" x14ac:dyDescent="0.25">
      <c r="E469" s="1">
        <v>3.8458100000000002</v>
      </c>
      <c r="F469" s="106"/>
      <c r="J469" s="110">
        <v>45932</v>
      </c>
      <c r="K469" s="106">
        <v>3.9017900000000001</v>
      </c>
      <c r="L469" s="30"/>
      <c r="AF469" s="35">
        <f t="shared" si="61"/>
        <v>45720</v>
      </c>
      <c r="AG469" s="36">
        <f t="shared" si="60"/>
        <v>4.3788199999999999E-2</v>
      </c>
      <c r="AH469" s="36"/>
      <c r="AJ469" s="37"/>
      <c r="AK469" s="37"/>
    </row>
    <row r="470" spans="5:37" x14ac:dyDescent="0.25">
      <c r="E470" s="1">
        <v>3.8458100000000002</v>
      </c>
      <c r="F470" s="106"/>
      <c r="J470" s="110">
        <v>45933</v>
      </c>
      <c r="K470" s="106">
        <v>3.9022100000000002</v>
      </c>
      <c r="L470" s="30"/>
      <c r="AF470" s="35">
        <f t="shared" si="61"/>
        <v>45721</v>
      </c>
      <c r="AG470" s="36">
        <f t="shared" si="60"/>
        <v>4.3788199999999999E-2</v>
      </c>
      <c r="AH470" s="36"/>
      <c r="AJ470" s="37"/>
      <c r="AK470" s="37"/>
    </row>
    <row r="471" spans="5:37" x14ac:dyDescent="0.25">
      <c r="E471" s="1">
        <v>3.8458100000000002</v>
      </c>
      <c r="F471" s="106"/>
      <c r="J471" s="110">
        <v>45936</v>
      </c>
      <c r="K471" s="106">
        <v>3.9017900000000001</v>
      </c>
      <c r="L471" s="30"/>
      <c r="AF471" s="35">
        <f t="shared" si="61"/>
        <v>45722</v>
      </c>
      <c r="AG471" s="36">
        <f t="shared" si="60"/>
        <v>4.3788199999999999E-2</v>
      </c>
      <c r="AH471" s="36"/>
      <c r="AJ471" s="37"/>
      <c r="AK471" s="37"/>
    </row>
    <row r="472" spans="5:37" x14ac:dyDescent="0.25">
      <c r="E472" s="1">
        <v>3.8458100000000002</v>
      </c>
      <c r="F472" s="106"/>
      <c r="J472" s="110">
        <v>45937</v>
      </c>
      <c r="K472" s="106">
        <v>3.9017900000000001</v>
      </c>
      <c r="L472" s="30"/>
      <c r="AF472" s="35">
        <f t="shared" si="61"/>
        <v>45723</v>
      </c>
      <c r="AG472" s="36">
        <f t="shared" si="60"/>
        <v>4.3793499999999999E-2</v>
      </c>
      <c r="AH472" s="36"/>
      <c r="AJ472" s="37"/>
      <c r="AK472" s="37"/>
    </row>
    <row r="473" spans="5:37" x14ac:dyDescent="0.25">
      <c r="E473" s="1">
        <v>3.8462200000000002</v>
      </c>
      <c r="F473" s="106"/>
      <c r="J473" s="110">
        <v>45938</v>
      </c>
      <c r="K473" s="106">
        <v>3.9017900000000001</v>
      </c>
      <c r="L473" s="30"/>
      <c r="AF473" s="35">
        <f t="shared" si="61"/>
        <v>45724</v>
      </c>
      <c r="AG473" s="36">
        <f t="shared" si="60"/>
        <v>4.3793499999999999E-2</v>
      </c>
      <c r="AH473" s="36"/>
      <c r="AJ473" s="37"/>
      <c r="AK473" s="37"/>
    </row>
    <row r="474" spans="5:37" x14ac:dyDescent="0.25">
      <c r="E474" s="1">
        <v>3.8458100000000002</v>
      </c>
      <c r="F474" s="106"/>
      <c r="J474" s="110">
        <v>45939</v>
      </c>
      <c r="K474" s="106">
        <v>3.9017900000000001</v>
      </c>
      <c r="L474" s="30"/>
      <c r="AF474" s="35">
        <f t="shared" si="61"/>
        <v>45725</v>
      </c>
      <c r="AG474" s="36">
        <f t="shared" si="60"/>
        <v>4.3793499999999999E-2</v>
      </c>
      <c r="AH474" s="36"/>
      <c r="AJ474" s="37"/>
      <c r="AK474" s="37"/>
    </row>
    <row r="475" spans="5:37" x14ac:dyDescent="0.25">
      <c r="E475" s="1">
        <v>3.8458100000000002</v>
      </c>
      <c r="F475" s="106"/>
      <c r="J475" s="110">
        <v>45940</v>
      </c>
      <c r="K475" s="106">
        <v>3.9024200000000002</v>
      </c>
      <c r="L475" s="30"/>
      <c r="AF475" s="35">
        <f t="shared" si="61"/>
        <v>45726</v>
      </c>
      <c r="AG475" s="36">
        <f t="shared" si="60"/>
        <v>4.3788199999999999E-2</v>
      </c>
      <c r="AH475" s="36"/>
      <c r="AJ475" s="37"/>
      <c r="AK475" s="37"/>
    </row>
    <row r="476" spans="5:37" x14ac:dyDescent="0.25">
      <c r="E476" s="1">
        <v>3.8458100000000002</v>
      </c>
      <c r="F476" s="106"/>
      <c r="J476" s="110">
        <v>45944</v>
      </c>
      <c r="K476" s="106">
        <v>3.9017900000000001</v>
      </c>
      <c r="L476" s="30"/>
      <c r="AF476" s="35">
        <f t="shared" si="61"/>
        <v>45727</v>
      </c>
      <c r="AG476" s="36">
        <f t="shared" si="60"/>
        <v>4.3788199999999999E-2</v>
      </c>
      <c r="AH476" s="36"/>
      <c r="AJ476" s="37"/>
      <c r="AK476" s="37"/>
    </row>
    <row r="477" spans="5:37" x14ac:dyDescent="0.25">
      <c r="E477" s="1">
        <v>3.8458100000000002</v>
      </c>
      <c r="F477" s="106"/>
      <c r="J477" s="110">
        <v>45945</v>
      </c>
      <c r="K477" s="106">
        <v>3.9017900000000001</v>
      </c>
      <c r="L477" s="30"/>
      <c r="AF477" s="35">
        <f t="shared" si="61"/>
        <v>45728</v>
      </c>
      <c r="AG477" s="36">
        <f t="shared" si="60"/>
        <v>4.3788199999999999E-2</v>
      </c>
      <c r="AH477" s="36"/>
      <c r="AJ477" s="37"/>
      <c r="AK477" s="37"/>
    </row>
    <row r="478" spans="5:37" x14ac:dyDescent="0.25">
      <c r="E478" s="1">
        <v>3.8462200000000002</v>
      </c>
      <c r="F478" s="106"/>
      <c r="J478" s="110">
        <v>45946</v>
      </c>
      <c r="K478" s="106">
        <v>3.9017900000000001</v>
      </c>
      <c r="L478" s="30"/>
      <c r="AF478" s="35">
        <f t="shared" si="61"/>
        <v>45729</v>
      </c>
      <c r="AG478" s="36">
        <f t="shared" si="60"/>
        <v>4.3788199999999999E-2</v>
      </c>
      <c r="AH478" s="36"/>
      <c r="AJ478" s="37"/>
      <c r="AK478" s="37"/>
    </row>
    <row r="479" spans="5:37" x14ac:dyDescent="0.25">
      <c r="E479" s="1">
        <v>3.8458100000000002</v>
      </c>
      <c r="F479" s="106"/>
      <c r="J479" s="110">
        <v>45947</v>
      </c>
      <c r="K479" s="106">
        <v>3.9022100000000002</v>
      </c>
      <c r="L479" s="30"/>
      <c r="AF479" s="35">
        <f t="shared" si="61"/>
        <v>45730</v>
      </c>
      <c r="AG479" s="36">
        <f t="shared" si="60"/>
        <v>4.3793499999999999E-2</v>
      </c>
      <c r="AH479" s="36"/>
      <c r="AJ479" s="37"/>
      <c r="AK479" s="37"/>
    </row>
    <row r="480" spans="5:37" x14ac:dyDescent="0.25">
      <c r="E480" s="1">
        <v>3.8458100000000002</v>
      </c>
      <c r="F480" s="106"/>
      <c r="J480" s="110">
        <v>45950</v>
      </c>
      <c r="K480" s="106">
        <v>3.9017900000000001</v>
      </c>
      <c r="L480" s="30"/>
      <c r="AF480" s="35">
        <f t="shared" si="61"/>
        <v>45731</v>
      </c>
      <c r="AG480" s="36">
        <f t="shared" si="60"/>
        <v>4.3793499999999999E-2</v>
      </c>
      <c r="AH480" s="36"/>
      <c r="AJ480" s="37"/>
      <c r="AK480" s="37"/>
    </row>
    <row r="481" spans="5:37" x14ac:dyDescent="0.25">
      <c r="E481" s="1">
        <v>3.8458100000000002</v>
      </c>
      <c r="F481" s="106"/>
      <c r="J481" s="110">
        <v>45951</v>
      </c>
      <c r="K481" s="106">
        <v>3.9017900000000001</v>
      </c>
      <c r="L481" s="30"/>
      <c r="AF481" s="35">
        <f t="shared" si="61"/>
        <v>45732</v>
      </c>
      <c r="AG481" s="36">
        <f t="shared" si="60"/>
        <v>4.3793499999999999E-2</v>
      </c>
      <c r="AH481" s="36"/>
      <c r="AJ481" s="37"/>
      <c r="AK481" s="37"/>
    </row>
    <row r="482" spans="5:37" x14ac:dyDescent="0.25">
      <c r="E482" s="1">
        <v>3.8458100000000002</v>
      </c>
      <c r="F482" s="106"/>
      <c r="J482" s="110">
        <v>45952</v>
      </c>
      <c r="K482" s="106">
        <v>3.9017900000000001</v>
      </c>
      <c r="L482" s="30"/>
      <c r="AF482" s="35">
        <f t="shared" si="61"/>
        <v>45733</v>
      </c>
      <c r="AG482" s="36">
        <f t="shared" si="60"/>
        <v>4.3788199999999999E-2</v>
      </c>
      <c r="AH482" s="36"/>
      <c r="AJ482" s="37"/>
      <c r="AK482" s="37"/>
    </row>
    <row r="483" spans="5:37" x14ac:dyDescent="0.25">
      <c r="E483" s="1">
        <v>3.8464299999999998</v>
      </c>
      <c r="F483" s="106"/>
      <c r="J483" s="110">
        <v>45953</v>
      </c>
      <c r="K483" s="106">
        <v>3.9017900000000001</v>
      </c>
      <c r="L483" s="30"/>
      <c r="AF483" s="35">
        <f t="shared" si="61"/>
        <v>45734</v>
      </c>
      <c r="AG483" s="36">
        <f t="shared" si="60"/>
        <v>4.3788199999999999E-2</v>
      </c>
      <c r="AH483" s="36"/>
      <c r="AJ483" s="37"/>
      <c r="AK483" s="37"/>
    </row>
    <row r="484" spans="5:37" x14ac:dyDescent="0.25">
      <c r="E484" s="1">
        <v>3.8458100000000002</v>
      </c>
      <c r="F484" s="106"/>
      <c r="J484" s="110">
        <v>45954</v>
      </c>
      <c r="K484" s="106">
        <v>3.9022100000000002</v>
      </c>
      <c r="L484" s="30"/>
      <c r="AF484" s="35">
        <f t="shared" si="61"/>
        <v>45735</v>
      </c>
      <c r="AG484" s="36">
        <f t="shared" si="60"/>
        <v>4.3788199999999999E-2</v>
      </c>
      <c r="AH484" s="36"/>
      <c r="AJ484" s="37"/>
      <c r="AK484" s="37"/>
    </row>
    <row r="485" spans="5:37" x14ac:dyDescent="0.25">
      <c r="E485" s="1">
        <v>3.8458100000000002</v>
      </c>
      <c r="F485" s="106"/>
      <c r="J485" s="110">
        <v>45957</v>
      </c>
      <c r="K485" s="106">
        <v>3.9017900000000001</v>
      </c>
      <c r="L485" s="30"/>
      <c r="AF485" s="35">
        <f t="shared" si="61"/>
        <v>45736</v>
      </c>
      <c r="AG485" s="36">
        <f t="shared" si="60"/>
        <v>4.3788199999999999E-2</v>
      </c>
      <c r="AH485" s="36"/>
      <c r="AJ485" s="37"/>
      <c r="AK485" s="37"/>
    </row>
    <row r="486" spans="5:37" x14ac:dyDescent="0.25">
      <c r="E486" s="1">
        <v>3.8458100000000002</v>
      </c>
      <c r="F486" s="106"/>
      <c r="J486" s="110">
        <v>45958</v>
      </c>
      <c r="K486" s="106">
        <v>3.9017900000000001</v>
      </c>
      <c r="L486" s="30"/>
      <c r="AF486" s="35">
        <f t="shared" si="61"/>
        <v>45737</v>
      </c>
      <c r="AG486" s="36">
        <f t="shared" si="60"/>
        <v>4.3793499999999999E-2</v>
      </c>
      <c r="AH486" s="36"/>
      <c r="AJ486" s="37"/>
      <c r="AK486" s="37"/>
    </row>
    <row r="487" spans="5:37" x14ac:dyDescent="0.25">
      <c r="E487" s="1">
        <v>3.8462200000000002</v>
      </c>
      <c r="F487" s="106"/>
      <c r="J487" s="110">
        <v>45959</v>
      </c>
      <c r="K487" s="106">
        <v>3.9017900000000001</v>
      </c>
      <c r="L487" s="30"/>
      <c r="AF487" s="35">
        <f t="shared" si="61"/>
        <v>45738</v>
      </c>
      <c r="AG487" s="36">
        <f t="shared" si="60"/>
        <v>4.3793499999999999E-2</v>
      </c>
      <c r="AH487" s="36"/>
      <c r="AJ487" s="37"/>
      <c r="AK487" s="37"/>
    </row>
    <row r="488" spans="5:37" x14ac:dyDescent="0.25">
      <c r="E488" s="1">
        <v>3.8458100000000002</v>
      </c>
      <c r="F488" s="106"/>
      <c r="J488" s="110">
        <v>45960</v>
      </c>
      <c r="K488" s="106">
        <v>3.9017900000000001</v>
      </c>
      <c r="L488" s="30"/>
      <c r="AF488" s="35">
        <f t="shared" si="61"/>
        <v>45739</v>
      </c>
      <c r="AG488" s="36">
        <f t="shared" si="60"/>
        <v>4.3793499999999999E-2</v>
      </c>
      <c r="AH488" s="36"/>
      <c r="AJ488" s="37"/>
      <c r="AK488" s="37"/>
    </row>
    <row r="489" spans="5:37" x14ac:dyDescent="0.25">
      <c r="E489" s="1">
        <v>3.8458100000000002</v>
      </c>
      <c r="F489" s="106"/>
      <c r="J489" s="110">
        <v>45961</v>
      </c>
      <c r="K489" s="106">
        <v>3.9022100000000002</v>
      </c>
      <c r="L489" s="30"/>
      <c r="AF489" s="35">
        <f t="shared" si="61"/>
        <v>45740</v>
      </c>
      <c r="AG489" s="36">
        <f t="shared" si="60"/>
        <v>4.3788199999999999E-2</v>
      </c>
      <c r="AH489" s="36"/>
      <c r="AJ489" s="37"/>
      <c r="AK489" s="37"/>
    </row>
    <row r="490" spans="5:37" x14ac:dyDescent="0.25">
      <c r="E490" s="1">
        <v>3.8458100000000002</v>
      </c>
      <c r="F490" s="106"/>
      <c r="J490" s="110">
        <v>45964</v>
      </c>
      <c r="K490" s="106">
        <v>3.9017900000000001</v>
      </c>
      <c r="L490" s="30"/>
      <c r="AF490" s="35">
        <f t="shared" si="61"/>
        <v>45741</v>
      </c>
      <c r="AG490" s="36">
        <f t="shared" si="60"/>
        <v>4.3788199999999999E-2</v>
      </c>
      <c r="AH490" s="36"/>
      <c r="AJ490" s="37"/>
      <c r="AK490" s="37"/>
    </row>
    <row r="491" spans="5:37" x14ac:dyDescent="0.25">
      <c r="E491" s="1">
        <v>3.8458100000000002</v>
      </c>
      <c r="F491" s="106"/>
      <c r="J491" s="110">
        <v>45965</v>
      </c>
      <c r="K491" s="106">
        <v>3.9017900000000001</v>
      </c>
      <c r="L491" s="30"/>
      <c r="AF491" s="35">
        <f t="shared" si="61"/>
        <v>45742</v>
      </c>
      <c r="AG491" s="36">
        <f t="shared" si="60"/>
        <v>4.3788199999999999E-2</v>
      </c>
      <c r="AH491" s="36"/>
      <c r="AJ491" s="37"/>
      <c r="AK491" s="37"/>
    </row>
    <row r="492" spans="5:37" x14ac:dyDescent="0.25">
      <c r="E492" s="1">
        <v>3.8462200000000002</v>
      </c>
      <c r="F492" s="106"/>
      <c r="J492" s="110">
        <v>45966</v>
      </c>
      <c r="K492" s="106">
        <v>3.9017900000000001</v>
      </c>
      <c r="L492" s="30"/>
      <c r="AF492" s="35">
        <f t="shared" si="61"/>
        <v>45743</v>
      </c>
      <c r="AG492" s="36">
        <f t="shared" si="60"/>
        <v>4.3788199999999999E-2</v>
      </c>
      <c r="AH492" s="36"/>
      <c r="AJ492" s="37"/>
      <c r="AK492" s="37"/>
    </row>
    <row r="493" spans="5:37" x14ac:dyDescent="0.25">
      <c r="E493" s="1">
        <v>3.8458100000000002</v>
      </c>
      <c r="F493" s="106"/>
      <c r="J493" s="110">
        <v>45967</v>
      </c>
      <c r="K493" s="106">
        <v>3.9017900000000001</v>
      </c>
      <c r="L493" s="30"/>
      <c r="AF493" s="35">
        <f t="shared" si="61"/>
        <v>45744</v>
      </c>
      <c r="AG493" s="36">
        <f t="shared" si="60"/>
        <v>4.3793499999999999E-2</v>
      </c>
      <c r="AH493" s="36"/>
      <c r="AJ493" s="37"/>
      <c r="AK493" s="37"/>
    </row>
    <row r="494" spans="5:37" x14ac:dyDescent="0.25">
      <c r="E494" s="1">
        <v>3.8458100000000002</v>
      </c>
      <c r="F494" s="106"/>
      <c r="J494" s="110">
        <v>45968</v>
      </c>
      <c r="K494" s="106">
        <v>3.9022100000000002</v>
      </c>
      <c r="L494" s="30"/>
      <c r="AF494" s="35">
        <f t="shared" si="61"/>
        <v>45745</v>
      </c>
      <c r="AG494" s="36">
        <f t="shared" si="60"/>
        <v>4.3793499999999999E-2</v>
      </c>
      <c r="AH494" s="36"/>
      <c r="AJ494" s="37"/>
      <c r="AK494" s="37"/>
    </row>
    <row r="495" spans="5:37" x14ac:dyDescent="0.25">
      <c r="E495" s="1">
        <v>3.8458100000000002</v>
      </c>
      <c r="F495" s="106"/>
      <c r="J495" s="110">
        <v>45971</v>
      </c>
      <c r="K495" s="106">
        <v>3.9020000000000001</v>
      </c>
      <c r="L495" s="30"/>
      <c r="AF495" s="35">
        <f t="shared" si="61"/>
        <v>45746</v>
      </c>
      <c r="AG495" s="36">
        <f t="shared" si="60"/>
        <v>4.3793499999999999E-2</v>
      </c>
      <c r="AH495" s="36"/>
      <c r="AJ495" s="37"/>
      <c r="AK495" s="37"/>
    </row>
    <row r="496" spans="5:37" x14ac:dyDescent="0.25">
      <c r="E496" s="1">
        <v>3.8458100000000002</v>
      </c>
      <c r="F496" s="106"/>
      <c r="J496" s="110">
        <v>45973</v>
      </c>
      <c r="K496" s="106">
        <v>3.9017900000000001</v>
      </c>
      <c r="L496" s="30"/>
      <c r="AF496" s="35">
        <f t="shared" si="61"/>
        <v>45747</v>
      </c>
      <c r="AG496" s="36">
        <f t="shared" si="60"/>
        <v>4.3788199999999999E-2</v>
      </c>
      <c r="AH496" s="36"/>
      <c r="AJ496" s="37"/>
      <c r="AK496" s="37"/>
    </row>
    <row r="497" spans="5:37" x14ac:dyDescent="0.25">
      <c r="E497" s="1">
        <v>3.8462200000000002</v>
      </c>
      <c r="F497" s="106"/>
      <c r="J497" s="110">
        <v>45974</v>
      </c>
      <c r="K497" s="106">
        <v>3.9017900000000001</v>
      </c>
      <c r="L497" s="30"/>
      <c r="AF497" s="35">
        <f t="shared" si="61"/>
        <v>45748</v>
      </c>
      <c r="AG497" s="36">
        <f t="shared" si="60"/>
        <v>4.3788199999999999E-2</v>
      </c>
      <c r="AH497" s="36"/>
      <c r="AJ497" s="37"/>
      <c r="AK497" s="37"/>
    </row>
    <row r="498" spans="5:37" x14ac:dyDescent="0.25">
      <c r="E498" s="1">
        <v>3.8458100000000002</v>
      </c>
      <c r="F498" s="106"/>
      <c r="J498" s="110">
        <v>45975</v>
      </c>
      <c r="K498" s="106">
        <v>3.9022100000000002</v>
      </c>
      <c r="L498" s="30"/>
      <c r="AF498" s="35">
        <f t="shared" si="61"/>
        <v>45749</v>
      </c>
      <c r="AG498" s="36">
        <f t="shared" si="60"/>
        <v>4.3788199999999999E-2</v>
      </c>
      <c r="AH498" s="36"/>
      <c r="AJ498" s="37"/>
      <c r="AK498" s="37"/>
    </row>
    <row r="499" spans="5:37" x14ac:dyDescent="0.25">
      <c r="E499" s="1">
        <v>3.8458100000000002</v>
      </c>
      <c r="F499" s="106"/>
      <c r="J499" s="110">
        <v>45978</v>
      </c>
      <c r="K499" s="106">
        <v>3.9017900000000001</v>
      </c>
      <c r="L499" s="30"/>
      <c r="AF499" s="35">
        <f t="shared" si="61"/>
        <v>45750</v>
      </c>
      <c r="AG499" s="36">
        <f t="shared" si="60"/>
        <v>4.3788199999999999E-2</v>
      </c>
      <c r="AH499" s="36"/>
      <c r="AJ499" s="37"/>
      <c r="AK499" s="37"/>
    </row>
    <row r="500" spans="5:37" x14ac:dyDescent="0.25">
      <c r="E500" s="1">
        <v>3.8458100000000002</v>
      </c>
      <c r="F500" s="106"/>
      <c r="J500" s="110">
        <v>45979</v>
      </c>
      <c r="K500" s="106">
        <v>3.9017900000000001</v>
      </c>
      <c r="L500" s="30"/>
      <c r="AF500" s="35">
        <f t="shared" si="61"/>
        <v>45751</v>
      </c>
      <c r="AG500" s="36">
        <f t="shared" si="60"/>
        <v>4.3793499999999999E-2</v>
      </c>
      <c r="AH500" s="36"/>
      <c r="AJ500" s="37"/>
      <c r="AK500" s="37"/>
    </row>
    <row r="501" spans="5:37" x14ac:dyDescent="0.25">
      <c r="E501" s="1">
        <v>3.8458100000000002</v>
      </c>
      <c r="F501" s="106"/>
      <c r="J501" s="110">
        <v>45980</v>
      </c>
      <c r="K501" s="106">
        <v>3.9017900000000001</v>
      </c>
      <c r="L501" s="30"/>
      <c r="AF501" s="35">
        <f t="shared" si="61"/>
        <v>45752</v>
      </c>
      <c r="AG501" s="36">
        <f t="shared" si="60"/>
        <v>4.3793499999999999E-2</v>
      </c>
      <c r="AH501" s="36"/>
      <c r="AJ501" s="37"/>
      <c r="AK501" s="37"/>
    </row>
    <row r="502" spans="5:37" x14ac:dyDescent="0.25">
      <c r="E502" s="1">
        <v>3.8462200000000002</v>
      </c>
      <c r="F502" s="106"/>
      <c r="J502" s="110">
        <v>45981</v>
      </c>
      <c r="K502" s="106">
        <v>3.9017900000000001</v>
      </c>
      <c r="L502" s="30"/>
      <c r="AF502" s="35">
        <f t="shared" si="61"/>
        <v>45753</v>
      </c>
      <c r="AG502" s="36">
        <f t="shared" si="60"/>
        <v>4.3793499999999999E-2</v>
      </c>
      <c r="AH502" s="36"/>
      <c r="AJ502" s="37"/>
      <c r="AK502" s="37"/>
    </row>
    <row r="503" spans="5:37" x14ac:dyDescent="0.25">
      <c r="E503" s="1">
        <v>3.8460200000000002</v>
      </c>
      <c r="F503" s="106"/>
      <c r="J503" s="110">
        <v>45982</v>
      </c>
      <c r="K503" s="106">
        <v>3.9022100000000002</v>
      </c>
      <c r="L503" s="30"/>
      <c r="AF503" s="35">
        <f t="shared" si="61"/>
        <v>45754</v>
      </c>
      <c r="AG503" s="36">
        <f t="shared" si="60"/>
        <v>4.3788199999999999E-2</v>
      </c>
      <c r="AH503" s="36"/>
      <c r="AJ503" s="37"/>
      <c r="AK503" s="37"/>
    </row>
    <row r="504" spans="5:37" x14ac:dyDescent="0.25">
      <c r="E504" s="1">
        <v>3.8458100000000002</v>
      </c>
      <c r="F504" s="106"/>
      <c r="J504" s="110">
        <v>45985</v>
      </c>
      <c r="K504" s="106">
        <v>3.9017900000000001</v>
      </c>
      <c r="L504" s="30"/>
      <c r="AF504" s="35">
        <f t="shared" si="61"/>
        <v>45755</v>
      </c>
      <c r="AG504" s="36">
        <f t="shared" si="60"/>
        <v>4.3788199999999999E-2</v>
      </c>
      <c r="AH504" s="36"/>
      <c r="AJ504" s="37"/>
      <c r="AK504" s="37"/>
    </row>
    <row r="505" spans="5:37" x14ac:dyDescent="0.25">
      <c r="E505" s="1">
        <v>3.8458100000000002</v>
      </c>
      <c r="F505" s="106"/>
      <c r="J505" s="110">
        <v>45986</v>
      </c>
      <c r="K505" s="106">
        <v>3.9017900000000001</v>
      </c>
      <c r="L505" s="30"/>
      <c r="AF505" s="35">
        <f t="shared" si="61"/>
        <v>45756</v>
      </c>
      <c r="AG505" s="36">
        <f t="shared" si="60"/>
        <v>4.3788199999999999E-2</v>
      </c>
      <c r="AH505" s="36"/>
      <c r="AJ505" s="37"/>
      <c r="AK505" s="37"/>
    </row>
    <row r="506" spans="5:37" x14ac:dyDescent="0.25">
      <c r="E506" s="1">
        <v>3.8462200000000002</v>
      </c>
      <c r="F506" s="106"/>
      <c r="J506" s="110">
        <v>45987</v>
      </c>
      <c r="K506" s="106">
        <v>3.9020000000000001</v>
      </c>
      <c r="L506" s="30"/>
      <c r="AF506" s="35">
        <f t="shared" si="61"/>
        <v>45757</v>
      </c>
      <c r="AG506" s="36">
        <f t="shared" si="60"/>
        <v>4.3788199999999999E-2</v>
      </c>
      <c r="AH506" s="36"/>
      <c r="AJ506" s="37"/>
      <c r="AK506" s="37"/>
    </row>
    <row r="507" spans="5:37" x14ac:dyDescent="0.25">
      <c r="E507" s="1">
        <v>3.8458100000000002</v>
      </c>
      <c r="F507" s="106"/>
      <c r="J507" s="110">
        <v>45989</v>
      </c>
      <c r="K507" s="106">
        <v>3.9022100000000002</v>
      </c>
      <c r="L507" s="30"/>
      <c r="AF507" s="35">
        <f t="shared" si="61"/>
        <v>45758</v>
      </c>
      <c r="AG507" s="36">
        <f t="shared" si="60"/>
        <v>4.3793499999999999E-2</v>
      </c>
      <c r="AH507" s="36"/>
      <c r="AJ507" s="37"/>
      <c r="AK507" s="37"/>
    </row>
    <row r="508" spans="5:37" x14ac:dyDescent="0.25">
      <c r="E508" s="1">
        <v>3.8458100000000002</v>
      </c>
      <c r="F508" s="106"/>
      <c r="J508" s="110">
        <v>45992</v>
      </c>
      <c r="K508" s="106">
        <v>3.9017900000000001</v>
      </c>
      <c r="L508" s="30"/>
      <c r="AF508" s="35">
        <f t="shared" si="61"/>
        <v>45759</v>
      </c>
      <c r="AG508" s="36">
        <f t="shared" si="60"/>
        <v>4.3793499999999999E-2</v>
      </c>
      <c r="AH508" s="36"/>
      <c r="AJ508" s="37"/>
      <c r="AK508" s="37"/>
    </row>
    <row r="509" spans="5:37" x14ac:dyDescent="0.25">
      <c r="E509" s="1">
        <v>3.7187999999999999</v>
      </c>
      <c r="F509" s="106"/>
      <c r="J509" s="110">
        <v>45993</v>
      </c>
      <c r="K509" s="106">
        <v>3.7355800000000001</v>
      </c>
      <c r="L509" s="30"/>
      <c r="AF509" s="35">
        <f t="shared" si="61"/>
        <v>45760</v>
      </c>
      <c r="AG509" s="36">
        <f t="shared" si="60"/>
        <v>4.3793499999999999E-2</v>
      </c>
      <c r="AH509" s="36"/>
      <c r="AJ509" s="37"/>
      <c r="AK509" s="37"/>
    </row>
    <row r="510" spans="5:37" x14ac:dyDescent="0.25">
      <c r="E510" s="1">
        <v>3.7187999999999999</v>
      </c>
      <c r="F510" s="106"/>
      <c r="J510" s="110">
        <v>45994</v>
      </c>
      <c r="K510" s="106">
        <v>3.7355800000000001</v>
      </c>
      <c r="L510" s="30"/>
      <c r="AF510" s="35">
        <f t="shared" si="61"/>
        <v>45761</v>
      </c>
      <c r="AG510" s="36">
        <f t="shared" si="60"/>
        <v>4.3788199999999999E-2</v>
      </c>
      <c r="AH510" s="36"/>
      <c r="AJ510" s="37"/>
      <c r="AK510" s="37"/>
    </row>
    <row r="511" spans="5:37" x14ac:dyDescent="0.25">
      <c r="E511" s="1">
        <v>3.7191800000000002</v>
      </c>
      <c r="F511" s="106"/>
      <c r="J511" s="110">
        <v>45995</v>
      </c>
      <c r="K511" s="106">
        <v>3.7355800000000001</v>
      </c>
      <c r="L511" s="30"/>
      <c r="AF511" s="35">
        <f t="shared" si="61"/>
        <v>45762</v>
      </c>
      <c r="AG511" s="36">
        <f t="shared" si="60"/>
        <v>4.3788199999999999E-2</v>
      </c>
      <c r="AH511" s="36"/>
      <c r="AJ511" s="37"/>
      <c r="AK511" s="37"/>
    </row>
    <row r="512" spans="5:37" x14ac:dyDescent="0.25">
      <c r="E512" s="1">
        <v>3.7187999999999999</v>
      </c>
      <c r="F512" s="106"/>
      <c r="J512" s="110">
        <v>45996</v>
      </c>
      <c r="K512" s="106">
        <v>3.73597</v>
      </c>
      <c r="L512" s="30"/>
      <c r="AF512" s="35">
        <f t="shared" si="61"/>
        <v>45763</v>
      </c>
      <c r="AG512" s="36">
        <f t="shared" si="60"/>
        <v>4.3788199999999999E-2</v>
      </c>
      <c r="AH512" s="36"/>
      <c r="AJ512" s="37"/>
      <c r="AK512" s="37"/>
    </row>
    <row r="513" spans="5:37" x14ac:dyDescent="0.25">
      <c r="E513" s="1">
        <v>3.7187999999999999</v>
      </c>
      <c r="F513" s="106"/>
      <c r="J513" s="110">
        <v>45999</v>
      </c>
      <c r="K513" s="106">
        <v>3.7355800000000001</v>
      </c>
      <c r="L513" s="30"/>
      <c r="AF513" s="35">
        <f t="shared" si="61"/>
        <v>45764</v>
      </c>
      <c r="AG513" s="36">
        <f t="shared" si="60"/>
        <v>4.37962E-2</v>
      </c>
      <c r="AH513" s="36"/>
      <c r="AJ513" s="37"/>
      <c r="AK513" s="37"/>
    </row>
    <row r="514" spans="5:37" x14ac:dyDescent="0.25">
      <c r="E514" s="1">
        <v>3.7189899999999998</v>
      </c>
      <c r="F514" s="106"/>
      <c r="J514" s="110">
        <v>46000</v>
      </c>
      <c r="K514" s="106">
        <v>3.7355800000000001</v>
      </c>
      <c r="L514" s="30"/>
      <c r="AF514" s="35">
        <f t="shared" si="61"/>
        <v>45765</v>
      </c>
      <c r="AG514" s="36">
        <f t="shared" si="60"/>
        <v>4.37962E-2</v>
      </c>
      <c r="AH514" s="36"/>
      <c r="AJ514" s="37"/>
      <c r="AK514" s="37"/>
    </row>
    <row r="515" spans="5:37" x14ac:dyDescent="0.25">
      <c r="E515" s="1">
        <v>3.7191800000000002</v>
      </c>
      <c r="F515" s="106"/>
      <c r="J515" s="110">
        <v>46001</v>
      </c>
      <c r="K515" s="106">
        <v>3.7355800000000001</v>
      </c>
      <c r="L515" s="30"/>
      <c r="AF515" s="35">
        <f t="shared" si="61"/>
        <v>45766</v>
      </c>
      <c r="AG515" s="36">
        <f t="shared" si="60"/>
        <v>4.37962E-2</v>
      </c>
      <c r="AH515" s="36"/>
      <c r="AJ515" s="37"/>
      <c r="AK515" s="37"/>
    </row>
    <row r="516" spans="5:37" x14ac:dyDescent="0.25">
      <c r="E516" s="1">
        <v>3.7187999999999999</v>
      </c>
      <c r="F516" s="106"/>
      <c r="J516" s="110">
        <v>46002</v>
      </c>
      <c r="K516" s="106">
        <v>3.7355800000000001</v>
      </c>
      <c r="L516" s="30"/>
      <c r="AF516" s="35">
        <f t="shared" si="61"/>
        <v>45767</v>
      </c>
      <c r="AG516" s="36">
        <f t="shared" si="60"/>
        <v>4.37962E-2</v>
      </c>
      <c r="AH516" s="36"/>
      <c r="AJ516" s="37"/>
      <c r="AK516" s="37"/>
    </row>
    <row r="517" spans="5:37" x14ac:dyDescent="0.25">
      <c r="E517" s="1">
        <v>3.7187999999999999</v>
      </c>
      <c r="F517" s="106"/>
      <c r="J517" s="110">
        <v>46003</v>
      </c>
      <c r="K517" s="106">
        <v>3.73597</v>
      </c>
      <c r="L517" s="30"/>
      <c r="AF517" s="35">
        <f t="shared" si="61"/>
        <v>45768</v>
      </c>
      <c r="AG517" s="36">
        <f t="shared" si="60"/>
        <v>4.3788199999999999E-2</v>
      </c>
      <c r="AH517" s="36"/>
      <c r="AJ517" s="37"/>
      <c r="AK517" s="37"/>
    </row>
    <row r="518" spans="5:37" x14ac:dyDescent="0.25">
      <c r="E518" s="1">
        <v>3.7187999999999999</v>
      </c>
      <c r="F518" s="106"/>
      <c r="J518" s="110">
        <v>46006</v>
      </c>
      <c r="K518" s="106">
        <v>3.7355800000000001</v>
      </c>
      <c r="L518" s="30"/>
      <c r="AF518" s="35">
        <f t="shared" si="61"/>
        <v>45769</v>
      </c>
      <c r="AG518" s="36">
        <f t="shared" si="60"/>
        <v>4.3788199999999999E-2</v>
      </c>
      <c r="AH518" s="36"/>
      <c r="AJ518" s="37"/>
      <c r="AK518" s="37"/>
    </row>
    <row r="519" spans="5:37" x14ac:dyDescent="0.25">
      <c r="E519" s="1">
        <v>3.7187999999999999</v>
      </c>
      <c r="F519" s="106"/>
      <c r="J519" s="110">
        <v>46007</v>
      </c>
      <c r="K519" s="106">
        <v>3.7355800000000001</v>
      </c>
      <c r="L519" s="30"/>
      <c r="AF519" s="35">
        <f t="shared" si="61"/>
        <v>45770</v>
      </c>
      <c r="AG519" s="36">
        <f t="shared" ref="AG519:AG582" si="62">_xlfn.IFNA(VLOOKUP(AF519,J:K,2,FALSE)/100,AG518)</f>
        <v>4.3788199999999999E-2</v>
      </c>
      <c r="AH519" s="36"/>
      <c r="AJ519" s="37"/>
      <c r="AK519" s="37"/>
    </row>
    <row r="520" spans="5:37" x14ac:dyDescent="0.25">
      <c r="E520" s="1">
        <v>3.7191800000000002</v>
      </c>
      <c r="F520" s="106"/>
      <c r="J520" s="110">
        <v>46008</v>
      </c>
      <c r="K520" s="106">
        <v>3.7355800000000001</v>
      </c>
      <c r="L520" s="30"/>
      <c r="AF520" s="35">
        <f t="shared" ref="AF520:AF583" si="63">AF519+1</f>
        <v>45771</v>
      </c>
      <c r="AG520" s="36">
        <f t="shared" si="62"/>
        <v>4.3788199999999999E-2</v>
      </c>
      <c r="AH520" s="36"/>
      <c r="AJ520" s="37"/>
      <c r="AK520" s="37"/>
    </row>
    <row r="521" spans="5:37" x14ac:dyDescent="0.25">
      <c r="E521" s="1">
        <v>3.7187999999999999</v>
      </c>
      <c r="F521" s="106"/>
      <c r="J521" s="110">
        <v>46009</v>
      </c>
      <c r="K521" s="106">
        <v>3.7355800000000001</v>
      </c>
      <c r="L521" s="30"/>
      <c r="AF521" s="35">
        <f t="shared" si="63"/>
        <v>45772</v>
      </c>
      <c r="AG521" s="36">
        <f t="shared" si="62"/>
        <v>4.3793499999999999E-2</v>
      </c>
      <c r="AH521" s="36"/>
      <c r="AJ521" s="37"/>
      <c r="AK521" s="37"/>
    </row>
    <row r="522" spans="5:37" x14ac:dyDescent="0.25">
      <c r="E522" s="1">
        <v>3.7187999999999999</v>
      </c>
      <c r="F522" s="106"/>
      <c r="J522" s="110">
        <v>46010</v>
      </c>
      <c r="K522" s="106">
        <v>3.73597</v>
      </c>
      <c r="L522" s="30"/>
      <c r="AF522" s="35">
        <f t="shared" si="63"/>
        <v>45773</v>
      </c>
      <c r="AG522" s="36">
        <f t="shared" si="62"/>
        <v>4.3793499999999999E-2</v>
      </c>
      <c r="AH522" s="36"/>
      <c r="AJ522" s="37"/>
      <c r="AK522" s="37"/>
    </row>
    <row r="523" spans="5:37" x14ac:dyDescent="0.25">
      <c r="E523" s="1">
        <v>3.7187999999999999</v>
      </c>
      <c r="F523" s="106"/>
      <c r="J523" s="110">
        <v>46013</v>
      </c>
      <c r="K523" s="106">
        <v>3.7355800000000001</v>
      </c>
      <c r="L523" s="30"/>
      <c r="AF523" s="35">
        <f t="shared" si="63"/>
        <v>45774</v>
      </c>
      <c r="AG523" s="36">
        <f t="shared" si="62"/>
        <v>4.3793499999999999E-2</v>
      </c>
      <c r="AH523" s="36"/>
      <c r="AJ523" s="37"/>
      <c r="AK523" s="37"/>
    </row>
    <row r="524" spans="5:37" x14ac:dyDescent="0.25">
      <c r="E524" s="1">
        <v>3.7187999999999999</v>
      </c>
      <c r="F524" s="106"/>
      <c r="J524" s="110">
        <v>46014</v>
      </c>
      <c r="K524" s="106">
        <v>3.7355800000000001</v>
      </c>
      <c r="L524" s="30"/>
      <c r="AF524" s="35">
        <f t="shared" si="63"/>
        <v>45775</v>
      </c>
      <c r="AG524" s="36">
        <f t="shared" si="62"/>
        <v>4.3788199999999999E-2</v>
      </c>
      <c r="AH524" s="36"/>
      <c r="AJ524" s="37"/>
      <c r="AK524" s="37"/>
    </row>
    <row r="525" spans="5:37" x14ac:dyDescent="0.25">
      <c r="E525" s="1">
        <v>3.7191800000000002</v>
      </c>
      <c r="F525" s="106"/>
      <c r="J525" s="110">
        <v>46015</v>
      </c>
      <c r="K525" s="106">
        <v>3.73577</v>
      </c>
      <c r="L525" s="30"/>
      <c r="AF525" s="35">
        <f t="shared" si="63"/>
        <v>45776</v>
      </c>
      <c r="AG525" s="36">
        <f t="shared" si="62"/>
        <v>4.3788199999999999E-2</v>
      </c>
      <c r="AH525" s="36"/>
      <c r="AJ525" s="37"/>
      <c r="AK525" s="37"/>
    </row>
    <row r="526" spans="5:37" x14ac:dyDescent="0.25">
      <c r="E526" s="1">
        <v>3.7187999999999999</v>
      </c>
      <c r="F526" s="106"/>
      <c r="J526" s="110">
        <v>46017</v>
      </c>
      <c r="K526" s="106">
        <v>3.73597</v>
      </c>
      <c r="L526" s="30"/>
      <c r="AF526" s="35">
        <f t="shared" si="63"/>
        <v>45777</v>
      </c>
      <c r="AG526" s="36">
        <f t="shared" si="62"/>
        <v>4.3788199999999999E-2</v>
      </c>
      <c r="AH526" s="36"/>
      <c r="AJ526" s="37"/>
      <c r="AK526" s="37"/>
    </row>
    <row r="527" spans="5:37" x14ac:dyDescent="0.25">
      <c r="E527" s="1">
        <v>3.7187999999999999</v>
      </c>
      <c r="F527" s="106"/>
      <c r="J527" s="110">
        <v>46020</v>
      </c>
      <c r="K527" s="106">
        <v>3.7355800000000001</v>
      </c>
      <c r="L527" s="30"/>
      <c r="AF527" s="35">
        <f t="shared" si="63"/>
        <v>45778</v>
      </c>
      <c r="AG527" s="36">
        <f t="shared" si="62"/>
        <v>4.3788199999999999E-2</v>
      </c>
      <c r="AH527" s="36"/>
      <c r="AJ527" s="37"/>
      <c r="AK527" s="37"/>
    </row>
    <row r="528" spans="5:37" x14ac:dyDescent="0.25">
      <c r="E528" s="1">
        <v>3.7187999999999999</v>
      </c>
      <c r="F528" s="106"/>
      <c r="J528" s="110">
        <v>46021</v>
      </c>
      <c r="K528" s="106">
        <v>3.7355800000000001</v>
      </c>
      <c r="L528" s="30"/>
      <c r="AF528" s="35">
        <f t="shared" si="63"/>
        <v>45779</v>
      </c>
      <c r="AG528" s="36">
        <f t="shared" si="62"/>
        <v>4.3793499999999999E-2</v>
      </c>
      <c r="AH528" s="36"/>
      <c r="AJ528" s="37"/>
      <c r="AK528" s="37"/>
    </row>
    <row r="529" spans="5:37" x14ac:dyDescent="0.25">
      <c r="E529" s="1">
        <v>3.7187999999999999</v>
      </c>
      <c r="F529" s="106"/>
      <c r="J529" s="110">
        <v>46022</v>
      </c>
      <c r="K529" s="106">
        <v>3.73577</v>
      </c>
      <c r="L529" s="30"/>
      <c r="AF529" s="35">
        <f t="shared" si="63"/>
        <v>45780</v>
      </c>
      <c r="AG529" s="36">
        <f t="shared" si="62"/>
        <v>4.3793499999999999E-2</v>
      </c>
      <c r="AH529" s="36"/>
      <c r="AJ529" s="37"/>
      <c r="AK529" s="37"/>
    </row>
    <row r="530" spans="5:37" x14ac:dyDescent="0.25">
      <c r="E530" s="1">
        <v>3.7191800000000002</v>
      </c>
      <c r="F530" s="106"/>
      <c r="J530" s="110">
        <v>46024</v>
      </c>
      <c r="K530" s="106">
        <v>3.73597</v>
      </c>
      <c r="L530" s="30"/>
      <c r="AF530" s="35">
        <f t="shared" si="63"/>
        <v>45781</v>
      </c>
      <c r="AG530" s="36">
        <f t="shared" si="62"/>
        <v>4.3793499999999999E-2</v>
      </c>
      <c r="AH530" s="36"/>
      <c r="AJ530" s="37"/>
      <c r="AK530" s="37"/>
    </row>
    <row r="531" spans="5:37" x14ac:dyDescent="0.25">
      <c r="E531" s="1">
        <v>3.7187999999999999</v>
      </c>
      <c r="F531" s="106"/>
      <c r="J531" s="110">
        <v>46027</v>
      </c>
      <c r="K531" s="106">
        <v>3.7355800000000001</v>
      </c>
      <c r="L531" s="30"/>
      <c r="AF531" s="35">
        <f t="shared" si="63"/>
        <v>45782</v>
      </c>
      <c r="AG531" s="36">
        <f t="shared" si="62"/>
        <v>4.3788199999999999E-2</v>
      </c>
      <c r="AH531" s="36"/>
      <c r="AJ531" s="37"/>
      <c r="AK531" s="37"/>
    </row>
    <row r="532" spans="5:37" x14ac:dyDescent="0.25">
      <c r="E532" s="1">
        <v>3.7187999999999999</v>
      </c>
      <c r="F532" s="106"/>
      <c r="J532" s="110">
        <v>46028</v>
      </c>
      <c r="K532" s="106">
        <v>3.7355800000000001</v>
      </c>
      <c r="L532" s="30"/>
      <c r="AF532" s="35">
        <f t="shared" si="63"/>
        <v>45783</v>
      </c>
      <c r="AG532" s="36">
        <f t="shared" si="62"/>
        <v>4.3788199999999999E-2</v>
      </c>
      <c r="AH532" s="36"/>
      <c r="AJ532" s="37"/>
      <c r="AK532" s="37"/>
    </row>
    <row r="533" spans="5:37" x14ac:dyDescent="0.25">
      <c r="E533" s="1">
        <v>3.7189899999999998</v>
      </c>
      <c r="F533" s="106"/>
      <c r="J533" s="110">
        <v>46029</v>
      </c>
      <c r="K533" s="106">
        <v>3.7355800000000001</v>
      </c>
      <c r="L533" s="30"/>
      <c r="AF533" s="35">
        <f t="shared" si="63"/>
        <v>45784</v>
      </c>
      <c r="AG533" s="36">
        <f t="shared" si="62"/>
        <v>4.3788199999999999E-2</v>
      </c>
      <c r="AH533" s="36"/>
      <c r="AJ533" s="37"/>
      <c r="AK533" s="37"/>
    </row>
    <row r="534" spans="5:37" x14ac:dyDescent="0.25">
      <c r="E534" s="1">
        <v>3.7191800000000002</v>
      </c>
      <c r="F534" s="106"/>
      <c r="J534" s="110">
        <v>46030</v>
      </c>
      <c r="K534" s="106">
        <v>3.7355800000000001</v>
      </c>
      <c r="L534" s="30"/>
      <c r="AF534" s="35">
        <f t="shared" si="63"/>
        <v>45785</v>
      </c>
      <c r="AG534" s="36">
        <f t="shared" si="62"/>
        <v>4.3788199999999999E-2</v>
      </c>
      <c r="AH534" s="36"/>
      <c r="AJ534" s="37"/>
      <c r="AK534" s="37"/>
    </row>
    <row r="535" spans="5:37" x14ac:dyDescent="0.25">
      <c r="E535" s="1">
        <v>3.7187999999999999</v>
      </c>
      <c r="F535" s="106"/>
      <c r="J535" s="110">
        <v>46031</v>
      </c>
      <c r="K535" s="106">
        <v>3.73597</v>
      </c>
      <c r="L535" s="30"/>
      <c r="AF535" s="35">
        <f t="shared" si="63"/>
        <v>45786</v>
      </c>
      <c r="AG535" s="36">
        <f t="shared" si="62"/>
        <v>4.3793499999999999E-2</v>
      </c>
      <c r="AH535" s="36"/>
      <c r="AJ535" s="37"/>
      <c r="AK535" s="37"/>
    </row>
    <row r="536" spans="5:37" x14ac:dyDescent="0.25">
      <c r="E536" s="1">
        <v>3.7187999999999999</v>
      </c>
      <c r="F536" s="106"/>
      <c r="J536" s="110">
        <v>46034</v>
      </c>
      <c r="K536" s="106">
        <v>3.7355800000000001</v>
      </c>
      <c r="L536" s="30"/>
      <c r="AF536" s="35">
        <f t="shared" si="63"/>
        <v>45787</v>
      </c>
      <c r="AG536" s="36">
        <f t="shared" si="62"/>
        <v>4.3793499999999999E-2</v>
      </c>
      <c r="AH536" s="36"/>
      <c r="AJ536" s="37"/>
      <c r="AK536" s="37"/>
    </row>
    <row r="537" spans="5:37" x14ac:dyDescent="0.25">
      <c r="E537" s="1">
        <v>3.7189899999999998</v>
      </c>
      <c r="F537" s="106"/>
      <c r="J537" s="110">
        <v>46035</v>
      </c>
      <c r="K537" s="106">
        <v>3.7355800000000001</v>
      </c>
      <c r="L537" s="30"/>
      <c r="AF537" s="35">
        <f t="shared" si="63"/>
        <v>45788</v>
      </c>
      <c r="AG537" s="36">
        <f t="shared" si="62"/>
        <v>4.3793499999999999E-2</v>
      </c>
      <c r="AH537" s="36"/>
      <c r="AJ537" s="37"/>
      <c r="AK537" s="37"/>
    </row>
    <row r="538" spans="5:37" x14ac:dyDescent="0.25">
      <c r="E538" s="1">
        <v>3.7191800000000002</v>
      </c>
      <c r="F538" s="106"/>
      <c r="J538" s="110">
        <v>46036</v>
      </c>
      <c r="K538" s="106">
        <v>3.7355800000000001</v>
      </c>
      <c r="L538" s="30"/>
      <c r="AF538" s="35">
        <f t="shared" si="63"/>
        <v>45789</v>
      </c>
      <c r="AG538" s="36">
        <f t="shared" si="62"/>
        <v>4.3788199999999999E-2</v>
      </c>
      <c r="AH538" s="36"/>
      <c r="AJ538" s="37"/>
      <c r="AK538" s="37"/>
    </row>
    <row r="539" spans="5:37" x14ac:dyDescent="0.25">
      <c r="E539" s="1">
        <v>3.7187999999999999</v>
      </c>
      <c r="F539" s="106"/>
      <c r="J539" s="110">
        <v>46037</v>
      </c>
      <c r="K539" s="106">
        <v>3.7355800000000001</v>
      </c>
      <c r="L539" s="30"/>
      <c r="AF539" s="35">
        <f t="shared" si="63"/>
        <v>45790</v>
      </c>
      <c r="AG539" s="36">
        <f t="shared" si="62"/>
        <v>4.3788199999999999E-2</v>
      </c>
      <c r="AH539" s="36"/>
      <c r="AJ539" s="37"/>
      <c r="AK539" s="37"/>
    </row>
    <row r="540" spans="5:37" x14ac:dyDescent="0.25">
      <c r="E540" s="1">
        <v>3.7187999999999999</v>
      </c>
      <c r="F540" s="106"/>
      <c r="J540" s="110">
        <v>46038</v>
      </c>
      <c r="K540" s="106">
        <v>3.7361599999999999</v>
      </c>
      <c r="L540" s="30"/>
      <c r="AF540" s="35">
        <f t="shared" si="63"/>
        <v>45791</v>
      </c>
      <c r="AG540" s="36">
        <f t="shared" si="62"/>
        <v>4.3788199999999999E-2</v>
      </c>
      <c r="AH540" s="36"/>
      <c r="AJ540" s="37"/>
      <c r="AK540" s="37"/>
    </row>
    <row r="541" spans="5:37" x14ac:dyDescent="0.25">
      <c r="E541" s="1">
        <v>3.7187999999999999</v>
      </c>
      <c r="F541" s="106"/>
      <c r="J541" s="110">
        <v>46042</v>
      </c>
      <c r="K541" s="106">
        <v>3.7355800000000001</v>
      </c>
      <c r="L541" s="30"/>
      <c r="AF541" s="35">
        <f t="shared" si="63"/>
        <v>45792</v>
      </c>
      <c r="AG541" s="36">
        <f t="shared" si="62"/>
        <v>4.3788199999999999E-2</v>
      </c>
      <c r="AH541" s="36"/>
      <c r="AJ541" s="37"/>
      <c r="AK541" s="37"/>
    </row>
    <row r="542" spans="5:37" x14ac:dyDescent="0.25">
      <c r="E542" s="1">
        <v>3.7187999999999999</v>
      </c>
      <c r="F542" s="106"/>
      <c r="J542" s="110">
        <v>46043</v>
      </c>
      <c r="K542" s="106">
        <v>3.7355800000000001</v>
      </c>
      <c r="L542" s="30"/>
      <c r="AF542" s="35">
        <f t="shared" si="63"/>
        <v>45793</v>
      </c>
      <c r="AG542" s="36">
        <f t="shared" si="62"/>
        <v>4.3793499999999999E-2</v>
      </c>
      <c r="AH542" s="36"/>
      <c r="AJ542" s="37"/>
      <c r="AK542" s="37"/>
    </row>
    <row r="543" spans="5:37" x14ac:dyDescent="0.25">
      <c r="E543" s="1">
        <v>3.7191800000000002</v>
      </c>
      <c r="F543" s="106"/>
      <c r="J543" s="110">
        <v>46044</v>
      </c>
      <c r="K543" s="106">
        <v>3.7355800000000001</v>
      </c>
      <c r="L543" s="30"/>
      <c r="AF543" s="35">
        <f t="shared" si="63"/>
        <v>45794</v>
      </c>
      <c r="AG543" s="36">
        <f t="shared" si="62"/>
        <v>4.3793499999999999E-2</v>
      </c>
      <c r="AH543" s="36"/>
      <c r="AJ543" s="37"/>
      <c r="AK543" s="37"/>
    </row>
    <row r="544" spans="5:37" x14ac:dyDescent="0.25">
      <c r="E544" s="1">
        <v>3.7187999999999999</v>
      </c>
      <c r="F544" s="106"/>
      <c r="J544" s="110">
        <v>46045</v>
      </c>
      <c r="K544" s="106">
        <v>3.73597</v>
      </c>
      <c r="L544" s="30"/>
      <c r="AF544" s="35">
        <f t="shared" si="63"/>
        <v>45795</v>
      </c>
      <c r="AG544" s="36">
        <f t="shared" si="62"/>
        <v>4.3793499999999999E-2</v>
      </c>
      <c r="AH544" s="36"/>
      <c r="AJ544" s="37"/>
      <c r="AK544" s="37"/>
    </row>
    <row r="545" spans="5:37" x14ac:dyDescent="0.25">
      <c r="E545" s="1">
        <v>3.7187999999999999</v>
      </c>
      <c r="F545" s="106"/>
      <c r="J545" s="110">
        <v>46048</v>
      </c>
      <c r="K545" s="106">
        <v>3.7355800000000001</v>
      </c>
      <c r="L545" s="30"/>
      <c r="AF545" s="35">
        <f t="shared" si="63"/>
        <v>45796</v>
      </c>
      <c r="AG545" s="36">
        <f t="shared" si="62"/>
        <v>4.3788199999999999E-2</v>
      </c>
      <c r="AH545" s="36"/>
      <c r="AJ545" s="37"/>
      <c r="AK545" s="37"/>
    </row>
    <row r="546" spans="5:37" x14ac:dyDescent="0.25">
      <c r="E546" s="1">
        <v>3.7187999999999999</v>
      </c>
      <c r="F546" s="106"/>
      <c r="J546" s="110">
        <v>46049</v>
      </c>
      <c r="K546" s="106">
        <v>3.7355800000000001</v>
      </c>
      <c r="L546" s="30"/>
      <c r="AF546" s="35">
        <f t="shared" si="63"/>
        <v>45797</v>
      </c>
      <c r="AG546" s="36">
        <f t="shared" si="62"/>
        <v>4.3788199999999999E-2</v>
      </c>
      <c r="AH546" s="36"/>
      <c r="AJ546" s="37"/>
      <c r="AK546" s="37"/>
    </row>
    <row r="547" spans="5:37" x14ac:dyDescent="0.25">
      <c r="E547" s="1">
        <v>3.7187999999999999</v>
      </c>
      <c r="F547" s="106"/>
      <c r="J547" s="110">
        <v>46050</v>
      </c>
      <c r="K547" s="106">
        <v>3.7355800000000001</v>
      </c>
      <c r="L547" s="30"/>
      <c r="AF547" s="35">
        <f t="shared" si="63"/>
        <v>45798</v>
      </c>
      <c r="AG547" s="36">
        <f t="shared" si="62"/>
        <v>4.3788199999999999E-2</v>
      </c>
      <c r="AH547" s="36"/>
      <c r="AJ547" s="37"/>
      <c r="AK547" s="37"/>
    </row>
    <row r="548" spans="5:37" x14ac:dyDescent="0.25">
      <c r="E548" s="1">
        <v>3.7193700000000001</v>
      </c>
      <c r="F548" s="106"/>
      <c r="J548" s="110">
        <v>46051</v>
      </c>
      <c r="K548" s="106">
        <v>3.7355800000000001</v>
      </c>
      <c r="L548" s="30"/>
      <c r="AF548" s="35">
        <f t="shared" si="63"/>
        <v>45799</v>
      </c>
      <c r="AG548" s="36">
        <f t="shared" si="62"/>
        <v>4.3788199999999999E-2</v>
      </c>
      <c r="AH548" s="36"/>
      <c r="AJ548" s="37"/>
      <c r="AK548" s="37"/>
    </row>
    <row r="549" spans="5:37" x14ac:dyDescent="0.25">
      <c r="E549" s="1">
        <v>3.7187999999999999</v>
      </c>
      <c r="F549" s="106"/>
      <c r="J549" s="110">
        <v>46052</v>
      </c>
      <c r="K549" s="106">
        <v>3.73597</v>
      </c>
      <c r="L549" s="30"/>
      <c r="AF549" s="35">
        <f t="shared" si="63"/>
        <v>45800</v>
      </c>
      <c r="AG549" s="36">
        <f t="shared" si="62"/>
        <v>4.37962E-2</v>
      </c>
      <c r="AH549" s="36"/>
      <c r="AJ549" s="37"/>
      <c r="AK549" s="37"/>
    </row>
    <row r="550" spans="5:37" x14ac:dyDescent="0.25">
      <c r="E550" s="1">
        <v>3.7187999999999999</v>
      </c>
      <c r="F550" s="106"/>
      <c r="J550" s="110">
        <v>46055</v>
      </c>
      <c r="K550" s="106">
        <v>3.7355800000000001</v>
      </c>
      <c r="L550" s="30"/>
      <c r="AF550" s="35">
        <f t="shared" si="63"/>
        <v>45801</v>
      </c>
      <c r="AG550" s="36">
        <f t="shared" si="62"/>
        <v>4.37962E-2</v>
      </c>
      <c r="AH550" s="36"/>
      <c r="AJ550" s="37"/>
      <c r="AK550" s="37"/>
    </row>
    <row r="551" spans="5:37" x14ac:dyDescent="0.25">
      <c r="E551" s="1">
        <v>3.7187999999999999</v>
      </c>
      <c r="F551" s="106"/>
      <c r="J551" s="110">
        <v>46056</v>
      </c>
      <c r="K551" s="106">
        <v>3.7355800000000001</v>
      </c>
      <c r="L551" s="30"/>
      <c r="AF551" s="35">
        <f t="shared" si="63"/>
        <v>45802</v>
      </c>
      <c r="AG551" s="36">
        <f t="shared" si="62"/>
        <v>4.37962E-2</v>
      </c>
      <c r="AH551" s="36"/>
      <c r="AJ551" s="37"/>
      <c r="AK551" s="37"/>
    </row>
    <row r="552" spans="5:37" x14ac:dyDescent="0.25">
      <c r="E552" s="1">
        <v>3.7191800000000002</v>
      </c>
      <c r="F552" s="106"/>
      <c r="J552" s="110">
        <v>46057</v>
      </c>
      <c r="K552" s="106">
        <v>3.7355800000000001</v>
      </c>
      <c r="L552" s="30"/>
      <c r="AF552" s="35">
        <f t="shared" si="63"/>
        <v>45803</v>
      </c>
      <c r="AG552" s="36">
        <f t="shared" si="62"/>
        <v>4.37962E-2</v>
      </c>
      <c r="AH552" s="36"/>
      <c r="AJ552" s="37"/>
      <c r="AK552" s="37"/>
    </row>
    <row r="553" spans="5:37" x14ac:dyDescent="0.25">
      <c r="E553" s="1">
        <v>3.7187999999999999</v>
      </c>
      <c r="F553" s="106"/>
      <c r="J553" s="110">
        <v>46058</v>
      </c>
      <c r="K553" s="106">
        <v>3.7355800000000001</v>
      </c>
      <c r="L553" s="30"/>
      <c r="AF553" s="35">
        <f t="shared" si="63"/>
        <v>45804</v>
      </c>
      <c r="AG553" s="36">
        <f t="shared" si="62"/>
        <v>4.3788199999999999E-2</v>
      </c>
      <c r="AH553" s="36"/>
      <c r="AJ553" s="37"/>
      <c r="AK553" s="37"/>
    </row>
    <row r="554" spans="5:37" x14ac:dyDescent="0.25">
      <c r="E554" s="1">
        <v>3.7187999999999999</v>
      </c>
      <c r="F554" s="106"/>
      <c r="J554" s="110">
        <v>46059</v>
      </c>
      <c r="K554" s="106">
        <v>3.73597</v>
      </c>
      <c r="L554" s="30"/>
      <c r="AF554" s="35">
        <f t="shared" si="63"/>
        <v>45805</v>
      </c>
      <c r="AG554" s="36">
        <f t="shared" si="62"/>
        <v>4.3788199999999999E-2</v>
      </c>
      <c r="AH554" s="36"/>
      <c r="AJ554" s="37"/>
      <c r="AK554" s="37"/>
    </row>
    <row r="555" spans="5:37" x14ac:dyDescent="0.25">
      <c r="E555" s="1">
        <v>3.7187999999999999</v>
      </c>
      <c r="F555" s="106"/>
      <c r="J555" s="110">
        <v>46062</v>
      </c>
      <c r="K555" s="106">
        <v>3.7355800000000001</v>
      </c>
      <c r="L555" s="30"/>
      <c r="AF555" s="35">
        <f t="shared" si="63"/>
        <v>45806</v>
      </c>
      <c r="AG555" s="36">
        <f t="shared" si="62"/>
        <v>4.3788199999999999E-2</v>
      </c>
      <c r="AH555" s="36"/>
      <c r="AJ555" s="37"/>
      <c r="AK555" s="37"/>
    </row>
    <row r="556" spans="5:37" x14ac:dyDescent="0.25">
      <c r="E556" s="1">
        <v>3.7187999999999999</v>
      </c>
      <c r="F556" s="106"/>
      <c r="J556" s="110">
        <v>46063</v>
      </c>
      <c r="K556" s="106">
        <v>3.7355800000000001</v>
      </c>
      <c r="L556" s="30"/>
      <c r="AF556" s="35">
        <f t="shared" si="63"/>
        <v>45807</v>
      </c>
      <c r="AG556" s="36">
        <f t="shared" si="62"/>
        <v>3.9022100000000004E-2</v>
      </c>
      <c r="AH556" s="36"/>
      <c r="AJ556" s="37"/>
      <c r="AK556" s="37"/>
    </row>
    <row r="557" spans="5:37" x14ac:dyDescent="0.25">
      <c r="E557" s="1">
        <v>3.7191800000000002</v>
      </c>
      <c r="F557" s="106"/>
      <c r="J557" s="110">
        <v>46064</v>
      </c>
      <c r="K557" s="106">
        <v>3.7355800000000001</v>
      </c>
      <c r="L557" s="30"/>
      <c r="AF557" s="35">
        <f t="shared" si="63"/>
        <v>45808</v>
      </c>
      <c r="AG557" s="36">
        <f t="shared" si="62"/>
        <v>3.9022100000000004E-2</v>
      </c>
      <c r="AH557" s="36"/>
      <c r="AJ557" s="37"/>
      <c r="AK557" s="37"/>
    </row>
    <row r="558" spans="5:37" x14ac:dyDescent="0.25">
      <c r="E558" s="1">
        <v>3.7187999999999999</v>
      </c>
      <c r="F558" s="106"/>
      <c r="J558" s="110">
        <v>46065</v>
      </c>
      <c r="K558" s="106">
        <v>3.7355800000000001</v>
      </c>
      <c r="L558" s="30"/>
      <c r="AF558" s="35">
        <f t="shared" si="63"/>
        <v>45809</v>
      </c>
      <c r="AG558" s="36">
        <f t="shared" si="62"/>
        <v>3.9022100000000004E-2</v>
      </c>
      <c r="AH558" s="36"/>
      <c r="AJ558" s="37"/>
      <c r="AK558" s="37"/>
    </row>
    <row r="559" spans="5:37" x14ac:dyDescent="0.25">
      <c r="E559" s="1">
        <v>3.7187999999999999</v>
      </c>
      <c r="F559" s="106"/>
      <c r="J559" s="110">
        <v>46066</v>
      </c>
      <c r="K559" s="106">
        <v>3.7361599999999999</v>
      </c>
      <c r="L559" s="30"/>
      <c r="AF559" s="35">
        <f t="shared" si="63"/>
        <v>45810</v>
      </c>
      <c r="AG559" s="36">
        <f t="shared" si="62"/>
        <v>3.9017900000000001E-2</v>
      </c>
      <c r="AH559" s="36"/>
      <c r="AJ559" s="37"/>
      <c r="AK559" s="37"/>
    </row>
    <row r="560" spans="5:37" x14ac:dyDescent="0.25">
      <c r="E560" s="1">
        <v>3.7187999999999999</v>
      </c>
      <c r="F560" s="106"/>
      <c r="J560" s="110">
        <v>46070</v>
      </c>
      <c r="K560" s="106">
        <v>3.7355800000000001</v>
      </c>
      <c r="L560" s="30"/>
      <c r="AF560" s="35">
        <f t="shared" si="63"/>
        <v>45811</v>
      </c>
      <c r="AG560" s="36">
        <f t="shared" si="62"/>
        <v>3.9017900000000001E-2</v>
      </c>
      <c r="AH560" s="36"/>
      <c r="AJ560" s="37"/>
      <c r="AK560" s="37"/>
    </row>
    <row r="561" spans="5:37" x14ac:dyDescent="0.25">
      <c r="E561" s="1">
        <v>3.7187999999999999</v>
      </c>
      <c r="F561" s="106"/>
      <c r="J561" s="110">
        <v>46071</v>
      </c>
      <c r="K561" s="106">
        <v>3.7355800000000001</v>
      </c>
      <c r="L561" s="30"/>
      <c r="AF561" s="35">
        <f t="shared" si="63"/>
        <v>45812</v>
      </c>
      <c r="AG561" s="36">
        <f t="shared" si="62"/>
        <v>3.9017900000000001E-2</v>
      </c>
      <c r="AH561" s="36"/>
      <c r="AJ561" s="37"/>
      <c r="AK561" s="37"/>
    </row>
    <row r="562" spans="5:37" x14ac:dyDescent="0.25">
      <c r="E562" s="1">
        <v>3.7191800000000002</v>
      </c>
      <c r="F562" s="106"/>
      <c r="J562" s="110">
        <v>46072</v>
      </c>
      <c r="K562" s="106">
        <v>3.7355800000000001</v>
      </c>
      <c r="L562" s="30"/>
      <c r="AF562" s="35">
        <f t="shared" si="63"/>
        <v>45813</v>
      </c>
      <c r="AG562" s="36">
        <f t="shared" si="62"/>
        <v>3.9017900000000001E-2</v>
      </c>
      <c r="AH562" s="36"/>
      <c r="AJ562" s="37"/>
      <c r="AK562" s="37"/>
    </row>
    <row r="563" spans="5:37" x14ac:dyDescent="0.25">
      <c r="E563" s="1">
        <v>3.7187999999999999</v>
      </c>
      <c r="F563" s="106"/>
      <c r="J563" s="110">
        <v>46073</v>
      </c>
      <c r="K563" s="106">
        <v>3.73597</v>
      </c>
      <c r="L563" s="30"/>
      <c r="AF563" s="35">
        <f t="shared" si="63"/>
        <v>45814</v>
      </c>
      <c r="AG563" s="36">
        <f t="shared" si="62"/>
        <v>3.9022100000000004E-2</v>
      </c>
      <c r="AH563" s="36"/>
      <c r="AJ563" s="37"/>
      <c r="AK563" s="37"/>
    </row>
    <row r="564" spans="5:37" x14ac:dyDescent="0.25">
      <c r="E564" s="1">
        <v>3.7187999999999999</v>
      </c>
      <c r="F564" s="106"/>
      <c r="J564" s="110">
        <v>46076</v>
      </c>
      <c r="K564" s="106">
        <v>3.7355800000000001</v>
      </c>
      <c r="L564" s="30"/>
      <c r="AF564" s="35">
        <f t="shared" si="63"/>
        <v>45815</v>
      </c>
      <c r="AG564" s="36">
        <f t="shared" si="62"/>
        <v>3.9022100000000004E-2</v>
      </c>
      <c r="AH564" s="36"/>
      <c r="AJ564" s="37"/>
      <c r="AK564" s="37"/>
    </row>
    <row r="565" spans="5:37" x14ac:dyDescent="0.25">
      <c r="E565" s="1">
        <v>3.7187999999999999</v>
      </c>
      <c r="F565" s="106"/>
      <c r="J565" s="110">
        <v>46077</v>
      </c>
      <c r="K565" s="106">
        <v>3.7355800000000001</v>
      </c>
      <c r="L565" s="30"/>
      <c r="AF565" s="35">
        <f t="shared" si="63"/>
        <v>45816</v>
      </c>
      <c r="AG565" s="36">
        <f t="shared" si="62"/>
        <v>3.9022100000000004E-2</v>
      </c>
      <c r="AH565" s="36"/>
      <c r="AJ565" s="37"/>
      <c r="AK565" s="37"/>
    </row>
    <row r="566" spans="5:37" x14ac:dyDescent="0.25">
      <c r="E566" s="1">
        <v>3.7187999999999999</v>
      </c>
      <c r="F566" s="106"/>
      <c r="J566" s="110">
        <v>46078</v>
      </c>
      <c r="K566" s="106">
        <v>3.7355800000000001</v>
      </c>
      <c r="L566" s="30"/>
      <c r="AF566" s="35">
        <f t="shared" si="63"/>
        <v>45817</v>
      </c>
      <c r="AG566" s="36">
        <f t="shared" si="62"/>
        <v>3.9017900000000001E-2</v>
      </c>
      <c r="AH566" s="36"/>
      <c r="AJ566" s="37"/>
      <c r="AK566" s="37"/>
    </row>
    <row r="567" spans="5:37" x14ac:dyDescent="0.25">
      <c r="E567" s="1">
        <v>3.7193700000000001</v>
      </c>
      <c r="F567" s="106"/>
      <c r="J567" s="110">
        <v>46079</v>
      </c>
      <c r="K567" s="106">
        <v>3.7355800000000001</v>
      </c>
      <c r="L567" s="30"/>
      <c r="AF567" s="35">
        <f t="shared" si="63"/>
        <v>45818</v>
      </c>
      <c r="AG567" s="36">
        <f t="shared" si="62"/>
        <v>3.9017900000000001E-2</v>
      </c>
      <c r="AH567" s="36"/>
      <c r="AJ567" s="37"/>
      <c r="AK567" s="37"/>
    </row>
    <row r="568" spans="5:37" x14ac:dyDescent="0.25">
      <c r="E568" s="1">
        <v>3.7187999999999999</v>
      </c>
      <c r="F568" s="106"/>
      <c r="J568" s="110">
        <v>46080</v>
      </c>
      <c r="K568" s="106">
        <v>3.73597</v>
      </c>
      <c r="L568" s="30"/>
      <c r="AF568" s="35">
        <f t="shared" si="63"/>
        <v>45819</v>
      </c>
      <c r="AG568" s="36">
        <f t="shared" si="62"/>
        <v>3.9017900000000001E-2</v>
      </c>
      <c r="AH568" s="36"/>
      <c r="AJ568" s="37"/>
      <c r="AK568" s="37"/>
    </row>
    <row r="569" spans="5:37" x14ac:dyDescent="0.25">
      <c r="E569" s="1">
        <v>3.7187999999999999</v>
      </c>
      <c r="F569" s="106"/>
      <c r="J569" s="110">
        <v>46083</v>
      </c>
      <c r="K569" s="106">
        <v>3.7355800000000001</v>
      </c>
      <c r="L569" s="30"/>
      <c r="AF569" s="35">
        <f t="shared" si="63"/>
        <v>45820</v>
      </c>
      <c r="AG569" s="36">
        <f t="shared" si="62"/>
        <v>3.9017900000000001E-2</v>
      </c>
      <c r="AH569" s="36"/>
      <c r="AJ569" s="37"/>
      <c r="AK569" s="37"/>
    </row>
    <row r="570" spans="5:37" x14ac:dyDescent="0.25">
      <c r="E570" s="1">
        <v>3.7187999999999999</v>
      </c>
      <c r="F570" s="106"/>
      <c r="J570" s="110">
        <v>46084</v>
      </c>
      <c r="K570" s="106">
        <v>3.7355800000000001</v>
      </c>
      <c r="L570" s="30"/>
      <c r="AF570" s="35">
        <f t="shared" si="63"/>
        <v>45821</v>
      </c>
      <c r="AG570" s="36">
        <f t="shared" si="62"/>
        <v>3.9022100000000004E-2</v>
      </c>
      <c r="AH570" s="36"/>
      <c r="AJ570" s="37"/>
      <c r="AK570" s="37"/>
    </row>
    <row r="571" spans="5:37" x14ac:dyDescent="0.25">
      <c r="E571" s="1">
        <v>3.7191800000000002</v>
      </c>
      <c r="F571" s="106"/>
      <c r="J571" s="110">
        <v>46085</v>
      </c>
      <c r="K571" s="106">
        <v>3.7355800000000001</v>
      </c>
      <c r="L571" s="30"/>
      <c r="AF571" s="35">
        <f t="shared" si="63"/>
        <v>45822</v>
      </c>
      <c r="AG571" s="36">
        <f t="shared" si="62"/>
        <v>3.9022100000000004E-2</v>
      </c>
      <c r="AH571" s="36"/>
      <c r="AJ571" s="37"/>
      <c r="AK571" s="37"/>
    </row>
    <row r="572" spans="5:37" x14ac:dyDescent="0.25">
      <c r="E572" s="1">
        <v>3.7187999999999999</v>
      </c>
      <c r="F572" s="106"/>
      <c r="J572" s="110">
        <v>46086</v>
      </c>
      <c r="K572" s="106">
        <v>3.7355800000000001</v>
      </c>
      <c r="L572" s="30"/>
      <c r="AF572" s="35">
        <f t="shared" si="63"/>
        <v>45823</v>
      </c>
      <c r="AG572" s="36">
        <f t="shared" si="62"/>
        <v>3.9022100000000004E-2</v>
      </c>
      <c r="AH572" s="36"/>
      <c r="AJ572" s="37"/>
      <c r="AK572" s="37"/>
    </row>
    <row r="573" spans="5:37" x14ac:dyDescent="0.25">
      <c r="E573" s="1">
        <v>3.7187999999999999</v>
      </c>
      <c r="F573" s="106"/>
      <c r="J573" s="110">
        <v>46087</v>
      </c>
      <c r="K573" s="106">
        <v>3.73597</v>
      </c>
      <c r="L573" s="30"/>
      <c r="AF573" s="35">
        <f t="shared" si="63"/>
        <v>45824</v>
      </c>
      <c r="AG573" s="36">
        <f t="shared" si="62"/>
        <v>3.9017900000000001E-2</v>
      </c>
      <c r="AH573" s="36"/>
      <c r="AJ573" s="37"/>
      <c r="AK573" s="37"/>
    </row>
    <row r="574" spans="5:37" x14ac:dyDescent="0.25">
      <c r="E574" s="1">
        <v>3.7187999999999999</v>
      </c>
      <c r="F574" s="106"/>
      <c r="J574" s="110">
        <v>46090</v>
      </c>
      <c r="K574" s="106">
        <v>3.7355800000000001</v>
      </c>
      <c r="L574" s="30"/>
      <c r="AF574" s="35">
        <f t="shared" si="63"/>
        <v>45825</v>
      </c>
      <c r="AG574" s="36">
        <f t="shared" si="62"/>
        <v>3.9017900000000001E-2</v>
      </c>
      <c r="AH574" s="36"/>
      <c r="AJ574" s="37"/>
      <c r="AK574" s="37"/>
    </row>
    <row r="575" spans="5:37" x14ac:dyDescent="0.25">
      <c r="E575" s="1">
        <v>3.7187999999999999</v>
      </c>
      <c r="F575" s="106"/>
      <c r="J575" s="110">
        <v>46091</v>
      </c>
      <c r="K575" s="106">
        <v>3.7355800000000001</v>
      </c>
      <c r="L575" s="30"/>
      <c r="AF575" s="35">
        <f t="shared" si="63"/>
        <v>45826</v>
      </c>
      <c r="AG575" s="36">
        <f t="shared" si="62"/>
        <v>3.9019999999999999E-2</v>
      </c>
      <c r="AH575" s="36"/>
      <c r="AJ575" s="37"/>
      <c r="AK575" s="37"/>
    </row>
    <row r="576" spans="5:37" x14ac:dyDescent="0.25">
      <c r="E576" s="1">
        <v>3.7191800000000002</v>
      </c>
      <c r="F576" s="106"/>
      <c r="J576" s="110">
        <v>46092</v>
      </c>
      <c r="K576" s="106">
        <v>3.7355800000000001</v>
      </c>
      <c r="L576" s="30"/>
      <c r="AF576" s="35">
        <f t="shared" si="63"/>
        <v>45827</v>
      </c>
      <c r="AG576" s="36">
        <f t="shared" si="62"/>
        <v>3.9019999999999999E-2</v>
      </c>
      <c r="AH576" s="36"/>
      <c r="AJ576" s="37"/>
      <c r="AK576" s="37"/>
    </row>
    <row r="577" spans="5:37" x14ac:dyDescent="0.25">
      <c r="E577" s="1">
        <v>3.7187999999999999</v>
      </c>
      <c r="F577" s="106"/>
      <c r="J577" s="110">
        <v>46093</v>
      </c>
      <c r="K577" s="106">
        <v>3.7355800000000001</v>
      </c>
      <c r="L577" s="30"/>
      <c r="AF577" s="35">
        <f t="shared" si="63"/>
        <v>45828</v>
      </c>
      <c r="AG577" s="36">
        <f t="shared" si="62"/>
        <v>3.9022100000000004E-2</v>
      </c>
      <c r="AH577" s="36"/>
      <c r="AJ577" s="37"/>
      <c r="AK577" s="37"/>
    </row>
    <row r="578" spans="5:37" x14ac:dyDescent="0.25">
      <c r="E578" s="1">
        <v>3.7187999999999999</v>
      </c>
      <c r="F578" s="106"/>
      <c r="J578" s="110">
        <v>46094</v>
      </c>
      <c r="K578" s="106">
        <v>3.73597</v>
      </c>
      <c r="L578" s="30"/>
      <c r="AF578" s="35">
        <f t="shared" si="63"/>
        <v>45829</v>
      </c>
      <c r="AG578" s="36">
        <f t="shared" si="62"/>
        <v>3.9022100000000004E-2</v>
      </c>
      <c r="AH578" s="36"/>
      <c r="AJ578" s="37"/>
      <c r="AK578" s="37"/>
    </row>
    <row r="579" spans="5:37" x14ac:dyDescent="0.25">
      <c r="E579" s="1">
        <v>3.7187999999999999</v>
      </c>
      <c r="F579" s="106"/>
      <c r="J579" s="110">
        <v>46097</v>
      </c>
      <c r="K579" s="106">
        <v>3.7355800000000001</v>
      </c>
      <c r="L579" s="30"/>
      <c r="AF579" s="35">
        <f t="shared" si="63"/>
        <v>45830</v>
      </c>
      <c r="AG579" s="36">
        <f t="shared" si="62"/>
        <v>3.9022100000000004E-2</v>
      </c>
      <c r="AH579" s="36"/>
      <c r="AJ579" s="37"/>
      <c r="AK579" s="37"/>
    </row>
    <row r="580" spans="5:37" x14ac:dyDescent="0.25">
      <c r="E580" s="1">
        <v>3.7187999999999999</v>
      </c>
      <c r="F580" s="106"/>
      <c r="J580" s="110">
        <v>46098</v>
      </c>
      <c r="K580" s="106">
        <v>3.7355800000000001</v>
      </c>
      <c r="L580" s="30"/>
      <c r="AF580" s="35">
        <f t="shared" si="63"/>
        <v>45831</v>
      </c>
      <c r="AG580" s="36">
        <f t="shared" si="62"/>
        <v>3.9017900000000001E-2</v>
      </c>
      <c r="AH580" s="36"/>
      <c r="AJ580" s="37"/>
      <c r="AK580" s="37"/>
    </row>
    <row r="581" spans="5:37" x14ac:dyDescent="0.25">
      <c r="E581" s="1">
        <v>3.7191800000000002</v>
      </c>
      <c r="F581" s="106"/>
      <c r="J581" s="110">
        <v>46099</v>
      </c>
      <c r="K581" s="106">
        <v>3.7355800000000001</v>
      </c>
      <c r="L581" s="30"/>
      <c r="AF581" s="35">
        <f t="shared" si="63"/>
        <v>45832</v>
      </c>
      <c r="AG581" s="36">
        <f t="shared" si="62"/>
        <v>3.9017900000000001E-2</v>
      </c>
      <c r="AH581" s="36"/>
      <c r="AJ581" s="37"/>
      <c r="AK581" s="37"/>
    </row>
    <row r="582" spans="5:37" x14ac:dyDescent="0.25">
      <c r="E582" s="1">
        <v>3.7187999999999999</v>
      </c>
      <c r="F582" s="106"/>
      <c r="J582" s="110">
        <v>46100</v>
      </c>
      <c r="K582" s="106">
        <v>3.7355800000000001</v>
      </c>
      <c r="L582" s="30"/>
      <c r="AF582" s="35">
        <f t="shared" si="63"/>
        <v>45833</v>
      </c>
      <c r="AG582" s="36">
        <f t="shared" si="62"/>
        <v>3.9017900000000001E-2</v>
      </c>
      <c r="AH582" s="36"/>
      <c r="AJ582" s="37"/>
      <c r="AK582" s="37"/>
    </row>
    <row r="583" spans="5:37" x14ac:dyDescent="0.25">
      <c r="E583" s="1">
        <v>3.7187999999999999</v>
      </c>
      <c r="F583" s="106"/>
      <c r="J583" s="110">
        <v>46101</v>
      </c>
      <c r="K583" s="106">
        <v>3.73597</v>
      </c>
      <c r="L583" s="30"/>
      <c r="AF583" s="35">
        <f t="shared" si="63"/>
        <v>45834</v>
      </c>
      <c r="AG583" s="36">
        <f t="shared" ref="AG583:AG646" si="64">_xlfn.IFNA(VLOOKUP(AF583,J:K,2,FALSE)/100,AG582)</f>
        <v>3.9017900000000001E-2</v>
      </c>
      <c r="AH583" s="36"/>
      <c r="AJ583" s="37"/>
      <c r="AK583" s="37"/>
    </row>
    <row r="584" spans="5:37" x14ac:dyDescent="0.25">
      <c r="E584" s="1">
        <v>3.7187999999999999</v>
      </c>
      <c r="F584" s="106"/>
      <c r="J584" s="110">
        <v>46104</v>
      </c>
      <c r="K584" s="106">
        <v>3.7355800000000001</v>
      </c>
      <c r="L584" s="30"/>
      <c r="AF584" s="35">
        <f t="shared" ref="AF584:AF647" si="65">AF583+1</f>
        <v>45835</v>
      </c>
      <c r="AG584" s="36">
        <f t="shared" si="64"/>
        <v>3.9022100000000004E-2</v>
      </c>
      <c r="AH584" s="36"/>
      <c r="AJ584" s="37"/>
      <c r="AK584" s="37"/>
    </row>
    <row r="585" spans="5:37" x14ac:dyDescent="0.25">
      <c r="E585" s="1">
        <v>3.7187999999999999</v>
      </c>
      <c r="F585" s="106"/>
      <c r="J585" s="110">
        <v>46105</v>
      </c>
      <c r="K585" s="106">
        <v>3.7355800000000001</v>
      </c>
      <c r="L585" s="30"/>
      <c r="AF585" s="35">
        <f t="shared" si="65"/>
        <v>45836</v>
      </c>
      <c r="AG585" s="36">
        <f t="shared" si="64"/>
        <v>3.9022100000000004E-2</v>
      </c>
      <c r="AH585" s="36"/>
      <c r="AJ585" s="37"/>
      <c r="AK585" s="37"/>
    </row>
    <row r="586" spans="5:37" x14ac:dyDescent="0.25">
      <c r="E586" s="1">
        <v>3.7191800000000002</v>
      </c>
      <c r="F586" s="106"/>
      <c r="J586" s="110">
        <v>46106</v>
      </c>
      <c r="K586" s="106">
        <v>3.7355800000000001</v>
      </c>
      <c r="L586" s="30"/>
      <c r="AF586" s="35">
        <f t="shared" si="65"/>
        <v>45837</v>
      </c>
      <c r="AG586" s="36">
        <f t="shared" si="64"/>
        <v>3.9022100000000004E-2</v>
      </c>
      <c r="AH586" s="36"/>
      <c r="AJ586" s="37"/>
      <c r="AK586" s="37"/>
    </row>
    <row r="587" spans="5:37" x14ac:dyDescent="0.25">
      <c r="E587" s="1">
        <v>3.7187999999999999</v>
      </c>
      <c r="F587" s="106"/>
      <c r="J587" s="110">
        <v>46107</v>
      </c>
      <c r="K587" s="106">
        <v>3.7355800000000001</v>
      </c>
      <c r="L587" s="30"/>
      <c r="AF587" s="35">
        <f t="shared" si="65"/>
        <v>45838</v>
      </c>
      <c r="AG587" s="36">
        <f t="shared" si="64"/>
        <v>3.9017900000000001E-2</v>
      </c>
      <c r="AH587" s="36"/>
      <c r="AJ587" s="37"/>
      <c r="AK587" s="37"/>
    </row>
    <row r="588" spans="5:37" x14ac:dyDescent="0.25">
      <c r="E588" s="1">
        <v>3.7187999999999999</v>
      </c>
      <c r="F588" s="106"/>
      <c r="J588" s="110">
        <v>46108</v>
      </c>
      <c r="K588" s="106">
        <v>3.73597</v>
      </c>
      <c r="L588" s="30"/>
      <c r="AF588" s="35">
        <f t="shared" si="65"/>
        <v>45839</v>
      </c>
      <c r="AG588" s="36">
        <f t="shared" si="64"/>
        <v>3.9017900000000001E-2</v>
      </c>
      <c r="AH588" s="36"/>
      <c r="AJ588" s="37"/>
      <c r="AK588" s="37"/>
    </row>
    <row r="589" spans="5:37" x14ac:dyDescent="0.25">
      <c r="E589" s="1">
        <v>3.7187999999999999</v>
      </c>
      <c r="F589" s="106"/>
      <c r="J589" s="110">
        <v>46111</v>
      </c>
      <c r="K589" s="106">
        <v>3.7355800000000001</v>
      </c>
      <c r="L589" s="30"/>
      <c r="AF589" s="35">
        <f t="shared" si="65"/>
        <v>45840</v>
      </c>
      <c r="AG589" s="36">
        <f t="shared" si="64"/>
        <v>3.9017900000000001E-2</v>
      </c>
      <c r="AH589" s="36"/>
      <c r="AJ589" s="37"/>
      <c r="AK589" s="37"/>
    </row>
    <row r="590" spans="5:37" x14ac:dyDescent="0.25">
      <c r="E590" s="1">
        <v>3.7187999999999999</v>
      </c>
      <c r="F590" s="106"/>
      <c r="J590" s="110">
        <v>46112</v>
      </c>
      <c r="K590" s="106">
        <v>3.7355800000000001</v>
      </c>
      <c r="L590" s="30"/>
      <c r="AF590" s="35">
        <f t="shared" si="65"/>
        <v>45841</v>
      </c>
      <c r="AG590" s="36">
        <f t="shared" si="64"/>
        <v>3.9024200000000002E-2</v>
      </c>
      <c r="AH590" s="36"/>
      <c r="AJ590" s="37"/>
      <c r="AK590" s="37"/>
    </row>
    <row r="591" spans="5:37" x14ac:dyDescent="0.25">
      <c r="E591" s="1">
        <v>3.7191800000000002</v>
      </c>
      <c r="F591" s="106"/>
      <c r="J591" s="110">
        <v>46113</v>
      </c>
      <c r="K591" s="106">
        <v>3.7355800000000001</v>
      </c>
      <c r="L591" s="30"/>
      <c r="AF591" s="35">
        <f t="shared" si="65"/>
        <v>45842</v>
      </c>
      <c r="AG591" s="36">
        <f t="shared" si="64"/>
        <v>3.9024200000000002E-2</v>
      </c>
      <c r="AH591" s="36"/>
      <c r="AJ591" s="37"/>
      <c r="AK591" s="37"/>
    </row>
    <row r="592" spans="5:37" x14ac:dyDescent="0.25">
      <c r="E592" s="1">
        <v>3.7187999999999999</v>
      </c>
      <c r="F592" s="106"/>
      <c r="J592" s="110">
        <v>46114</v>
      </c>
      <c r="K592" s="106">
        <v>3.7355800000000001</v>
      </c>
      <c r="L592" s="30"/>
      <c r="AF592" s="35">
        <f t="shared" si="65"/>
        <v>45843</v>
      </c>
      <c r="AG592" s="36">
        <f t="shared" si="64"/>
        <v>3.9024200000000002E-2</v>
      </c>
      <c r="AH592" s="36"/>
      <c r="AJ592" s="37"/>
      <c r="AK592" s="37"/>
    </row>
    <row r="593" spans="5:37" x14ac:dyDescent="0.25">
      <c r="E593" s="1">
        <v>3.7187999999999999</v>
      </c>
      <c r="F593" s="106"/>
      <c r="J593" s="110">
        <v>46115</v>
      </c>
      <c r="K593" s="106">
        <v>3.73597</v>
      </c>
      <c r="L593" s="30"/>
      <c r="AF593" s="35">
        <f t="shared" si="65"/>
        <v>45844</v>
      </c>
      <c r="AG593" s="36">
        <f t="shared" si="64"/>
        <v>3.9024200000000002E-2</v>
      </c>
      <c r="AH593" s="36"/>
      <c r="AJ593" s="37"/>
      <c r="AK593" s="37"/>
    </row>
    <row r="594" spans="5:37" x14ac:dyDescent="0.25">
      <c r="E594" s="1">
        <v>3.7187999999999999</v>
      </c>
      <c r="F594" s="106"/>
      <c r="J594" s="110">
        <v>46118</v>
      </c>
      <c r="K594" s="106">
        <v>3.7355800000000001</v>
      </c>
      <c r="L594" s="30"/>
      <c r="AF594" s="35">
        <f t="shared" si="65"/>
        <v>45845</v>
      </c>
      <c r="AG594" s="36">
        <f t="shared" si="64"/>
        <v>3.9017900000000001E-2</v>
      </c>
      <c r="AH594" s="36"/>
      <c r="AJ594" s="37"/>
      <c r="AK594" s="37"/>
    </row>
    <row r="595" spans="5:37" x14ac:dyDescent="0.25">
      <c r="E595" s="1">
        <v>3.7187999999999999</v>
      </c>
      <c r="F595" s="106"/>
      <c r="J595" s="110">
        <v>46119</v>
      </c>
      <c r="K595" s="106">
        <v>3.7355800000000001</v>
      </c>
      <c r="L595" s="30"/>
      <c r="AF595" s="35">
        <f t="shared" si="65"/>
        <v>45846</v>
      </c>
      <c r="AG595" s="36">
        <f t="shared" si="64"/>
        <v>3.9017900000000001E-2</v>
      </c>
      <c r="AH595" s="36"/>
      <c r="AJ595" s="37"/>
      <c r="AK595" s="37"/>
    </row>
    <row r="596" spans="5:37" x14ac:dyDescent="0.25">
      <c r="E596" s="1">
        <v>3.7191800000000002</v>
      </c>
      <c r="F596" s="106"/>
      <c r="J596" s="110">
        <v>46120</v>
      </c>
      <c r="K596" s="106">
        <v>3.7355800000000001</v>
      </c>
      <c r="L596" s="30"/>
      <c r="AF596" s="35">
        <f t="shared" si="65"/>
        <v>45847</v>
      </c>
      <c r="AG596" s="36">
        <f t="shared" si="64"/>
        <v>3.9017900000000001E-2</v>
      </c>
      <c r="AH596" s="36"/>
      <c r="AJ596" s="37"/>
      <c r="AK596" s="37"/>
    </row>
    <row r="597" spans="5:37" x14ac:dyDescent="0.25">
      <c r="E597" s="1">
        <v>3.7187999999999999</v>
      </c>
      <c r="F597" s="106"/>
      <c r="J597" s="110">
        <v>46121</v>
      </c>
      <c r="K597" s="106">
        <v>3.7355800000000001</v>
      </c>
      <c r="L597" s="30"/>
      <c r="AF597" s="35">
        <f t="shared" si="65"/>
        <v>45848</v>
      </c>
      <c r="AG597" s="36">
        <f t="shared" si="64"/>
        <v>3.9017900000000001E-2</v>
      </c>
      <c r="AH597" s="36"/>
      <c r="AJ597" s="37"/>
      <c r="AK597" s="37"/>
    </row>
    <row r="598" spans="5:37" x14ac:dyDescent="0.25">
      <c r="E598" s="1">
        <v>3.7187999999999999</v>
      </c>
      <c r="F598" s="106"/>
      <c r="J598" s="110">
        <v>46122</v>
      </c>
      <c r="K598" s="106">
        <v>3.73597</v>
      </c>
      <c r="L598" s="30"/>
      <c r="AF598" s="35">
        <f t="shared" si="65"/>
        <v>45849</v>
      </c>
      <c r="AG598" s="36">
        <f t="shared" si="64"/>
        <v>3.9022100000000004E-2</v>
      </c>
      <c r="AH598" s="36"/>
      <c r="AJ598" s="37"/>
      <c r="AK598" s="37"/>
    </row>
    <row r="599" spans="5:37" x14ac:dyDescent="0.25">
      <c r="E599" s="1">
        <v>3.7187999999999999</v>
      </c>
      <c r="F599" s="106"/>
      <c r="J599" s="110">
        <v>46125</v>
      </c>
      <c r="K599" s="106">
        <v>3.7355800000000001</v>
      </c>
      <c r="L599" s="30"/>
      <c r="AF599" s="35">
        <f t="shared" si="65"/>
        <v>45850</v>
      </c>
      <c r="AG599" s="36">
        <f t="shared" si="64"/>
        <v>3.9022100000000004E-2</v>
      </c>
      <c r="AH599" s="36"/>
      <c r="AJ599" s="37"/>
      <c r="AK599" s="37"/>
    </row>
    <row r="600" spans="5:37" x14ac:dyDescent="0.25">
      <c r="E600" s="1">
        <v>3.7187999999999999</v>
      </c>
      <c r="F600" s="106"/>
      <c r="J600" s="110">
        <v>46126</v>
      </c>
      <c r="K600" s="106">
        <v>3.7355800000000001</v>
      </c>
      <c r="L600" s="30"/>
      <c r="AF600" s="35">
        <f t="shared" si="65"/>
        <v>45851</v>
      </c>
      <c r="AG600" s="36">
        <f t="shared" si="64"/>
        <v>3.9022100000000004E-2</v>
      </c>
      <c r="AH600" s="36"/>
      <c r="AJ600" s="37"/>
      <c r="AK600" s="37"/>
    </row>
    <row r="601" spans="5:37" x14ac:dyDescent="0.25">
      <c r="E601" s="1">
        <v>3.7191800000000002</v>
      </c>
      <c r="F601" s="106"/>
      <c r="J601" s="110">
        <v>46127</v>
      </c>
      <c r="K601" s="106">
        <v>3.7355800000000001</v>
      </c>
      <c r="L601" s="30"/>
      <c r="AF601" s="35">
        <f t="shared" si="65"/>
        <v>45852</v>
      </c>
      <c r="AG601" s="36">
        <f t="shared" si="64"/>
        <v>3.9017900000000001E-2</v>
      </c>
      <c r="AH601" s="36"/>
      <c r="AJ601" s="37"/>
      <c r="AK601" s="37"/>
    </row>
    <row r="602" spans="5:37" x14ac:dyDescent="0.25">
      <c r="E602" s="1">
        <v>3.7187999999999999</v>
      </c>
      <c r="F602" s="106"/>
      <c r="J602" s="110">
        <v>46128</v>
      </c>
      <c r="K602" s="106">
        <v>3.7355800000000001</v>
      </c>
      <c r="L602" s="30"/>
      <c r="AF602" s="35">
        <f t="shared" si="65"/>
        <v>45853</v>
      </c>
      <c r="AG602" s="36">
        <f t="shared" si="64"/>
        <v>3.9017900000000001E-2</v>
      </c>
      <c r="AH602" s="36"/>
      <c r="AJ602" s="37"/>
      <c r="AK602" s="37"/>
    </row>
    <row r="603" spans="5:37" x14ac:dyDescent="0.25">
      <c r="E603" s="1">
        <v>3.7187999999999999</v>
      </c>
      <c r="F603" s="106"/>
      <c r="J603" s="110">
        <v>46129</v>
      </c>
      <c r="K603" s="106">
        <v>3.73597</v>
      </c>
      <c r="L603" s="30"/>
      <c r="AF603" s="35">
        <f t="shared" si="65"/>
        <v>45854</v>
      </c>
      <c r="AG603" s="36">
        <f t="shared" si="64"/>
        <v>3.9017900000000001E-2</v>
      </c>
      <c r="AH603" s="36"/>
      <c r="AJ603" s="37"/>
      <c r="AK603" s="37"/>
    </row>
    <row r="604" spans="5:37" x14ac:dyDescent="0.25">
      <c r="E604" s="1">
        <v>3.7187999999999999</v>
      </c>
      <c r="F604" s="106"/>
      <c r="J604" s="110">
        <v>46132</v>
      </c>
      <c r="K604" s="106">
        <v>3.7355800000000001</v>
      </c>
      <c r="L604" s="30"/>
      <c r="AF604" s="35">
        <f t="shared" si="65"/>
        <v>45855</v>
      </c>
      <c r="AG604" s="36">
        <f t="shared" si="64"/>
        <v>3.9017900000000001E-2</v>
      </c>
      <c r="AH604" s="36"/>
      <c r="AJ604" s="37"/>
      <c r="AK604" s="37"/>
    </row>
    <row r="605" spans="5:37" x14ac:dyDescent="0.25">
      <c r="E605" s="1">
        <v>3.7187999999999999</v>
      </c>
      <c r="F605" s="106"/>
      <c r="J605" s="110">
        <v>46133</v>
      </c>
      <c r="K605" s="106">
        <v>3.7355800000000001</v>
      </c>
      <c r="L605" s="30"/>
      <c r="AF605" s="35">
        <f t="shared" si="65"/>
        <v>45856</v>
      </c>
      <c r="AG605" s="36">
        <f t="shared" si="64"/>
        <v>3.9022100000000004E-2</v>
      </c>
      <c r="AH605" s="36"/>
      <c r="AJ605" s="37"/>
      <c r="AK605" s="37"/>
    </row>
    <row r="606" spans="5:37" x14ac:dyDescent="0.25">
      <c r="E606" s="1">
        <v>3.7191800000000002</v>
      </c>
      <c r="F606" s="106"/>
      <c r="J606" s="110">
        <v>46134</v>
      </c>
      <c r="K606" s="106">
        <v>3.7355800000000001</v>
      </c>
      <c r="L606" s="30"/>
      <c r="AF606" s="35">
        <f t="shared" si="65"/>
        <v>45857</v>
      </c>
      <c r="AG606" s="36">
        <f t="shared" si="64"/>
        <v>3.9022100000000004E-2</v>
      </c>
      <c r="AH606" s="36"/>
      <c r="AJ606" s="37"/>
      <c r="AK606" s="37"/>
    </row>
    <row r="607" spans="5:37" x14ac:dyDescent="0.25">
      <c r="E607" s="1">
        <v>3.7187999999999999</v>
      </c>
      <c r="F607" s="106"/>
      <c r="J607" s="110">
        <v>46135</v>
      </c>
      <c r="K607" s="106">
        <v>3.7355800000000001</v>
      </c>
      <c r="L607" s="30"/>
      <c r="AF607" s="35">
        <f t="shared" si="65"/>
        <v>45858</v>
      </c>
      <c r="AG607" s="36">
        <f t="shared" si="64"/>
        <v>3.9022100000000004E-2</v>
      </c>
      <c r="AH607" s="36"/>
      <c r="AJ607" s="37"/>
      <c r="AK607" s="37"/>
    </row>
    <row r="608" spans="5:37" x14ac:dyDescent="0.25">
      <c r="E608" s="1">
        <v>3.7187999999999999</v>
      </c>
      <c r="F608" s="106"/>
      <c r="J608" s="110">
        <v>46136</v>
      </c>
      <c r="K608" s="106">
        <v>3.73597</v>
      </c>
      <c r="L608" s="30"/>
      <c r="AF608" s="35">
        <f t="shared" si="65"/>
        <v>45859</v>
      </c>
      <c r="AG608" s="36">
        <f t="shared" si="64"/>
        <v>3.9017900000000001E-2</v>
      </c>
      <c r="AH608" s="36"/>
      <c r="AJ608" s="37"/>
      <c r="AK608" s="37"/>
    </row>
    <row r="609" spans="5:37" x14ac:dyDescent="0.25">
      <c r="E609" s="1">
        <v>3.7187999999999999</v>
      </c>
      <c r="F609" s="106"/>
      <c r="J609" s="110">
        <v>46139</v>
      </c>
      <c r="K609" s="106">
        <v>3.7355800000000001</v>
      </c>
      <c r="L609" s="30"/>
      <c r="AF609" s="35">
        <f t="shared" si="65"/>
        <v>45860</v>
      </c>
      <c r="AG609" s="36">
        <f t="shared" si="64"/>
        <v>3.9017900000000001E-2</v>
      </c>
      <c r="AH609" s="36"/>
      <c r="AJ609" s="37"/>
      <c r="AK609" s="37"/>
    </row>
    <row r="610" spans="5:37" x14ac:dyDescent="0.25">
      <c r="E610" s="1">
        <v>3.7187999999999999</v>
      </c>
      <c r="F610" s="106"/>
      <c r="J610" s="110">
        <v>46140</v>
      </c>
      <c r="K610" s="106">
        <v>3.7355800000000001</v>
      </c>
      <c r="L610" s="30"/>
      <c r="AF610" s="35">
        <f t="shared" si="65"/>
        <v>45861</v>
      </c>
      <c r="AG610" s="36">
        <f t="shared" si="64"/>
        <v>3.9017900000000001E-2</v>
      </c>
      <c r="AH610" s="36"/>
      <c r="AJ610" s="37"/>
      <c r="AK610" s="37"/>
    </row>
    <row r="611" spans="5:37" x14ac:dyDescent="0.25">
      <c r="E611" s="1">
        <v>3.7191800000000002</v>
      </c>
      <c r="F611" s="106"/>
      <c r="J611" s="110">
        <v>46141</v>
      </c>
      <c r="K611" s="106">
        <v>3.7355800000000001</v>
      </c>
      <c r="L611" s="30"/>
      <c r="AF611" s="35">
        <f t="shared" si="65"/>
        <v>45862</v>
      </c>
      <c r="AG611" s="36">
        <f t="shared" si="64"/>
        <v>3.9017900000000001E-2</v>
      </c>
      <c r="AH611" s="36"/>
      <c r="AJ611" s="37"/>
      <c r="AK611" s="37"/>
    </row>
    <row r="612" spans="5:37" x14ac:dyDescent="0.25">
      <c r="E612" s="1">
        <v>3.7187999999999999</v>
      </c>
      <c r="F612" s="106"/>
      <c r="J612" s="110">
        <v>46142</v>
      </c>
      <c r="K612" s="106">
        <v>3.7355800000000001</v>
      </c>
      <c r="L612" s="30"/>
      <c r="AF612" s="35">
        <f t="shared" si="65"/>
        <v>45863</v>
      </c>
      <c r="AG612" s="36">
        <f t="shared" si="64"/>
        <v>3.9022100000000004E-2</v>
      </c>
      <c r="AH612" s="36"/>
      <c r="AJ612" s="37"/>
      <c r="AK612" s="37"/>
    </row>
    <row r="613" spans="5:37" x14ac:dyDescent="0.25">
      <c r="E613" s="1">
        <v>3.7187999999999999</v>
      </c>
      <c r="F613" s="106"/>
      <c r="J613" s="110">
        <v>46143</v>
      </c>
      <c r="K613" s="106">
        <v>3.73597</v>
      </c>
      <c r="L613" s="30"/>
      <c r="AF613" s="35">
        <f t="shared" si="65"/>
        <v>45864</v>
      </c>
      <c r="AG613" s="36">
        <f t="shared" si="64"/>
        <v>3.9022100000000004E-2</v>
      </c>
      <c r="AH613" s="36"/>
      <c r="AJ613" s="37"/>
      <c r="AK613" s="37"/>
    </row>
    <row r="614" spans="5:37" x14ac:dyDescent="0.25">
      <c r="E614" s="1">
        <v>3.7187999999999999</v>
      </c>
      <c r="F614" s="106"/>
      <c r="J614" s="110">
        <v>46146</v>
      </c>
      <c r="K614" s="106">
        <v>3.7355800000000001</v>
      </c>
      <c r="L614" s="30"/>
      <c r="AF614" s="35">
        <f t="shared" si="65"/>
        <v>45865</v>
      </c>
      <c r="AG614" s="36">
        <f t="shared" si="64"/>
        <v>3.9022100000000004E-2</v>
      </c>
      <c r="AH614" s="36"/>
      <c r="AJ614" s="37"/>
      <c r="AK614" s="37"/>
    </row>
    <row r="615" spans="5:37" x14ac:dyDescent="0.25">
      <c r="E615" s="1">
        <v>3.7187999999999999</v>
      </c>
      <c r="F615" s="106"/>
      <c r="J615" s="110">
        <v>46147</v>
      </c>
      <c r="K615" s="106">
        <v>3.7355800000000001</v>
      </c>
      <c r="L615" s="30"/>
      <c r="AF615" s="35">
        <f t="shared" si="65"/>
        <v>45866</v>
      </c>
      <c r="AG615" s="36">
        <f t="shared" si="64"/>
        <v>3.9017900000000001E-2</v>
      </c>
      <c r="AH615" s="36"/>
      <c r="AJ615" s="37"/>
      <c r="AK615" s="37"/>
    </row>
    <row r="616" spans="5:37" x14ac:dyDescent="0.25">
      <c r="E616" s="1">
        <v>3.7191800000000002</v>
      </c>
      <c r="F616" s="106"/>
      <c r="J616" s="110">
        <v>46148</v>
      </c>
      <c r="K616" s="106">
        <v>3.7355800000000001</v>
      </c>
      <c r="L616" s="30"/>
      <c r="AF616" s="35">
        <f t="shared" si="65"/>
        <v>45867</v>
      </c>
      <c r="AG616" s="36">
        <f t="shared" si="64"/>
        <v>3.9017900000000001E-2</v>
      </c>
      <c r="AH616" s="36"/>
      <c r="AJ616" s="37"/>
      <c r="AK616" s="37"/>
    </row>
    <row r="617" spans="5:37" x14ac:dyDescent="0.25">
      <c r="E617" s="1">
        <v>3.7187999999999999</v>
      </c>
      <c r="F617" s="106"/>
      <c r="J617" s="110">
        <v>46149</v>
      </c>
      <c r="K617" s="106">
        <v>3.7355800000000001</v>
      </c>
      <c r="L617" s="30"/>
      <c r="AF617" s="35">
        <f t="shared" si="65"/>
        <v>45868</v>
      </c>
      <c r="AG617" s="36">
        <f t="shared" si="64"/>
        <v>3.9017900000000001E-2</v>
      </c>
      <c r="AH617" s="36"/>
      <c r="AJ617" s="37"/>
      <c r="AK617" s="37"/>
    </row>
    <row r="618" spans="5:37" x14ac:dyDescent="0.25">
      <c r="E618" s="1">
        <v>3.7187999999999999</v>
      </c>
      <c r="F618" s="106"/>
      <c r="J618" s="110">
        <v>46150</v>
      </c>
      <c r="K618" s="106">
        <v>3.73597</v>
      </c>
      <c r="L618" s="30"/>
      <c r="AF618" s="35">
        <f t="shared" si="65"/>
        <v>45869</v>
      </c>
      <c r="AG618" s="36">
        <f t="shared" si="64"/>
        <v>3.9017900000000001E-2</v>
      </c>
      <c r="AH618" s="36"/>
      <c r="AJ618" s="37"/>
      <c r="AK618" s="37"/>
    </row>
    <row r="619" spans="5:37" x14ac:dyDescent="0.25">
      <c r="E619" s="1">
        <v>3.7187999999999999</v>
      </c>
      <c r="F619" s="106"/>
      <c r="J619" s="110">
        <v>46153</v>
      </c>
      <c r="K619" s="106">
        <v>3.7355800000000001</v>
      </c>
      <c r="L619" s="30"/>
      <c r="AF619" s="35">
        <f t="shared" si="65"/>
        <v>45870</v>
      </c>
      <c r="AG619" s="36">
        <f t="shared" si="64"/>
        <v>3.9022100000000004E-2</v>
      </c>
      <c r="AH619" s="36"/>
      <c r="AJ619" s="37"/>
      <c r="AK619" s="37"/>
    </row>
    <row r="620" spans="5:37" x14ac:dyDescent="0.25">
      <c r="E620" s="1">
        <v>3.7187999999999999</v>
      </c>
      <c r="F620" s="106"/>
      <c r="J620" s="110">
        <v>46154</v>
      </c>
      <c r="K620" s="106">
        <v>3.7355800000000001</v>
      </c>
      <c r="L620" s="30"/>
      <c r="AF620" s="35">
        <f t="shared" si="65"/>
        <v>45871</v>
      </c>
      <c r="AG620" s="36">
        <f t="shared" si="64"/>
        <v>3.9022100000000004E-2</v>
      </c>
      <c r="AH620" s="36"/>
      <c r="AJ620" s="37"/>
      <c r="AK620" s="37"/>
    </row>
    <row r="621" spans="5:37" x14ac:dyDescent="0.25">
      <c r="E621" s="1">
        <v>3.7191800000000002</v>
      </c>
      <c r="F621" s="106"/>
      <c r="J621" s="110">
        <v>46155</v>
      </c>
      <c r="K621" s="106">
        <v>3.7355800000000001</v>
      </c>
      <c r="L621" s="30"/>
      <c r="AF621" s="35">
        <f t="shared" si="65"/>
        <v>45872</v>
      </c>
      <c r="AG621" s="36">
        <f t="shared" si="64"/>
        <v>3.9022100000000004E-2</v>
      </c>
      <c r="AH621" s="36"/>
      <c r="AJ621" s="37"/>
      <c r="AK621" s="37"/>
    </row>
    <row r="622" spans="5:37" x14ac:dyDescent="0.25">
      <c r="E622" s="1">
        <v>3.7187999999999999</v>
      </c>
      <c r="F622" s="106"/>
      <c r="J622" s="110">
        <v>46156</v>
      </c>
      <c r="K622" s="106">
        <v>3.7355800000000001</v>
      </c>
      <c r="L622" s="30"/>
      <c r="AF622" s="35">
        <f t="shared" si="65"/>
        <v>45873</v>
      </c>
      <c r="AG622" s="36">
        <f t="shared" si="64"/>
        <v>3.9017900000000001E-2</v>
      </c>
      <c r="AH622" s="36"/>
      <c r="AJ622" s="37"/>
      <c r="AK622" s="37"/>
    </row>
    <row r="623" spans="5:37" x14ac:dyDescent="0.25">
      <c r="E623" s="1">
        <v>3.7187999999999999</v>
      </c>
      <c r="F623" s="106"/>
      <c r="J623" s="110">
        <v>46157</v>
      </c>
      <c r="K623" s="106">
        <v>3.73597</v>
      </c>
      <c r="L623" s="30"/>
      <c r="AF623" s="35">
        <f t="shared" si="65"/>
        <v>45874</v>
      </c>
      <c r="AG623" s="36">
        <f t="shared" si="64"/>
        <v>3.9017900000000001E-2</v>
      </c>
      <c r="AH623" s="36"/>
      <c r="AJ623" s="37"/>
      <c r="AK623" s="37"/>
    </row>
    <row r="624" spans="5:37" x14ac:dyDescent="0.25">
      <c r="E624" s="1">
        <v>3.7187999999999999</v>
      </c>
      <c r="F624" s="106"/>
      <c r="J624" s="110">
        <v>46160</v>
      </c>
      <c r="K624" s="106">
        <v>3.7355800000000001</v>
      </c>
      <c r="L624" s="30"/>
      <c r="AF624" s="35">
        <f t="shared" si="65"/>
        <v>45875</v>
      </c>
      <c r="AG624" s="36">
        <f t="shared" si="64"/>
        <v>3.9017900000000001E-2</v>
      </c>
      <c r="AH624" s="36"/>
      <c r="AJ624" s="37"/>
      <c r="AK624" s="37"/>
    </row>
    <row r="625" spans="5:37" x14ac:dyDescent="0.25">
      <c r="E625" s="1">
        <v>3.7187999999999999</v>
      </c>
      <c r="F625" s="106"/>
      <c r="J625" s="110">
        <v>46161</v>
      </c>
      <c r="K625" s="106">
        <v>3.7355800000000001</v>
      </c>
      <c r="L625" s="30"/>
      <c r="AF625" s="35">
        <f t="shared" si="65"/>
        <v>45876</v>
      </c>
      <c r="AG625" s="36">
        <f t="shared" si="64"/>
        <v>3.9017900000000001E-2</v>
      </c>
      <c r="AH625" s="36"/>
      <c r="AJ625" s="37"/>
      <c r="AK625" s="37"/>
    </row>
    <row r="626" spans="5:37" x14ac:dyDescent="0.25">
      <c r="E626" s="1">
        <v>3.7191800000000002</v>
      </c>
      <c r="F626" s="106"/>
      <c r="J626" s="110">
        <v>46162</v>
      </c>
      <c r="K626" s="106">
        <v>3.7355800000000001</v>
      </c>
      <c r="L626" s="30"/>
      <c r="AF626" s="35">
        <f t="shared" si="65"/>
        <v>45877</v>
      </c>
      <c r="AG626" s="36">
        <f t="shared" si="64"/>
        <v>3.9022100000000004E-2</v>
      </c>
      <c r="AH626" s="36"/>
      <c r="AJ626" s="37"/>
      <c r="AK626" s="37"/>
    </row>
    <row r="627" spans="5:37" x14ac:dyDescent="0.25">
      <c r="E627" s="1">
        <v>3.7187999999999999</v>
      </c>
      <c r="F627" s="106"/>
      <c r="J627" s="110">
        <v>46163</v>
      </c>
      <c r="K627" s="106">
        <v>3.7355800000000001</v>
      </c>
      <c r="L627" s="30"/>
      <c r="AF627" s="35">
        <f t="shared" si="65"/>
        <v>45878</v>
      </c>
      <c r="AG627" s="36">
        <f t="shared" si="64"/>
        <v>3.9022100000000004E-2</v>
      </c>
      <c r="AH627" s="36"/>
      <c r="AJ627" s="37"/>
      <c r="AK627" s="37"/>
    </row>
    <row r="628" spans="5:37" x14ac:dyDescent="0.25">
      <c r="E628" s="1">
        <v>3.7187999999999999</v>
      </c>
      <c r="F628" s="106"/>
      <c r="J628" s="110">
        <v>46164</v>
      </c>
      <c r="K628" s="106">
        <v>3.7361599999999999</v>
      </c>
      <c r="L628" s="30"/>
      <c r="AF628" s="35">
        <f t="shared" si="65"/>
        <v>45879</v>
      </c>
      <c r="AG628" s="36">
        <f t="shared" si="64"/>
        <v>3.9022100000000004E-2</v>
      </c>
      <c r="AH628" s="36"/>
      <c r="AJ628" s="37"/>
      <c r="AK628" s="37"/>
    </row>
    <row r="629" spans="5:37" x14ac:dyDescent="0.25">
      <c r="E629" s="1">
        <v>3.7187999999999999</v>
      </c>
      <c r="F629" s="106"/>
      <c r="J629" s="110">
        <v>46168</v>
      </c>
      <c r="K629" s="106">
        <v>3.7355800000000001</v>
      </c>
      <c r="L629" s="30"/>
      <c r="AF629" s="35">
        <f t="shared" si="65"/>
        <v>45880</v>
      </c>
      <c r="AG629" s="36">
        <f t="shared" si="64"/>
        <v>3.9017900000000001E-2</v>
      </c>
      <c r="AH629" s="36"/>
      <c r="AJ629" s="37"/>
      <c r="AK629" s="37"/>
    </row>
    <row r="630" spans="5:37" x14ac:dyDescent="0.25">
      <c r="E630" s="1">
        <v>3.7187999999999999</v>
      </c>
      <c r="F630" s="106"/>
      <c r="J630" s="110">
        <v>46169</v>
      </c>
      <c r="K630" s="106">
        <v>3.7355800000000001</v>
      </c>
      <c r="L630" s="30"/>
      <c r="AF630" s="35">
        <f t="shared" si="65"/>
        <v>45881</v>
      </c>
      <c r="AG630" s="36">
        <f t="shared" si="64"/>
        <v>3.9017900000000001E-2</v>
      </c>
      <c r="AH630" s="36"/>
      <c r="AJ630" s="37"/>
      <c r="AK630" s="37"/>
    </row>
    <row r="631" spans="5:37" x14ac:dyDescent="0.25">
      <c r="E631" s="1">
        <v>3.7191800000000002</v>
      </c>
      <c r="F631" s="106"/>
      <c r="J631" s="110">
        <v>46170</v>
      </c>
      <c r="K631" s="106">
        <v>3.7355800000000001</v>
      </c>
      <c r="L631" s="30"/>
      <c r="AF631" s="35">
        <f t="shared" si="65"/>
        <v>45882</v>
      </c>
      <c r="AG631" s="36">
        <f t="shared" si="64"/>
        <v>3.9017900000000001E-2</v>
      </c>
      <c r="AH631" s="36"/>
      <c r="AJ631" s="37"/>
      <c r="AK631" s="37"/>
    </row>
    <row r="632" spans="5:37" x14ac:dyDescent="0.25">
      <c r="E632" s="1">
        <v>3.7187999999999999</v>
      </c>
      <c r="F632" s="106"/>
      <c r="J632" s="110">
        <v>46171</v>
      </c>
      <c r="K632" s="106">
        <v>3.73597</v>
      </c>
      <c r="L632" s="30"/>
      <c r="AF632" s="35">
        <f t="shared" si="65"/>
        <v>45883</v>
      </c>
      <c r="AG632" s="36">
        <f t="shared" si="64"/>
        <v>3.9017900000000001E-2</v>
      </c>
      <c r="AH632" s="36"/>
      <c r="AJ632" s="37"/>
      <c r="AK632" s="37"/>
    </row>
    <row r="633" spans="5:37" x14ac:dyDescent="0.25">
      <c r="E633" s="1">
        <v>3.7187999999999999</v>
      </c>
      <c r="F633" s="106"/>
      <c r="J633" s="110">
        <v>46174</v>
      </c>
      <c r="K633" s="106">
        <v>3.7355800000000001</v>
      </c>
      <c r="L633" s="30"/>
      <c r="AF633" s="35">
        <f t="shared" si="65"/>
        <v>45884</v>
      </c>
      <c r="AG633" s="36">
        <f t="shared" si="64"/>
        <v>3.9022100000000004E-2</v>
      </c>
      <c r="AH633" s="36"/>
      <c r="AJ633" s="37"/>
      <c r="AK633" s="37"/>
    </row>
    <row r="634" spans="5:37" x14ac:dyDescent="0.25">
      <c r="E634" s="1">
        <v>3.7187999999999999</v>
      </c>
      <c r="F634" s="106"/>
      <c r="J634" s="110">
        <v>46175</v>
      </c>
      <c r="K634" s="106">
        <v>3.7355800000000001</v>
      </c>
      <c r="L634" s="30"/>
      <c r="AF634" s="35">
        <f t="shared" si="65"/>
        <v>45885</v>
      </c>
      <c r="AG634" s="36">
        <f t="shared" si="64"/>
        <v>3.9022100000000004E-2</v>
      </c>
      <c r="AH634" s="36"/>
      <c r="AJ634" s="37"/>
      <c r="AK634" s="37"/>
    </row>
    <row r="635" spans="5:37" x14ac:dyDescent="0.25">
      <c r="E635" s="1">
        <v>3.7187999999999999</v>
      </c>
      <c r="F635" s="106"/>
      <c r="J635" s="110">
        <v>46176</v>
      </c>
      <c r="K635" s="106">
        <v>3.7355800000000001</v>
      </c>
      <c r="L635" s="30"/>
      <c r="AF635" s="35">
        <f t="shared" si="65"/>
        <v>45886</v>
      </c>
      <c r="AG635" s="36">
        <f t="shared" si="64"/>
        <v>3.9022100000000004E-2</v>
      </c>
      <c r="AH635" s="36"/>
      <c r="AJ635" s="37"/>
      <c r="AK635" s="37"/>
    </row>
    <row r="636" spans="5:37" x14ac:dyDescent="0.25">
      <c r="E636" s="1">
        <v>3.7193700000000001</v>
      </c>
      <c r="F636" s="106"/>
      <c r="J636" s="110">
        <v>46177</v>
      </c>
      <c r="K636" s="106">
        <v>3.7355800000000001</v>
      </c>
      <c r="L636" s="30"/>
      <c r="AF636" s="35">
        <f t="shared" si="65"/>
        <v>45887</v>
      </c>
      <c r="AG636" s="36">
        <f t="shared" si="64"/>
        <v>3.9017900000000001E-2</v>
      </c>
      <c r="AH636" s="36"/>
      <c r="AJ636" s="37"/>
      <c r="AK636" s="37"/>
    </row>
    <row r="637" spans="5:37" x14ac:dyDescent="0.25">
      <c r="E637" s="1">
        <v>3.7187999999999999</v>
      </c>
      <c r="F637" s="106"/>
      <c r="J637" s="110">
        <v>46178</v>
      </c>
      <c r="K637" s="106">
        <v>3.73597</v>
      </c>
      <c r="L637" s="30"/>
      <c r="AF637" s="35">
        <f t="shared" si="65"/>
        <v>45888</v>
      </c>
      <c r="AG637" s="36">
        <f t="shared" si="64"/>
        <v>3.9017900000000001E-2</v>
      </c>
      <c r="AH637" s="36"/>
      <c r="AJ637" s="37"/>
      <c r="AK637" s="37"/>
    </row>
    <row r="638" spans="5:37" x14ac:dyDescent="0.25">
      <c r="E638" s="1">
        <v>3.7187999999999999</v>
      </c>
      <c r="F638" s="106"/>
      <c r="J638" s="110">
        <v>46181</v>
      </c>
      <c r="K638" s="106">
        <v>3.7355800000000001</v>
      </c>
      <c r="L638" s="30"/>
      <c r="AF638" s="35">
        <f t="shared" si="65"/>
        <v>45889</v>
      </c>
      <c r="AG638" s="36">
        <f t="shared" si="64"/>
        <v>3.9017900000000001E-2</v>
      </c>
      <c r="AH638" s="36"/>
      <c r="AJ638" s="37"/>
      <c r="AK638" s="37"/>
    </row>
    <row r="639" spans="5:37" x14ac:dyDescent="0.25">
      <c r="E639" s="1">
        <v>3.7187999999999999</v>
      </c>
      <c r="F639" s="106"/>
      <c r="J639" s="110">
        <v>46182</v>
      </c>
      <c r="K639" s="106">
        <v>3.7355800000000001</v>
      </c>
      <c r="L639" s="30"/>
      <c r="AF639" s="35">
        <f t="shared" si="65"/>
        <v>45890</v>
      </c>
      <c r="AG639" s="36">
        <f t="shared" si="64"/>
        <v>3.9017900000000001E-2</v>
      </c>
      <c r="AH639" s="36"/>
      <c r="AJ639" s="37"/>
      <c r="AK639" s="37"/>
    </row>
    <row r="640" spans="5:37" x14ac:dyDescent="0.25">
      <c r="E640" s="1">
        <v>3.7191800000000002</v>
      </c>
      <c r="F640" s="106"/>
      <c r="J640" s="110">
        <v>46183</v>
      </c>
      <c r="K640" s="106">
        <v>3.7355800000000001</v>
      </c>
      <c r="L640" s="30"/>
      <c r="AF640" s="35">
        <f t="shared" si="65"/>
        <v>45891</v>
      </c>
      <c r="AG640" s="36">
        <f t="shared" si="64"/>
        <v>3.9022100000000004E-2</v>
      </c>
      <c r="AH640" s="36"/>
      <c r="AJ640" s="37"/>
      <c r="AK640" s="37"/>
    </row>
    <row r="641" spans="5:37" x14ac:dyDescent="0.25">
      <c r="E641" s="1">
        <v>3.7187999999999999</v>
      </c>
      <c r="F641" s="106"/>
      <c r="J641" s="110">
        <v>46184</v>
      </c>
      <c r="K641" s="106">
        <v>3.7355800000000001</v>
      </c>
      <c r="L641" s="30"/>
      <c r="AF641" s="35">
        <f t="shared" si="65"/>
        <v>45892</v>
      </c>
      <c r="AG641" s="36">
        <f t="shared" si="64"/>
        <v>3.9022100000000004E-2</v>
      </c>
      <c r="AH641" s="36"/>
      <c r="AJ641" s="37"/>
      <c r="AK641" s="37"/>
    </row>
    <row r="642" spans="5:37" x14ac:dyDescent="0.25">
      <c r="E642" s="1">
        <v>3.7187999999999999</v>
      </c>
      <c r="F642" s="106"/>
      <c r="J642" s="110">
        <v>46185</v>
      </c>
      <c r="K642" s="106">
        <v>3.73597</v>
      </c>
      <c r="L642" s="30"/>
      <c r="AF642" s="35">
        <f t="shared" si="65"/>
        <v>45893</v>
      </c>
      <c r="AG642" s="36">
        <f t="shared" si="64"/>
        <v>3.9022100000000004E-2</v>
      </c>
      <c r="AH642" s="36"/>
      <c r="AJ642" s="37"/>
      <c r="AK642" s="37"/>
    </row>
    <row r="643" spans="5:37" x14ac:dyDescent="0.25">
      <c r="E643" s="1">
        <v>3.7187999999999999</v>
      </c>
      <c r="F643" s="106"/>
      <c r="J643" s="110">
        <v>46188</v>
      </c>
      <c r="K643" s="106">
        <v>3.7355800000000001</v>
      </c>
      <c r="L643" s="30"/>
      <c r="AF643" s="35">
        <f t="shared" si="65"/>
        <v>45894</v>
      </c>
      <c r="AG643" s="36">
        <f t="shared" si="64"/>
        <v>3.9017900000000001E-2</v>
      </c>
      <c r="AH643" s="36"/>
      <c r="AJ643" s="37"/>
      <c r="AK643" s="37"/>
    </row>
    <row r="644" spans="5:37" x14ac:dyDescent="0.25">
      <c r="E644" s="1">
        <v>3.7187999999999999</v>
      </c>
      <c r="F644" s="106"/>
      <c r="J644" s="110">
        <v>46189</v>
      </c>
      <c r="K644" s="106">
        <v>3.7355800000000001</v>
      </c>
      <c r="L644" s="30"/>
      <c r="AF644" s="35">
        <f t="shared" si="65"/>
        <v>45895</v>
      </c>
      <c r="AG644" s="36">
        <f t="shared" si="64"/>
        <v>3.9017900000000001E-2</v>
      </c>
      <c r="AH644" s="36"/>
      <c r="AJ644" s="37"/>
      <c r="AK644" s="37"/>
    </row>
    <row r="645" spans="5:37" x14ac:dyDescent="0.25">
      <c r="E645" s="1">
        <v>3.7191800000000002</v>
      </c>
      <c r="F645" s="106"/>
      <c r="J645" s="110">
        <v>46190</v>
      </c>
      <c r="K645" s="106">
        <v>3.7355800000000001</v>
      </c>
      <c r="L645" s="30"/>
      <c r="AF645" s="35">
        <f t="shared" si="65"/>
        <v>45896</v>
      </c>
      <c r="AG645" s="36">
        <f t="shared" si="64"/>
        <v>3.9017900000000001E-2</v>
      </c>
      <c r="AH645" s="36"/>
      <c r="AJ645" s="37"/>
      <c r="AK645" s="37"/>
    </row>
    <row r="646" spans="5:37" x14ac:dyDescent="0.25">
      <c r="E646" s="1">
        <v>3.7187999999999999</v>
      </c>
      <c r="F646" s="106"/>
      <c r="J646" s="110">
        <v>46191</v>
      </c>
      <c r="K646" s="106">
        <v>3.7361599999999999</v>
      </c>
      <c r="L646" s="30"/>
      <c r="AF646" s="35">
        <f t="shared" si="65"/>
        <v>45897</v>
      </c>
      <c r="AG646" s="36">
        <f t="shared" si="64"/>
        <v>3.9017900000000001E-2</v>
      </c>
      <c r="AH646" s="36"/>
      <c r="AJ646" s="37"/>
      <c r="AK646" s="37"/>
    </row>
    <row r="647" spans="5:37" x14ac:dyDescent="0.25">
      <c r="E647" s="1">
        <v>3.7187999999999999</v>
      </c>
      <c r="F647" s="106"/>
      <c r="J647" s="110">
        <v>46195</v>
      </c>
      <c r="K647" s="106">
        <v>3.7355800000000001</v>
      </c>
      <c r="L647" s="30"/>
      <c r="AF647" s="35">
        <f t="shared" si="65"/>
        <v>45898</v>
      </c>
      <c r="AG647" s="36">
        <f t="shared" ref="AG647:AG710" si="66">_xlfn.IFNA(VLOOKUP(AF647,J:K,2,FALSE)/100,AG646)</f>
        <v>3.9024200000000002E-2</v>
      </c>
      <c r="AH647" s="36"/>
      <c r="AJ647" s="37"/>
      <c r="AK647" s="37"/>
    </row>
    <row r="648" spans="5:37" x14ac:dyDescent="0.25">
      <c r="E648" s="1">
        <v>3.7187999999999999</v>
      </c>
      <c r="F648" s="106"/>
      <c r="J648" s="110">
        <v>46196</v>
      </c>
      <c r="K648" s="106">
        <v>3.7355800000000001</v>
      </c>
      <c r="L648" s="30"/>
      <c r="AF648" s="35">
        <f t="shared" ref="AF648:AF711" si="67">AF647+1</f>
        <v>45899</v>
      </c>
      <c r="AG648" s="36">
        <f t="shared" si="66"/>
        <v>3.9024200000000002E-2</v>
      </c>
      <c r="AH648" s="36"/>
      <c r="AJ648" s="37"/>
      <c r="AK648" s="37"/>
    </row>
    <row r="649" spans="5:37" x14ac:dyDescent="0.25">
      <c r="E649" s="1">
        <v>3.7187999999999999</v>
      </c>
      <c r="F649" s="106"/>
      <c r="J649" s="110">
        <v>46197</v>
      </c>
      <c r="K649" s="106">
        <v>3.7355800000000001</v>
      </c>
      <c r="L649" s="30"/>
      <c r="AF649" s="35">
        <f t="shared" si="67"/>
        <v>45900</v>
      </c>
      <c r="AG649" s="36">
        <f t="shared" si="66"/>
        <v>3.9024200000000002E-2</v>
      </c>
      <c r="AH649" s="36"/>
      <c r="AJ649" s="37"/>
      <c r="AK649" s="37"/>
    </row>
    <row r="650" spans="5:37" x14ac:dyDescent="0.25">
      <c r="E650" s="1">
        <v>3.7191800000000002</v>
      </c>
      <c r="F650" s="106"/>
      <c r="J650" s="110">
        <v>46198</v>
      </c>
      <c r="K650" s="106">
        <v>3.7355800000000001</v>
      </c>
      <c r="L650" s="30"/>
      <c r="AF650" s="35">
        <f t="shared" si="67"/>
        <v>45901</v>
      </c>
      <c r="AG650" s="36">
        <f t="shared" si="66"/>
        <v>3.9024200000000002E-2</v>
      </c>
      <c r="AH650" s="36"/>
      <c r="AJ650" s="37"/>
      <c r="AK650" s="37"/>
    </row>
    <row r="651" spans="5:37" x14ac:dyDescent="0.25">
      <c r="E651" s="1">
        <v>3.7187999999999999</v>
      </c>
      <c r="F651" s="106"/>
      <c r="J651" s="110">
        <v>46199</v>
      </c>
      <c r="K651" s="106">
        <v>3.73597</v>
      </c>
      <c r="L651" s="30"/>
      <c r="AF651" s="35">
        <f t="shared" si="67"/>
        <v>45902</v>
      </c>
      <c r="AG651" s="36">
        <f t="shared" si="66"/>
        <v>3.9017900000000001E-2</v>
      </c>
      <c r="AH651" s="36"/>
      <c r="AJ651" s="37"/>
      <c r="AK651" s="37"/>
    </row>
    <row r="652" spans="5:37" x14ac:dyDescent="0.25">
      <c r="E652" s="1">
        <v>3.7187999999999999</v>
      </c>
      <c r="F652" s="106"/>
      <c r="J652" s="110">
        <v>46202</v>
      </c>
      <c r="K652" s="106">
        <v>3.7355800000000001</v>
      </c>
      <c r="L652" s="30"/>
      <c r="AF652" s="35">
        <f t="shared" si="67"/>
        <v>45903</v>
      </c>
      <c r="AG652" s="36">
        <f t="shared" si="66"/>
        <v>3.9017900000000001E-2</v>
      </c>
      <c r="AH652" s="36"/>
      <c r="AJ652" s="37"/>
      <c r="AK652" s="37"/>
    </row>
    <row r="653" spans="5:37" x14ac:dyDescent="0.25">
      <c r="E653" s="1">
        <v>3.7187999999999999</v>
      </c>
      <c r="F653" s="106"/>
      <c r="J653" s="110">
        <v>46203</v>
      </c>
      <c r="K653" s="106">
        <v>3.7355800000000001</v>
      </c>
      <c r="L653" s="30"/>
      <c r="AF653" s="35">
        <f t="shared" si="67"/>
        <v>45904</v>
      </c>
      <c r="AG653" s="36">
        <f t="shared" si="66"/>
        <v>3.9017900000000001E-2</v>
      </c>
      <c r="AH653" s="36"/>
      <c r="AJ653" s="37"/>
      <c r="AK653" s="37"/>
    </row>
    <row r="654" spans="5:37" x14ac:dyDescent="0.25">
      <c r="E654" s="1">
        <v>3.7193700000000001</v>
      </c>
      <c r="F654" s="106"/>
      <c r="J654" s="110">
        <v>46204</v>
      </c>
      <c r="K654" s="106">
        <v>3.7355800000000001</v>
      </c>
      <c r="L654" s="30"/>
      <c r="AF654" s="35">
        <f t="shared" si="67"/>
        <v>45905</v>
      </c>
      <c r="AG654" s="36">
        <f t="shared" si="66"/>
        <v>3.9022100000000004E-2</v>
      </c>
      <c r="AH654" s="36"/>
      <c r="AJ654" s="37"/>
      <c r="AK654" s="37"/>
    </row>
    <row r="655" spans="5:37" x14ac:dyDescent="0.25">
      <c r="E655" s="1">
        <v>3.7187999999999999</v>
      </c>
      <c r="F655" s="106"/>
      <c r="J655" s="110">
        <v>46205</v>
      </c>
      <c r="K655" s="106">
        <v>3.7361599999999999</v>
      </c>
      <c r="L655" s="30"/>
      <c r="AF655" s="35">
        <f t="shared" si="67"/>
        <v>45906</v>
      </c>
      <c r="AG655" s="36">
        <f t="shared" si="66"/>
        <v>3.9022100000000004E-2</v>
      </c>
      <c r="AH655" s="36"/>
      <c r="AJ655" s="37"/>
      <c r="AK655" s="37"/>
    </row>
    <row r="656" spans="5:37" x14ac:dyDescent="0.25">
      <c r="E656" s="1">
        <v>3.7187999999999999</v>
      </c>
      <c r="F656" s="106"/>
      <c r="J656" s="110">
        <v>46209</v>
      </c>
      <c r="K656" s="106">
        <v>3.7355800000000001</v>
      </c>
      <c r="L656" s="30"/>
      <c r="AF656" s="35">
        <f t="shared" si="67"/>
        <v>45907</v>
      </c>
      <c r="AG656" s="36">
        <f t="shared" si="66"/>
        <v>3.9022100000000004E-2</v>
      </c>
      <c r="AH656" s="36"/>
      <c r="AJ656" s="37"/>
      <c r="AK656" s="37"/>
    </row>
    <row r="657" spans="5:37" x14ac:dyDescent="0.25">
      <c r="E657" s="1">
        <v>3.7187999999999999</v>
      </c>
      <c r="F657" s="106"/>
      <c r="J657" s="110">
        <v>46210</v>
      </c>
      <c r="K657" s="106">
        <v>3.7355800000000001</v>
      </c>
      <c r="L657" s="30"/>
      <c r="AF657" s="35">
        <f t="shared" si="67"/>
        <v>45908</v>
      </c>
      <c r="AG657" s="36">
        <f t="shared" si="66"/>
        <v>3.9017900000000001E-2</v>
      </c>
      <c r="AH657" s="36"/>
      <c r="AJ657" s="37"/>
      <c r="AK657" s="37"/>
    </row>
    <row r="658" spans="5:37" x14ac:dyDescent="0.25">
      <c r="E658" s="1">
        <v>3.7187999999999999</v>
      </c>
      <c r="F658" s="106"/>
      <c r="J658" s="110">
        <v>46211</v>
      </c>
      <c r="K658" s="106">
        <v>3.7355800000000001</v>
      </c>
      <c r="L658" s="30"/>
      <c r="AF658" s="35">
        <f t="shared" si="67"/>
        <v>45909</v>
      </c>
      <c r="AG658" s="36">
        <f t="shared" si="66"/>
        <v>3.9017900000000001E-2</v>
      </c>
      <c r="AH658" s="36"/>
      <c r="AJ658" s="37"/>
      <c r="AK658" s="37"/>
    </row>
    <row r="659" spans="5:37" x14ac:dyDescent="0.25">
      <c r="E659" s="1">
        <v>3.7191800000000002</v>
      </c>
      <c r="F659" s="106"/>
      <c r="J659" s="110">
        <v>46212</v>
      </c>
      <c r="K659" s="106">
        <v>3.7355800000000001</v>
      </c>
      <c r="L659" s="30"/>
      <c r="AF659" s="35">
        <f t="shared" si="67"/>
        <v>45910</v>
      </c>
      <c r="AG659" s="36">
        <f t="shared" si="66"/>
        <v>3.9017900000000001E-2</v>
      </c>
      <c r="AH659" s="36"/>
      <c r="AJ659" s="37"/>
      <c r="AK659" s="37"/>
    </row>
    <row r="660" spans="5:37" x14ac:dyDescent="0.25">
      <c r="E660" s="1">
        <v>3.7187999999999999</v>
      </c>
      <c r="F660" s="106"/>
      <c r="J660" s="110">
        <v>46213</v>
      </c>
      <c r="K660" s="106">
        <v>3.73597</v>
      </c>
      <c r="L660" s="30"/>
      <c r="AF660" s="35">
        <f t="shared" si="67"/>
        <v>45911</v>
      </c>
      <c r="AG660" s="36">
        <f t="shared" si="66"/>
        <v>3.9017900000000001E-2</v>
      </c>
      <c r="AH660" s="36"/>
      <c r="AJ660" s="37"/>
      <c r="AK660" s="37"/>
    </row>
    <row r="661" spans="5:37" x14ac:dyDescent="0.25">
      <c r="E661" s="1">
        <v>3.7187999999999999</v>
      </c>
      <c r="F661" s="106"/>
      <c r="J661" s="110">
        <v>46216</v>
      </c>
      <c r="K661" s="106">
        <v>3.7355800000000001</v>
      </c>
      <c r="L661" s="30"/>
      <c r="AF661" s="35">
        <f t="shared" si="67"/>
        <v>45912</v>
      </c>
      <c r="AG661" s="36">
        <f t="shared" si="66"/>
        <v>3.9022100000000004E-2</v>
      </c>
      <c r="AH661" s="36"/>
      <c r="AJ661" s="37"/>
      <c r="AK661" s="37"/>
    </row>
    <row r="662" spans="5:37" x14ac:dyDescent="0.25">
      <c r="E662" s="1">
        <v>3.7187999999999999</v>
      </c>
      <c r="F662" s="106"/>
      <c r="J662" s="110">
        <v>46217</v>
      </c>
      <c r="K662" s="106">
        <v>3.7355800000000001</v>
      </c>
      <c r="L662" s="30"/>
      <c r="AF662" s="35">
        <f t="shared" si="67"/>
        <v>45913</v>
      </c>
      <c r="AG662" s="36">
        <f t="shared" si="66"/>
        <v>3.9022100000000004E-2</v>
      </c>
      <c r="AH662" s="36"/>
      <c r="AJ662" s="37"/>
      <c r="AK662" s="37"/>
    </row>
    <row r="663" spans="5:37" x14ac:dyDescent="0.25">
      <c r="E663" s="1">
        <v>3.7193700000000001</v>
      </c>
      <c r="F663" s="106"/>
      <c r="J663" s="110">
        <v>46218</v>
      </c>
      <c r="K663" s="106">
        <v>3.7355800000000001</v>
      </c>
      <c r="L663" s="30"/>
      <c r="AF663" s="35">
        <f t="shared" si="67"/>
        <v>45914</v>
      </c>
      <c r="AG663" s="36">
        <f t="shared" si="66"/>
        <v>3.9022100000000004E-2</v>
      </c>
      <c r="AH663" s="36"/>
      <c r="AJ663" s="37"/>
      <c r="AK663" s="37"/>
    </row>
    <row r="664" spans="5:37" x14ac:dyDescent="0.25">
      <c r="E664" s="1">
        <v>3.7187999999999999</v>
      </c>
      <c r="F664" s="106"/>
      <c r="J664" s="110">
        <v>46219</v>
      </c>
      <c r="K664" s="106">
        <v>3.7355800000000001</v>
      </c>
      <c r="L664" s="30"/>
      <c r="AF664" s="35">
        <f t="shared" si="67"/>
        <v>45915</v>
      </c>
      <c r="AG664" s="36">
        <f t="shared" si="66"/>
        <v>3.9017900000000001E-2</v>
      </c>
      <c r="AH664" s="36"/>
      <c r="AJ664" s="37"/>
      <c r="AK664" s="37"/>
    </row>
    <row r="665" spans="5:37" x14ac:dyDescent="0.25">
      <c r="E665" s="1">
        <v>3.7187999999999999</v>
      </c>
      <c r="F665" s="106"/>
      <c r="J665" s="110">
        <v>46220</v>
      </c>
      <c r="K665" s="106">
        <v>3.73597</v>
      </c>
      <c r="L665" s="30"/>
      <c r="AF665" s="35">
        <f t="shared" si="67"/>
        <v>45916</v>
      </c>
      <c r="AG665" s="36">
        <f t="shared" si="66"/>
        <v>3.9017900000000001E-2</v>
      </c>
      <c r="AH665" s="36"/>
      <c r="AJ665" s="37"/>
      <c r="AK665" s="37"/>
    </row>
    <row r="666" spans="5:37" x14ac:dyDescent="0.25">
      <c r="E666" s="1">
        <v>3.7187999999999999</v>
      </c>
      <c r="F666" s="106"/>
      <c r="J666" s="110">
        <v>46223</v>
      </c>
      <c r="K666" s="106">
        <v>3.7355800000000001</v>
      </c>
      <c r="L666" s="30"/>
      <c r="AF666" s="35">
        <f t="shared" si="67"/>
        <v>45917</v>
      </c>
      <c r="AG666" s="36">
        <f t="shared" si="66"/>
        <v>3.9017900000000001E-2</v>
      </c>
      <c r="AH666" s="36"/>
      <c r="AJ666" s="37"/>
      <c r="AK666" s="37"/>
    </row>
    <row r="667" spans="5:37" x14ac:dyDescent="0.25">
      <c r="E667" s="1">
        <v>3.7187999999999999</v>
      </c>
      <c r="F667" s="106"/>
      <c r="J667" s="110">
        <v>46224</v>
      </c>
      <c r="K667" s="106">
        <v>3.7355800000000001</v>
      </c>
      <c r="L667" s="30"/>
      <c r="AF667" s="35">
        <f t="shared" si="67"/>
        <v>45918</v>
      </c>
      <c r="AG667" s="36">
        <f t="shared" si="66"/>
        <v>3.9017900000000001E-2</v>
      </c>
      <c r="AH667" s="36"/>
      <c r="AJ667" s="37"/>
      <c r="AK667" s="37"/>
    </row>
    <row r="668" spans="5:37" x14ac:dyDescent="0.25">
      <c r="E668" s="1">
        <v>3.7191800000000002</v>
      </c>
      <c r="F668" s="106"/>
      <c r="J668" s="110">
        <v>46225</v>
      </c>
      <c r="K668" s="106">
        <v>3.7355800000000001</v>
      </c>
      <c r="L668" s="30"/>
      <c r="AF668" s="35">
        <f t="shared" si="67"/>
        <v>45919</v>
      </c>
      <c r="AG668" s="36">
        <f t="shared" si="66"/>
        <v>3.9022100000000004E-2</v>
      </c>
      <c r="AH668" s="36"/>
      <c r="AJ668" s="37"/>
      <c r="AK668" s="37"/>
    </row>
    <row r="669" spans="5:37" x14ac:dyDescent="0.25">
      <c r="E669" s="1">
        <v>3.7187999999999999</v>
      </c>
      <c r="F669" s="106"/>
      <c r="J669" s="110">
        <v>46226</v>
      </c>
      <c r="K669" s="106">
        <v>3.7355800000000001</v>
      </c>
      <c r="L669" s="30"/>
      <c r="AF669" s="35">
        <f t="shared" si="67"/>
        <v>45920</v>
      </c>
      <c r="AG669" s="36">
        <f t="shared" si="66"/>
        <v>3.9022100000000004E-2</v>
      </c>
      <c r="AH669" s="36"/>
      <c r="AJ669" s="37"/>
      <c r="AK669" s="37"/>
    </row>
    <row r="670" spans="5:37" x14ac:dyDescent="0.25">
      <c r="E670" s="1">
        <v>3.7187999999999999</v>
      </c>
      <c r="F670" s="106"/>
      <c r="J670" s="110">
        <v>46227</v>
      </c>
      <c r="K670" s="106">
        <v>3.73597</v>
      </c>
      <c r="L670" s="30"/>
      <c r="AF670" s="35">
        <f t="shared" si="67"/>
        <v>45921</v>
      </c>
      <c r="AG670" s="36">
        <f t="shared" si="66"/>
        <v>3.9022100000000004E-2</v>
      </c>
      <c r="AH670" s="36"/>
      <c r="AJ670" s="37"/>
      <c r="AK670" s="37"/>
    </row>
    <row r="671" spans="5:37" x14ac:dyDescent="0.25">
      <c r="E671" s="1">
        <v>3.7187999999999999</v>
      </c>
      <c r="F671" s="106"/>
      <c r="J671" s="110">
        <v>46230</v>
      </c>
      <c r="K671" s="106">
        <v>3.7355800000000001</v>
      </c>
      <c r="L671" s="30"/>
      <c r="AF671" s="35">
        <f t="shared" si="67"/>
        <v>45922</v>
      </c>
      <c r="AG671" s="36">
        <f t="shared" si="66"/>
        <v>3.9017900000000001E-2</v>
      </c>
      <c r="AH671" s="36"/>
      <c r="AJ671" s="37"/>
      <c r="AK671" s="37"/>
    </row>
    <row r="672" spans="5:37" x14ac:dyDescent="0.25">
      <c r="E672" s="1">
        <v>3.7187999999999999</v>
      </c>
      <c r="F672" s="106"/>
      <c r="J672" s="110">
        <v>46231</v>
      </c>
      <c r="K672" s="106">
        <v>3.7355800000000001</v>
      </c>
      <c r="L672" s="30"/>
      <c r="AF672" s="35">
        <f t="shared" si="67"/>
        <v>45923</v>
      </c>
      <c r="AG672" s="36">
        <f t="shared" si="66"/>
        <v>3.9017900000000001E-2</v>
      </c>
      <c r="AH672" s="36"/>
      <c r="AJ672" s="37"/>
      <c r="AK672" s="37"/>
    </row>
    <row r="673" spans="5:37" x14ac:dyDescent="0.25">
      <c r="E673" s="1">
        <v>3.7191800000000002</v>
      </c>
      <c r="F673" s="106"/>
      <c r="J673" s="110">
        <v>46232</v>
      </c>
      <c r="K673" s="106">
        <v>3.7355800000000001</v>
      </c>
      <c r="L673" s="30"/>
      <c r="AF673" s="35">
        <f t="shared" si="67"/>
        <v>45924</v>
      </c>
      <c r="AG673" s="36">
        <f t="shared" si="66"/>
        <v>3.9017900000000001E-2</v>
      </c>
      <c r="AH673" s="36"/>
      <c r="AJ673" s="37"/>
      <c r="AK673" s="37"/>
    </row>
    <row r="674" spans="5:37" x14ac:dyDescent="0.25">
      <c r="E674" s="1">
        <v>3.7187999999999999</v>
      </c>
      <c r="F674" s="106"/>
      <c r="J674" s="110">
        <v>46233</v>
      </c>
      <c r="K674" s="106">
        <v>3.7355800000000001</v>
      </c>
      <c r="L674" s="30"/>
      <c r="AF674" s="35">
        <f t="shared" si="67"/>
        <v>45925</v>
      </c>
      <c r="AG674" s="36">
        <f t="shared" si="66"/>
        <v>3.9017900000000001E-2</v>
      </c>
      <c r="AH674" s="36"/>
      <c r="AJ674" s="37"/>
      <c r="AK674" s="37"/>
    </row>
    <row r="675" spans="5:37" x14ac:dyDescent="0.25">
      <c r="E675" s="1">
        <v>3.7187999999999999</v>
      </c>
      <c r="F675" s="106"/>
      <c r="J675" s="110">
        <v>46234</v>
      </c>
      <c r="K675" s="106">
        <v>3.73597</v>
      </c>
      <c r="L675" s="30"/>
      <c r="AF675" s="35">
        <f t="shared" si="67"/>
        <v>45926</v>
      </c>
      <c r="AG675" s="36">
        <f t="shared" si="66"/>
        <v>3.9022100000000004E-2</v>
      </c>
      <c r="AH675" s="36"/>
      <c r="AJ675" s="37"/>
      <c r="AK675" s="37"/>
    </row>
    <row r="676" spans="5:37" x14ac:dyDescent="0.25">
      <c r="E676" s="1">
        <v>3.7187999999999999</v>
      </c>
      <c r="F676" s="106"/>
      <c r="J676" s="110">
        <v>46237</v>
      </c>
      <c r="K676" s="106">
        <v>3.7355800000000001</v>
      </c>
      <c r="L676" s="30"/>
      <c r="AF676" s="35">
        <f t="shared" si="67"/>
        <v>45927</v>
      </c>
      <c r="AG676" s="36">
        <f t="shared" si="66"/>
        <v>3.9022100000000004E-2</v>
      </c>
      <c r="AH676" s="36"/>
      <c r="AJ676" s="37"/>
      <c r="AK676" s="37"/>
    </row>
    <row r="677" spans="5:37" x14ac:dyDescent="0.25">
      <c r="E677" s="1">
        <v>3.7187999999999999</v>
      </c>
      <c r="F677" s="106"/>
      <c r="J677" s="110">
        <v>46238</v>
      </c>
      <c r="K677" s="106">
        <v>3.7355800000000001</v>
      </c>
      <c r="L677" s="30"/>
      <c r="AF677" s="35">
        <f t="shared" si="67"/>
        <v>45928</v>
      </c>
      <c r="AG677" s="36">
        <f t="shared" si="66"/>
        <v>3.9022100000000004E-2</v>
      </c>
      <c r="AH677" s="36"/>
      <c r="AJ677" s="37"/>
      <c r="AK677" s="37"/>
    </row>
    <row r="678" spans="5:37" x14ac:dyDescent="0.25">
      <c r="E678" s="1">
        <v>3.7191800000000002</v>
      </c>
      <c r="F678" s="106"/>
      <c r="J678" s="110">
        <v>46239</v>
      </c>
      <c r="K678" s="106">
        <v>3.7355800000000001</v>
      </c>
      <c r="L678" s="30"/>
      <c r="AF678" s="35">
        <f t="shared" si="67"/>
        <v>45929</v>
      </c>
      <c r="AG678" s="36">
        <f t="shared" si="66"/>
        <v>3.9017900000000001E-2</v>
      </c>
      <c r="AH678" s="36"/>
      <c r="AJ678" s="37"/>
      <c r="AK678" s="37"/>
    </row>
    <row r="679" spans="5:37" x14ac:dyDescent="0.25">
      <c r="E679" s="1">
        <v>3.7187999999999999</v>
      </c>
      <c r="F679" s="106"/>
      <c r="J679" s="110">
        <v>46240</v>
      </c>
      <c r="K679" s="106">
        <v>3.7355800000000001</v>
      </c>
      <c r="L679" s="30"/>
      <c r="AF679" s="35">
        <f t="shared" si="67"/>
        <v>45930</v>
      </c>
      <c r="AG679" s="36">
        <f t="shared" si="66"/>
        <v>3.9017900000000001E-2</v>
      </c>
      <c r="AH679" s="36"/>
      <c r="AJ679" s="37"/>
      <c r="AK679" s="37"/>
    </row>
    <row r="680" spans="5:37" x14ac:dyDescent="0.25">
      <c r="E680" s="1">
        <v>3.7187999999999999</v>
      </c>
      <c r="F680" s="106"/>
      <c r="J680" s="110">
        <v>46241</v>
      </c>
      <c r="K680" s="106">
        <v>3.73597</v>
      </c>
      <c r="L680" s="30"/>
      <c r="AF680" s="35">
        <f t="shared" si="67"/>
        <v>45931</v>
      </c>
      <c r="AG680" s="36">
        <f t="shared" si="66"/>
        <v>3.9017900000000001E-2</v>
      </c>
      <c r="AH680" s="36"/>
      <c r="AJ680" s="37"/>
      <c r="AK680" s="37"/>
    </row>
    <row r="681" spans="5:37" x14ac:dyDescent="0.25">
      <c r="E681" s="1">
        <v>3.7187999999999999</v>
      </c>
      <c r="F681" s="106"/>
      <c r="J681" s="110">
        <v>46244</v>
      </c>
      <c r="K681" s="106">
        <v>3.7355800000000001</v>
      </c>
      <c r="L681" s="30"/>
      <c r="AF681" s="35">
        <f t="shared" si="67"/>
        <v>45932</v>
      </c>
      <c r="AG681" s="36">
        <f t="shared" si="66"/>
        <v>3.9017900000000001E-2</v>
      </c>
      <c r="AH681" s="36"/>
      <c r="AJ681" s="37"/>
      <c r="AK681" s="37"/>
    </row>
    <row r="682" spans="5:37" x14ac:dyDescent="0.25">
      <c r="E682" s="1">
        <v>3.7187999999999999</v>
      </c>
      <c r="F682" s="106"/>
      <c r="J682" s="110">
        <v>46245</v>
      </c>
      <c r="K682" s="106">
        <v>3.7355800000000001</v>
      </c>
      <c r="L682" s="30"/>
      <c r="AF682" s="35">
        <f t="shared" si="67"/>
        <v>45933</v>
      </c>
      <c r="AG682" s="36">
        <f t="shared" si="66"/>
        <v>3.9022100000000004E-2</v>
      </c>
      <c r="AH682" s="36"/>
      <c r="AJ682" s="37"/>
      <c r="AK682" s="37"/>
    </row>
    <row r="683" spans="5:37" x14ac:dyDescent="0.25">
      <c r="E683" s="1">
        <v>3.7191800000000002</v>
      </c>
      <c r="F683" s="106"/>
      <c r="J683" s="110">
        <v>46246</v>
      </c>
      <c r="K683" s="106">
        <v>3.7355800000000001</v>
      </c>
      <c r="L683" s="30"/>
      <c r="AF683" s="35">
        <f t="shared" si="67"/>
        <v>45934</v>
      </c>
      <c r="AG683" s="36">
        <f t="shared" si="66"/>
        <v>3.9022100000000004E-2</v>
      </c>
      <c r="AH683" s="36"/>
      <c r="AJ683" s="37"/>
      <c r="AK683" s="37"/>
    </row>
    <row r="684" spans="5:37" x14ac:dyDescent="0.25">
      <c r="E684" s="1">
        <v>3.7187999999999999</v>
      </c>
      <c r="F684" s="106"/>
      <c r="J684" s="110">
        <v>46247</v>
      </c>
      <c r="K684" s="106">
        <v>3.7355800000000001</v>
      </c>
      <c r="L684" s="30"/>
      <c r="AF684" s="35">
        <f t="shared" si="67"/>
        <v>45935</v>
      </c>
      <c r="AG684" s="36">
        <f t="shared" si="66"/>
        <v>3.9022100000000004E-2</v>
      </c>
      <c r="AH684" s="36"/>
      <c r="AJ684" s="37"/>
      <c r="AK684" s="37"/>
    </row>
    <row r="685" spans="5:37" x14ac:dyDescent="0.25">
      <c r="E685" s="1">
        <v>3.7187999999999999</v>
      </c>
      <c r="F685" s="106"/>
      <c r="J685" s="110">
        <v>46248</v>
      </c>
      <c r="K685" s="106">
        <v>3.73597</v>
      </c>
      <c r="L685" s="30"/>
      <c r="AF685" s="35">
        <f t="shared" si="67"/>
        <v>45936</v>
      </c>
      <c r="AG685" s="36">
        <f t="shared" si="66"/>
        <v>3.9017900000000001E-2</v>
      </c>
      <c r="AH685" s="36"/>
      <c r="AJ685" s="37"/>
      <c r="AK685" s="37"/>
    </row>
    <row r="686" spans="5:37" x14ac:dyDescent="0.25">
      <c r="E686" s="1">
        <v>3.7187999999999999</v>
      </c>
      <c r="F686" s="106"/>
      <c r="J686" s="110">
        <v>46251</v>
      </c>
      <c r="K686" s="106">
        <v>3.7355800000000001</v>
      </c>
      <c r="L686" s="30"/>
      <c r="AF686" s="35">
        <f t="shared" si="67"/>
        <v>45937</v>
      </c>
      <c r="AG686" s="36">
        <f t="shared" si="66"/>
        <v>3.9017900000000001E-2</v>
      </c>
      <c r="AH686" s="36"/>
      <c r="AJ686" s="37"/>
      <c r="AK686" s="37"/>
    </row>
    <row r="687" spans="5:37" x14ac:dyDescent="0.25">
      <c r="E687" s="1">
        <v>3.7187999999999999</v>
      </c>
      <c r="F687" s="106"/>
      <c r="J687" s="110">
        <v>46252</v>
      </c>
      <c r="K687" s="106">
        <v>3.7355800000000001</v>
      </c>
      <c r="L687" s="30"/>
      <c r="AF687" s="35">
        <f t="shared" si="67"/>
        <v>45938</v>
      </c>
      <c r="AG687" s="36">
        <f t="shared" si="66"/>
        <v>3.9017900000000001E-2</v>
      </c>
      <c r="AH687" s="36"/>
      <c r="AJ687" s="37"/>
      <c r="AK687" s="37"/>
    </row>
    <row r="688" spans="5:37" x14ac:dyDescent="0.25">
      <c r="E688" s="1">
        <v>3.7191800000000002</v>
      </c>
      <c r="F688" s="106"/>
      <c r="J688" s="110">
        <v>46253</v>
      </c>
      <c r="K688" s="106">
        <v>3.7355800000000001</v>
      </c>
      <c r="L688" s="30"/>
      <c r="AF688" s="35">
        <f t="shared" si="67"/>
        <v>45939</v>
      </c>
      <c r="AG688" s="36">
        <f t="shared" si="66"/>
        <v>3.9017900000000001E-2</v>
      </c>
      <c r="AH688" s="36"/>
      <c r="AJ688" s="37"/>
      <c r="AK688" s="37"/>
    </row>
    <row r="689" spans="5:37" x14ac:dyDescent="0.25">
      <c r="E689" s="1">
        <v>3.7187999999999999</v>
      </c>
      <c r="F689" s="106"/>
      <c r="J689" s="110">
        <v>46254</v>
      </c>
      <c r="K689" s="106">
        <v>3.7355800000000001</v>
      </c>
      <c r="L689" s="30"/>
      <c r="AF689" s="35">
        <f t="shared" si="67"/>
        <v>45940</v>
      </c>
      <c r="AG689" s="36">
        <f t="shared" si="66"/>
        <v>3.9024200000000002E-2</v>
      </c>
      <c r="AH689" s="36"/>
      <c r="AJ689" s="37"/>
      <c r="AK689" s="37"/>
    </row>
    <row r="690" spans="5:37" x14ac:dyDescent="0.25">
      <c r="E690" s="1">
        <v>3.7187999999999999</v>
      </c>
      <c r="F690" s="106"/>
      <c r="J690" s="110">
        <v>46255</v>
      </c>
      <c r="K690" s="106">
        <v>3.73597</v>
      </c>
      <c r="L690" s="30"/>
      <c r="AF690" s="35">
        <f t="shared" si="67"/>
        <v>45941</v>
      </c>
      <c r="AG690" s="36">
        <f t="shared" si="66"/>
        <v>3.9024200000000002E-2</v>
      </c>
      <c r="AH690" s="36"/>
      <c r="AJ690" s="37"/>
      <c r="AK690" s="37"/>
    </row>
    <row r="691" spans="5:37" x14ac:dyDescent="0.25">
      <c r="E691" s="1">
        <v>3.7187999999999999</v>
      </c>
      <c r="F691" s="106"/>
      <c r="J691" s="110">
        <v>46258</v>
      </c>
      <c r="K691" s="106">
        <v>3.7355800000000001</v>
      </c>
      <c r="L691" s="30"/>
      <c r="AF691" s="35">
        <f t="shared" si="67"/>
        <v>45942</v>
      </c>
      <c r="AG691" s="36">
        <f t="shared" si="66"/>
        <v>3.9024200000000002E-2</v>
      </c>
      <c r="AH691" s="36"/>
      <c r="AJ691" s="37"/>
      <c r="AK691" s="37"/>
    </row>
    <row r="692" spans="5:37" x14ac:dyDescent="0.25">
      <c r="E692" s="1">
        <v>3.7187999999999999</v>
      </c>
      <c r="F692" s="106"/>
      <c r="J692" s="110">
        <v>46259</v>
      </c>
      <c r="K692" s="106">
        <v>3.7355800000000001</v>
      </c>
      <c r="L692" s="30"/>
      <c r="AF692" s="35">
        <f t="shared" si="67"/>
        <v>45943</v>
      </c>
      <c r="AG692" s="36">
        <f t="shared" si="66"/>
        <v>3.9024200000000002E-2</v>
      </c>
      <c r="AH692" s="36"/>
      <c r="AJ692" s="37"/>
      <c r="AK692" s="37"/>
    </row>
    <row r="693" spans="5:37" x14ac:dyDescent="0.25">
      <c r="E693" s="1">
        <v>3.7191800000000002</v>
      </c>
      <c r="F693" s="106"/>
      <c r="J693" s="110">
        <v>46260</v>
      </c>
      <c r="K693" s="106">
        <v>3.7355800000000001</v>
      </c>
      <c r="L693" s="30"/>
      <c r="AF693" s="35">
        <f t="shared" si="67"/>
        <v>45944</v>
      </c>
      <c r="AG693" s="36">
        <f t="shared" si="66"/>
        <v>3.9017900000000001E-2</v>
      </c>
      <c r="AH693" s="36"/>
      <c r="AJ693" s="37"/>
      <c r="AK693" s="37"/>
    </row>
    <row r="694" spans="5:37" x14ac:dyDescent="0.25">
      <c r="E694" s="1">
        <v>3.7187999999999999</v>
      </c>
      <c r="F694" s="106"/>
      <c r="J694" s="110">
        <v>46261</v>
      </c>
      <c r="K694" s="106">
        <v>3.7355800000000001</v>
      </c>
      <c r="L694" s="30"/>
      <c r="AF694" s="35">
        <f t="shared" si="67"/>
        <v>45945</v>
      </c>
      <c r="AG694" s="36">
        <f t="shared" si="66"/>
        <v>3.9017900000000001E-2</v>
      </c>
      <c r="AH694" s="36"/>
      <c r="AJ694" s="37"/>
      <c r="AK694" s="37"/>
    </row>
    <row r="695" spans="5:37" x14ac:dyDescent="0.25">
      <c r="E695" s="1">
        <v>3.7187999999999999</v>
      </c>
      <c r="F695" s="106"/>
      <c r="J695" s="110">
        <v>46262</v>
      </c>
      <c r="K695" s="106">
        <v>3.73597</v>
      </c>
      <c r="L695" s="30"/>
      <c r="AF695" s="35">
        <f t="shared" si="67"/>
        <v>45946</v>
      </c>
      <c r="AG695" s="36">
        <f t="shared" si="66"/>
        <v>3.9017900000000001E-2</v>
      </c>
      <c r="AH695" s="36"/>
      <c r="AJ695" s="37"/>
      <c r="AK695" s="37"/>
    </row>
    <row r="696" spans="5:37" x14ac:dyDescent="0.25">
      <c r="E696" s="1">
        <v>3.7187999999999999</v>
      </c>
      <c r="F696" s="106"/>
      <c r="J696" s="110">
        <v>46265</v>
      </c>
      <c r="K696" s="106">
        <v>3.7355800000000001</v>
      </c>
      <c r="L696" s="30"/>
      <c r="AF696" s="35">
        <f t="shared" si="67"/>
        <v>45947</v>
      </c>
      <c r="AG696" s="36">
        <f t="shared" si="66"/>
        <v>3.9022100000000004E-2</v>
      </c>
      <c r="AH696" s="36"/>
      <c r="AJ696" s="37"/>
      <c r="AK696" s="37"/>
    </row>
    <row r="697" spans="5:37" x14ac:dyDescent="0.25">
      <c r="E697" s="1">
        <v>3.7187999999999999</v>
      </c>
      <c r="F697" s="106"/>
      <c r="J697" s="110">
        <v>46266</v>
      </c>
      <c r="K697" s="106">
        <v>3.7355800000000001</v>
      </c>
      <c r="L697" s="30"/>
      <c r="AF697" s="35">
        <f t="shared" si="67"/>
        <v>45948</v>
      </c>
      <c r="AG697" s="36">
        <f t="shared" si="66"/>
        <v>3.9022100000000004E-2</v>
      </c>
      <c r="AH697" s="36"/>
      <c r="AJ697" s="37"/>
      <c r="AK697" s="37"/>
    </row>
    <row r="698" spans="5:37" x14ac:dyDescent="0.25">
      <c r="E698" s="1">
        <v>3.7191800000000002</v>
      </c>
      <c r="F698" s="106"/>
      <c r="J698" s="110">
        <v>46267</v>
      </c>
      <c r="K698" s="106">
        <v>3.7355800000000001</v>
      </c>
      <c r="L698" s="30"/>
      <c r="AF698" s="35">
        <f t="shared" si="67"/>
        <v>45949</v>
      </c>
      <c r="AG698" s="36">
        <f t="shared" si="66"/>
        <v>3.9022100000000004E-2</v>
      </c>
      <c r="AH698" s="36"/>
      <c r="AJ698" s="37"/>
      <c r="AK698" s="37"/>
    </row>
    <row r="699" spans="5:37" x14ac:dyDescent="0.25">
      <c r="E699" s="1">
        <v>3.7187999999999999</v>
      </c>
      <c r="F699" s="106"/>
      <c r="J699" s="110">
        <v>46268</v>
      </c>
      <c r="K699" s="106">
        <v>3.7355800000000001</v>
      </c>
      <c r="L699" s="30"/>
      <c r="AF699" s="35">
        <f t="shared" si="67"/>
        <v>45950</v>
      </c>
      <c r="AG699" s="36">
        <f t="shared" si="66"/>
        <v>3.9017900000000001E-2</v>
      </c>
      <c r="AH699" s="36"/>
      <c r="AJ699" s="37"/>
      <c r="AK699" s="37"/>
    </row>
    <row r="700" spans="5:37" x14ac:dyDescent="0.25">
      <c r="E700" s="1">
        <v>3.7187999999999999</v>
      </c>
      <c r="F700" s="106"/>
      <c r="J700" s="110">
        <v>46269</v>
      </c>
      <c r="K700" s="106">
        <v>3.7361599999999999</v>
      </c>
      <c r="L700" s="30"/>
      <c r="AF700" s="35">
        <f t="shared" si="67"/>
        <v>45951</v>
      </c>
      <c r="AG700" s="36">
        <f t="shared" si="66"/>
        <v>3.9017900000000001E-2</v>
      </c>
      <c r="AH700" s="36"/>
      <c r="AJ700" s="37"/>
      <c r="AK700" s="37"/>
    </row>
    <row r="701" spans="5:37" x14ac:dyDescent="0.25">
      <c r="E701" s="1">
        <v>3.7187999999999999</v>
      </c>
      <c r="F701" s="106"/>
      <c r="J701" s="110">
        <v>46273</v>
      </c>
      <c r="K701" s="106">
        <v>3.7355800000000001</v>
      </c>
      <c r="L701" s="30"/>
      <c r="AF701" s="35">
        <f t="shared" si="67"/>
        <v>45952</v>
      </c>
      <c r="AG701" s="36">
        <f t="shared" si="66"/>
        <v>3.9017900000000001E-2</v>
      </c>
      <c r="AH701" s="36"/>
      <c r="AJ701" s="37"/>
      <c r="AK701" s="37"/>
    </row>
    <row r="702" spans="5:37" x14ac:dyDescent="0.25">
      <c r="E702" s="1">
        <v>3.7187999999999999</v>
      </c>
      <c r="F702" s="106"/>
      <c r="J702" s="110">
        <v>46274</v>
      </c>
      <c r="K702" s="106">
        <v>3.7355800000000001</v>
      </c>
      <c r="L702" s="30"/>
      <c r="AF702" s="35">
        <f t="shared" si="67"/>
        <v>45953</v>
      </c>
      <c r="AG702" s="36">
        <f t="shared" si="66"/>
        <v>3.9017900000000001E-2</v>
      </c>
      <c r="AH702" s="36"/>
      <c r="AJ702" s="37"/>
      <c r="AK702" s="37"/>
    </row>
    <row r="703" spans="5:37" x14ac:dyDescent="0.25">
      <c r="E703" s="1">
        <v>3.7191800000000002</v>
      </c>
      <c r="F703" s="106"/>
      <c r="J703" s="110">
        <v>46275</v>
      </c>
      <c r="K703" s="106">
        <v>3.7355800000000001</v>
      </c>
      <c r="L703" s="30"/>
      <c r="AF703" s="35">
        <f t="shared" si="67"/>
        <v>45954</v>
      </c>
      <c r="AG703" s="36">
        <f t="shared" si="66"/>
        <v>3.9022100000000004E-2</v>
      </c>
      <c r="AH703" s="36"/>
      <c r="AJ703" s="37"/>
      <c r="AK703" s="37"/>
    </row>
    <row r="704" spans="5:37" x14ac:dyDescent="0.25">
      <c r="E704" s="1">
        <v>3.7187999999999999</v>
      </c>
      <c r="F704" s="106"/>
      <c r="J704" s="110">
        <v>46276</v>
      </c>
      <c r="K704" s="106">
        <v>3.73597</v>
      </c>
      <c r="L704" s="30"/>
      <c r="AF704" s="35">
        <f t="shared" si="67"/>
        <v>45955</v>
      </c>
      <c r="AG704" s="36">
        <f t="shared" si="66"/>
        <v>3.9022100000000004E-2</v>
      </c>
      <c r="AH704" s="36"/>
      <c r="AJ704" s="37"/>
      <c r="AK704" s="37"/>
    </row>
    <row r="705" spans="5:37" x14ac:dyDescent="0.25">
      <c r="E705" s="1">
        <v>3.7187999999999999</v>
      </c>
      <c r="F705" s="106"/>
      <c r="J705" s="110">
        <v>46279</v>
      </c>
      <c r="K705" s="106">
        <v>3.7355800000000001</v>
      </c>
      <c r="L705" s="30"/>
      <c r="AF705" s="35">
        <f t="shared" si="67"/>
        <v>45956</v>
      </c>
      <c r="AG705" s="36">
        <f t="shared" si="66"/>
        <v>3.9022100000000004E-2</v>
      </c>
      <c r="AH705" s="36"/>
      <c r="AJ705" s="37"/>
      <c r="AK705" s="37"/>
    </row>
    <row r="706" spans="5:37" x14ac:dyDescent="0.25">
      <c r="E706" s="1">
        <v>3.7187999999999999</v>
      </c>
      <c r="F706" s="106"/>
      <c r="J706" s="110">
        <v>46280</v>
      </c>
      <c r="K706" s="106">
        <v>3.7355800000000001</v>
      </c>
      <c r="L706" s="30"/>
      <c r="AF706" s="35">
        <f t="shared" si="67"/>
        <v>45957</v>
      </c>
      <c r="AG706" s="36">
        <f t="shared" si="66"/>
        <v>3.9017900000000001E-2</v>
      </c>
      <c r="AH706" s="36"/>
      <c r="AJ706" s="37"/>
      <c r="AK706" s="37"/>
    </row>
    <row r="707" spans="5:37" x14ac:dyDescent="0.25">
      <c r="E707" s="1">
        <v>3.7187999999999999</v>
      </c>
      <c r="F707" s="106"/>
      <c r="J707" s="110">
        <v>46281</v>
      </c>
      <c r="K707" s="106">
        <v>3.7355800000000001</v>
      </c>
      <c r="L707" s="30"/>
      <c r="AF707" s="35">
        <f t="shared" si="67"/>
        <v>45958</v>
      </c>
      <c r="AG707" s="36">
        <f t="shared" si="66"/>
        <v>3.9017900000000001E-2</v>
      </c>
      <c r="AH707" s="36"/>
      <c r="AJ707" s="37"/>
      <c r="AK707" s="37"/>
    </row>
    <row r="708" spans="5:37" x14ac:dyDescent="0.25">
      <c r="E708" s="1">
        <v>3.7193700000000001</v>
      </c>
      <c r="F708" s="106"/>
      <c r="J708" s="110">
        <v>46282</v>
      </c>
      <c r="K708" s="106">
        <v>3.7355800000000001</v>
      </c>
      <c r="L708" s="30"/>
      <c r="AF708" s="35">
        <f t="shared" si="67"/>
        <v>45959</v>
      </c>
      <c r="AG708" s="36">
        <f t="shared" si="66"/>
        <v>3.9017900000000001E-2</v>
      </c>
      <c r="AH708" s="36"/>
      <c r="AJ708" s="37"/>
      <c r="AK708" s="37"/>
    </row>
    <row r="709" spans="5:37" x14ac:dyDescent="0.25">
      <c r="E709" s="1">
        <v>3.7187999999999999</v>
      </c>
      <c r="F709" s="106"/>
      <c r="J709" s="110">
        <v>46283</v>
      </c>
      <c r="K709" s="106">
        <v>3.73597</v>
      </c>
      <c r="L709" s="30"/>
      <c r="AF709" s="35">
        <f t="shared" si="67"/>
        <v>45960</v>
      </c>
      <c r="AG709" s="36">
        <f t="shared" si="66"/>
        <v>3.9017900000000001E-2</v>
      </c>
      <c r="AH709" s="36"/>
      <c r="AJ709" s="37"/>
      <c r="AK709" s="37"/>
    </row>
    <row r="710" spans="5:37" x14ac:dyDescent="0.25">
      <c r="E710" s="1">
        <v>3.7187999999999999</v>
      </c>
      <c r="F710" s="106"/>
      <c r="J710" s="110">
        <v>46286</v>
      </c>
      <c r="K710" s="106">
        <v>3.7355800000000001</v>
      </c>
      <c r="L710" s="30"/>
      <c r="AF710" s="35">
        <f t="shared" si="67"/>
        <v>45961</v>
      </c>
      <c r="AG710" s="36">
        <f t="shared" si="66"/>
        <v>3.9022100000000004E-2</v>
      </c>
      <c r="AH710" s="36"/>
      <c r="AJ710" s="37"/>
      <c r="AK710" s="37"/>
    </row>
    <row r="711" spans="5:37" x14ac:dyDescent="0.25">
      <c r="E711" s="1">
        <v>3.7187999999999999</v>
      </c>
      <c r="F711" s="106"/>
      <c r="J711" s="110">
        <v>46287</v>
      </c>
      <c r="K711" s="106">
        <v>3.7355800000000001</v>
      </c>
      <c r="L711" s="30"/>
      <c r="AF711" s="35">
        <f t="shared" si="67"/>
        <v>45962</v>
      </c>
      <c r="AG711" s="36">
        <f t="shared" ref="AG711:AG774" si="68">_xlfn.IFNA(VLOOKUP(AF711,J:K,2,FALSE)/100,AG710)</f>
        <v>3.9022100000000004E-2</v>
      </c>
      <c r="AH711" s="36"/>
      <c r="AJ711" s="37"/>
      <c r="AK711" s="37"/>
    </row>
    <row r="712" spans="5:37" x14ac:dyDescent="0.25">
      <c r="E712" s="1">
        <v>3.7191800000000002</v>
      </c>
      <c r="F712" s="106"/>
      <c r="J712" s="110">
        <v>46288</v>
      </c>
      <c r="K712" s="106">
        <v>3.7355800000000001</v>
      </c>
      <c r="L712" s="30"/>
      <c r="AF712" s="35">
        <f t="shared" ref="AF712:AF775" si="69">AF711+1</f>
        <v>45963</v>
      </c>
      <c r="AG712" s="36">
        <f t="shared" si="68"/>
        <v>3.9022100000000004E-2</v>
      </c>
      <c r="AH712" s="36"/>
      <c r="AJ712" s="37"/>
      <c r="AK712" s="37"/>
    </row>
    <row r="713" spans="5:37" x14ac:dyDescent="0.25">
      <c r="E713" s="1">
        <v>3.7187999999999999</v>
      </c>
      <c r="F713" s="106"/>
      <c r="J713" s="110">
        <v>46289</v>
      </c>
      <c r="K713" s="106">
        <v>3.7355800000000001</v>
      </c>
      <c r="L713" s="30"/>
      <c r="AF713" s="35">
        <f t="shared" si="69"/>
        <v>45964</v>
      </c>
      <c r="AG713" s="36">
        <f t="shared" si="68"/>
        <v>3.9017900000000001E-2</v>
      </c>
      <c r="AH713" s="36"/>
      <c r="AJ713" s="37"/>
      <c r="AK713" s="37"/>
    </row>
    <row r="714" spans="5:37" x14ac:dyDescent="0.25">
      <c r="E714" s="1">
        <v>3.7187999999999999</v>
      </c>
      <c r="F714" s="106"/>
      <c r="J714" s="110">
        <v>46290</v>
      </c>
      <c r="K714" s="106">
        <v>3.73597</v>
      </c>
      <c r="L714" s="30"/>
      <c r="AF714" s="35">
        <f t="shared" si="69"/>
        <v>45965</v>
      </c>
      <c r="AG714" s="36">
        <f t="shared" si="68"/>
        <v>3.9017900000000001E-2</v>
      </c>
      <c r="AH714" s="36"/>
      <c r="AJ714" s="37"/>
      <c r="AK714" s="37"/>
    </row>
    <row r="715" spans="5:37" x14ac:dyDescent="0.25">
      <c r="E715" s="1">
        <v>3.7187999999999999</v>
      </c>
      <c r="F715" s="106"/>
      <c r="J715" s="110">
        <v>46293</v>
      </c>
      <c r="K715" s="106">
        <v>3.7355800000000001</v>
      </c>
      <c r="L715" s="30"/>
      <c r="AF715" s="35">
        <f t="shared" si="69"/>
        <v>45966</v>
      </c>
      <c r="AG715" s="36">
        <f t="shared" si="68"/>
        <v>3.9017900000000001E-2</v>
      </c>
      <c r="AH715" s="36"/>
      <c r="AJ715" s="37"/>
      <c r="AK715" s="37"/>
    </row>
    <row r="716" spans="5:37" x14ac:dyDescent="0.25">
      <c r="E716" s="1">
        <v>3.7187999999999999</v>
      </c>
      <c r="F716" s="106"/>
      <c r="J716" s="110">
        <v>46294</v>
      </c>
      <c r="K716" s="106">
        <v>3.7355800000000001</v>
      </c>
      <c r="L716" s="30"/>
      <c r="AF716" s="35">
        <f t="shared" si="69"/>
        <v>45967</v>
      </c>
      <c r="AG716" s="36">
        <f t="shared" si="68"/>
        <v>3.9017900000000001E-2</v>
      </c>
      <c r="AH716" s="36"/>
      <c r="AJ716" s="37"/>
      <c r="AK716" s="37"/>
    </row>
    <row r="717" spans="5:37" x14ac:dyDescent="0.25">
      <c r="E717" s="1">
        <v>3.7191800000000002</v>
      </c>
      <c r="F717" s="106"/>
      <c r="J717" s="110">
        <v>46295</v>
      </c>
      <c r="K717" s="106">
        <v>3.7355800000000001</v>
      </c>
      <c r="L717" s="30"/>
      <c r="AF717" s="35">
        <f t="shared" si="69"/>
        <v>45968</v>
      </c>
      <c r="AG717" s="36">
        <f t="shared" si="68"/>
        <v>3.9022100000000004E-2</v>
      </c>
      <c r="AH717" s="36"/>
      <c r="AJ717" s="37"/>
      <c r="AK717" s="37"/>
    </row>
    <row r="718" spans="5:37" x14ac:dyDescent="0.25">
      <c r="E718" s="1">
        <v>3.7187999999999999</v>
      </c>
      <c r="F718" s="106"/>
      <c r="J718" s="110">
        <v>46296</v>
      </c>
      <c r="K718" s="106">
        <v>3.7355800000000001</v>
      </c>
      <c r="L718" s="30"/>
      <c r="AF718" s="35">
        <f t="shared" si="69"/>
        <v>45969</v>
      </c>
      <c r="AG718" s="36">
        <f t="shared" si="68"/>
        <v>3.9022100000000004E-2</v>
      </c>
      <c r="AH718" s="36"/>
      <c r="AJ718" s="37"/>
      <c r="AK718" s="37"/>
    </row>
    <row r="719" spans="5:37" x14ac:dyDescent="0.25">
      <c r="E719" s="1">
        <v>3.7187999999999999</v>
      </c>
      <c r="F719" s="106"/>
      <c r="J719" s="110">
        <v>46297</v>
      </c>
      <c r="K719" s="106">
        <v>3.73597</v>
      </c>
      <c r="L719" s="30"/>
      <c r="AF719" s="35">
        <f t="shared" si="69"/>
        <v>45970</v>
      </c>
      <c r="AG719" s="36">
        <f t="shared" si="68"/>
        <v>3.9022100000000004E-2</v>
      </c>
      <c r="AH719" s="36"/>
      <c r="AJ719" s="37"/>
      <c r="AK719" s="37"/>
    </row>
    <row r="720" spans="5:37" x14ac:dyDescent="0.25">
      <c r="E720" s="1">
        <v>3.7187999999999999</v>
      </c>
      <c r="F720" s="106"/>
      <c r="J720" s="110">
        <v>46300</v>
      </c>
      <c r="K720" s="106">
        <v>3.7355800000000001</v>
      </c>
      <c r="L720" s="30"/>
      <c r="AF720" s="35">
        <f t="shared" si="69"/>
        <v>45971</v>
      </c>
      <c r="AG720" s="36">
        <f t="shared" si="68"/>
        <v>3.9019999999999999E-2</v>
      </c>
      <c r="AH720" s="36"/>
      <c r="AJ720" s="37"/>
      <c r="AK720" s="37"/>
    </row>
    <row r="721" spans="5:37" x14ac:dyDescent="0.25">
      <c r="E721" s="1">
        <v>3.7187999999999999</v>
      </c>
      <c r="F721" s="106"/>
      <c r="J721" s="110">
        <v>46301</v>
      </c>
      <c r="K721" s="106">
        <v>3.7355800000000001</v>
      </c>
      <c r="L721" s="30"/>
      <c r="AF721" s="35">
        <f t="shared" si="69"/>
        <v>45972</v>
      </c>
      <c r="AG721" s="36">
        <f t="shared" si="68"/>
        <v>3.9019999999999999E-2</v>
      </c>
      <c r="AH721" s="36"/>
      <c r="AJ721" s="37"/>
      <c r="AK721" s="37"/>
    </row>
    <row r="722" spans="5:37" x14ac:dyDescent="0.25">
      <c r="E722" s="1">
        <v>3.7191800000000002</v>
      </c>
      <c r="F722" s="106"/>
      <c r="J722" s="110">
        <v>46302</v>
      </c>
      <c r="K722" s="106">
        <v>3.7355800000000001</v>
      </c>
      <c r="L722" s="30"/>
      <c r="AF722" s="35">
        <f t="shared" si="69"/>
        <v>45973</v>
      </c>
      <c r="AG722" s="36">
        <f t="shared" si="68"/>
        <v>3.9017900000000001E-2</v>
      </c>
      <c r="AH722" s="36"/>
      <c r="AJ722" s="37"/>
      <c r="AK722" s="37"/>
    </row>
    <row r="723" spans="5:37" x14ac:dyDescent="0.25">
      <c r="E723" s="1">
        <v>3.7187999999999999</v>
      </c>
      <c r="F723" s="106"/>
      <c r="J723" s="110">
        <v>46303</v>
      </c>
      <c r="K723" s="106">
        <v>3.7355800000000001</v>
      </c>
      <c r="L723" s="30"/>
      <c r="AF723" s="35">
        <f t="shared" si="69"/>
        <v>45974</v>
      </c>
      <c r="AG723" s="36">
        <f t="shared" si="68"/>
        <v>3.9017900000000001E-2</v>
      </c>
      <c r="AH723" s="36"/>
      <c r="AJ723" s="37"/>
      <c r="AK723" s="37"/>
    </row>
    <row r="724" spans="5:37" x14ac:dyDescent="0.25">
      <c r="E724" s="1">
        <v>3.7187999999999999</v>
      </c>
      <c r="F724" s="106"/>
      <c r="J724" s="110">
        <v>46304</v>
      </c>
      <c r="K724" s="106">
        <v>3.7361599999999999</v>
      </c>
      <c r="L724" s="30"/>
      <c r="AF724" s="35">
        <f t="shared" si="69"/>
        <v>45975</v>
      </c>
      <c r="AG724" s="36">
        <f t="shared" si="68"/>
        <v>3.9022100000000004E-2</v>
      </c>
      <c r="AH724" s="36"/>
      <c r="AJ724" s="37"/>
      <c r="AK724" s="37"/>
    </row>
    <row r="725" spans="5:37" x14ac:dyDescent="0.25">
      <c r="E725" s="1">
        <v>3.7187999999999999</v>
      </c>
      <c r="F725" s="106"/>
      <c r="J725" s="110">
        <v>46308</v>
      </c>
      <c r="K725" s="106">
        <v>3.7355800000000001</v>
      </c>
      <c r="L725" s="30"/>
      <c r="AF725" s="35">
        <f t="shared" si="69"/>
        <v>45976</v>
      </c>
      <c r="AG725" s="36">
        <f t="shared" si="68"/>
        <v>3.9022100000000004E-2</v>
      </c>
      <c r="AH725" s="36"/>
      <c r="AJ725" s="37"/>
      <c r="AK725" s="37"/>
    </row>
    <row r="726" spans="5:37" x14ac:dyDescent="0.25">
      <c r="E726" s="1">
        <v>3.7187999999999999</v>
      </c>
      <c r="F726" s="106"/>
      <c r="J726" s="110">
        <v>46309</v>
      </c>
      <c r="K726" s="106">
        <v>3.7355800000000001</v>
      </c>
      <c r="L726" s="30"/>
      <c r="AF726" s="35">
        <f t="shared" si="69"/>
        <v>45977</v>
      </c>
      <c r="AG726" s="36">
        <f t="shared" si="68"/>
        <v>3.9022100000000004E-2</v>
      </c>
      <c r="AH726" s="36"/>
      <c r="AJ726" s="37"/>
      <c r="AK726" s="37"/>
    </row>
    <row r="727" spans="5:37" x14ac:dyDescent="0.25">
      <c r="E727" s="1">
        <v>3.7191800000000002</v>
      </c>
      <c r="F727" s="106"/>
      <c r="J727" s="110">
        <v>46310</v>
      </c>
      <c r="K727" s="106">
        <v>3.7355800000000001</v>
      </c>
      <c r="L727" s="30"/>
      <c r="AF727" s="35">
        <f t="shared" si="69"/>
        <v>45978</v>
      </c>
      <c r="AG727" s="36">
        <f t="shared" si="68"/>
        <v>3.9017900000000001E-2</v>
      </c>
      <c r="AH727" s="36"/>
      <c r="AJ727" s="37"/>
      <c r="AK727" s="37"/>
    </row>
    <row r="728" spans="5:37" x14ac:dyDescent="0.25">
      <c r="E728" s="1">
        <v>3.7187999999999999</v>
      </c>
      <c r="F728" s="106"/>
      <c r="J728" s="110">
        <v>46311</v>
      </c>
      <c r="K728" s="106">
        <v>3.73597</v>
      </c>
      <c r="L728" s="30"/>
      <c r="AF728" s="35">
        <f t="shared" si="69"/>
        <v>45979</v>
      </c>
      <c r="AG728" s="36">
        <f t="shared" si="68"/>
        <v>3.9017900000000001E-2</v>
      </c>
      <c r="AH728" s="36"/>
      <c r="AJ728" s="37"/>
      <c r="AK728" s="37"/>
    </row>
    <row r="729" spans="5:37" x14ac:dyDescent="0.25">
      <c r="E729" s="1">
        <v>3.7187999999999999</v>
      </c>
      <c r="F729" s="106"/>
      <c r="J729" s="110">
        <v>46314</v>
      </c>
      <c r="K729" s="106">
        <v>3.7355800000000001</v>
      </c>
      <c r="L729" s="30"/>
      <c r="AF729" s="35">
        <f t="shared" si="69"/>
        <v>45980</v>
      </c>
      <c r="AG729" s="36">
        <f t="shared" si="68"/>
        <v>3.9017900000000001E-2</v>
      </c>
      <c r="AH729" s="36"/>
      <c r="AJ729" s="37"/>
      <c r="AK729" s="37"/>
    </row>
    <row r="730" spans="5:37" x14ac:dyDescent="0.25">
      <c r="E730" s="1">
        <v>3.7187999999999999</v>
      </c>
      <c r="F730" s="106"/>
      <c r="J730" s="110">
        <v>46315</v>
      </c>
      <c r="K730" s="106">
        <v>3.7355800000000001</v>
      </c>
      <c r="L730" s="30"/>
      <c r="AF730" s="35">
        <f t="shared" si="69"/>
        <v>45981</v>
      </c>
      <c r="AG730" s="36">
        <f t="shared" si="68"/>
        <v>3.9017900000000001E-2</v>
      </c>
      <c r="AH730" s="36"/>
      <c r="AJ730" s="37"/>
      <c r="AK730" s="37"/>
    </row>
    <row r="731" spans="5:37" x14ac:dyDescent="0.25">
      <c r="E731" s="1">
        <v>3.7187999999999999</v>
      </c>
      <c r="F731" s="106"/>
      <c r="J731" s="110">
        <v>46316</v>
      </c>
      <c r="K731" s="106">
        <v>3.7355800000000001</v>
      </c>
      <c r="L731" s="30"/>
      <c r="AF731" s="35">
        <f t="shared" si="69"/>
        <v>45982</v>
      </c>
      <c r="AG731" s="36">
        <f t="shared" si="68"/>
        <v>3.9022100000000004E-2</v>
      </c>
      <c r="AH731" s="36"/>
      <c r="AJ731" s="37"/>
      <c r="AK731" s="37"/>
    </row>
    <row r="732" spans="5:37" x14ac:dyDescent="0.25">
      <c r="E732" s="1">
        <v>3.7193700000000001</v>
      </c>
      <c r="F732" s="106"/>
      <c r="J732" s="110">
        <v>46317</v>
      </c>
      <c r="K732" s="106">
        <v>3.7355800000000001</v>
      </c>
      <c r="L732" s="30"/>
      <c r="AF732" s="35">
        <f t="shared" si="69"/>
        <v>45983</v>
      </c>
      <c r="AG732" s="36">
        <f t="shared" si="68"/>
        <v>3.9022100000000004E-2</v>
      </c>
      <c r="AH732" s="36"/>
      <c r="AJ732" s="37"/>
      <c r="AK732" s="37"/>
    </row>
    <row r="733" spans="5:37" x14ac:dyDescent="0.25">
      <c r="E733" s="1">
        <v>3.7187999999999999</v>
      </c>
      <c r="F733" s="106"/>
      <c r="J733" s="110">
        <v>46318</v>
      </c>
      <c r="K733" s="106">
        <v>3.73597</v>
      </c>
      <c r="L733" s="30"/>
      <c r="AF733" s="35">
        <f t="shared" si="69"/>
        <v>45984</v>
      </c>
      <c r="AG733" s="36">
        <f t="shared" si="68"/>
        <v>3.9022100000000004E-2</v>
      </c>
      <c r="AH733" s="36"/>
      <c r="AJ733" s="37"/>
      <c r="AK733" s="37"/>
    </row>
    <row r="734" spans="5:37" x14ac:dyDescent="0.25">
      <c r="E734" s="1">
        <v>3.7187999999999999</v>
      </c>
      <c r="F734" s="106"/>
      <c r="J734" s="110">
        <v>46321</v>
      </c>
      <c r="K734" s="106">
        <v>3.7355800000000001</v>
      </c>
      <c r="L734" s="30"/>
      <c r="AF734" s="35">
        <f t="shared" si="69"/>
        <v>45985</v>
      </c>
      <c r="AG734" s="36">
        <f t="shared" si="68"/>
        <v>3.9017900000000001E-2</v>
      </c>
      <c r="AH734" s="36"/>
      <c r="AJ734" s="37"/>
      <c r="AK734" s="37"/>
    </row>
    <row r="735" spans="5:37" x14ac:dyDescent="0.25">
      <c r="E735" s="1">
        <v>3.7187999999999999</v>
      </c>
      <c r="F735" s="106"/>
      <c r="J735" s="110">
        <v>46322</v>
      </c>
      <c r="K735" s="106">
        <v>3.7355800000000001</v>
      </c>
      <c r="L735" s="30"/>
      <c r="AF735" s="35">
        <f t="shared" si="69"/>
        <v>45986</v>
      </c>
      <c r="AG735" s="36">
        <f t="shared" si="68"/>
        <v>3.9017900000000001E-2</v>
      </c>
      <c r="AH735" s="36"/>
      <c r="AJ735" s="37"/>
      <c r="AK735" s="37"/>
    </row>
    <row r="736" spans="5:37" x14ac:dyDescent="0.25">
      <c r="E736" s="1">
        <v>3.7191800000000002</v>
      </c>
      <c r="F736" s="106"/>
      <c r="J736" s="110">
        <v>46323</v>
      </c>
      <c r="K736" s="106">
        <v>3.7355800000000001</v>
      </c>
      <c r="L736" s="30"/>
      <c r="AF736" s="35">
        <f t="shared" si="69"/>
        <v>45987</v>
      </c>
      <c r="AG736" s="36">
        <f t="shared" si="68"/>
        <v>3.9019999999999999E-2</v>
      </c>
      <c r="AH736" s="36"/>
      <c r="AJ736" s="37"/>
      <c r="AK736" s="37"/>
    </row>
    <row r="737" spans="5:37" x14ac:dyDescent="0.25">
      <c r="E737" s="1">
        <v>3.7187999999999999</v>
      </c>
      <c r="F737" s="106"/>
      <c r="J737" s="110">
        <v>46324</v>
      </c>
      <c r="K737" s="106">
        <v>3.7355800000000001</v>
      </c>
      <c r="L737" s="30"/>
      <c r="AF737" s="35">
        <f t="shared" si="69"/>
        <v>45988</v>
      </c>
      <c r="AG737" s="36">
        <f t="shared" si="68"/>
        <v>3.9019999999999999E-2</v>
      </c>
      <c r="AH737" s="36"/>
      <c r="AJ737" s="37"/>
      <c r="AK737" s="37"/>
    </row>
    <row r="738" spans="5:37" x14ac:dyDescent="0.25">
      <c r="E738" s="1">
        <v>3.7187999999999999</v>
      </c>
      <c r="F738" s="106"/>
      <c r="J738" s="110">
        <v>46325</v>
      </c>
      <c r="K738" s="106">
        <v>3.73597</v>
      </c>
      <c r="L738" s="30"/>
      <c r="AF738" s="35">
        <f t="shared" si="69"/>
        <v>45989</v>
      </c>
      <c r="AG738" s="36">
        <f t="shared" si="68"/>
        <v>3.9022100000000004E-2</v>
      </c>
      <c r="AH738" s="36"/>
      <c r="AJ738" s="37"/>
      <c r="AK738" s="37"/>
    </row>
    <row r="739" spans="5:37" x14ac:dyDescent="0.25">
      <c r="E739" s="1">
        <v>3.7187999999999999</v>
      </c>
      <c r="F739" s="106"/>
      <c r="J739" s="110">
        <v>46328</v>
      </c>
      <c r="K739" s="106">
        <v>3.7355800000000001</v>
      </c>
      <c r="L739" s="30"/>
      <c r="AF739" s="35">
        <f t="shared" si="69"/>
        <v>45990</v>
      </c>
      <c r="AG739" s="36">
        <f t="shared" si="68"/>
        <v>3.9022100000000004E-2</v>
      </c>
      <c r="AH739" s="36"/>
      <c r="AJ739" s="37"/>
      <c r="AK739" s="37"/>
    </row>
    <row r="740" spans="5:37" x14ac:dyDescent="0.25">
      <c r="E740" s="1">
        <v>3.7187999999999999</v>
      </c>
      <c r="F740" s="106"/>
      <c r="J740" s="110">
        <v>46329</v>
      </c>
      <c r="K740" s="106">
        <v>3.7355800000000001</v>
      </c>
      <c r="L740" s="30"/>
      <c r="AF740" s="35">
        <f t="shared" si="69"/>
        <v>45991</v>
      </c>
      <c r="AG740" s="36">
        <f t="shared" si="68"/>
        <v>3.9022100000000004E-2</v>
      </c>
      <c r="AH740" s="36"/>
      <c r="AJ740" s="37"/>
      <c r="AK740" s="37"/>
    </row>
    <row r="741" spans="5:37" x14ac:dyDescent="0.25">
      <c r="E741" s="1">
        <v>3.7191800000000002</v>
      </c>
      <c r="F741" s="106"/>
      <c r="J741" s="110">
        <v>46330</v>
      </c>
      <c r="K741" s="106">
        <v>3.7355800000000001</v>
      </c>
      <c r="L741" s="30"/>
      <c r="AF741" s="35">
        <f t="shared" si="69"/>
        <v>45992</v>
      </c>
      <c r="AG741" s="36">
        <f t="shared" si="68"/>
        <v>3.9017900000000001E-2</v>
      </c>
      <c r="AH741" s="36"/>
      <c r="AJ741" s="37"/>
      <c r="AK741" s="37"/>
    </row>
    <row r="742" spans="5:37" x14ac:dyDescent="0.25">
      <c r="E742" s="1">
        <v>3.7187999999999999</v>
      </c>
      <c r="F742" s="106"/>
      <c r="J742" s="110">
        <v>46331</v>
      </c>
      <c r="K742" s="106">
        <v>3.7355800000000001</v>
      </c>
      <c r="L742" s="30"/>
      <c r="AF742" s="35">
        <f t="shared" si="69"/>
        <v>45993</v>
      </c>
      <c r="AG742" s="36">
        <f t="shared" si="68"/>
        <v>3.7355800000000002E-2</v>
      </c>
      <c r="AH742" s="36"/>
      <c r="AJ742" s="37"/>
      <c r="AK742" s="37"/>
    </row>
    <row r="743" spans="5:37" x14ac:dyDescent="0.25">
      <c r="E743" s="1">
        <v>3.7187999999999999</v>
      </c>
      <c r="F743" s="106"/>
      <c r="J743" s="110">
        <v>46332</v>
      </c>
      <c r="K743" s="106">
        <v>3.73597</v>
      </c>
      <c r="L743" s="30"/>
      <c r="AF743" s="35">
        <f t="shared" si="69"/>
        <v>45994</v>
      </c>
      <c r="AG743" s="36">
        <f t="shared" si="68"/>
        <v>3.7355800000000002E-2</v>
      </c>
      <c r="AH743" s="36"/>
      <c r="AJ743" s="37"/>
      <c r="AK743" s="37"/>
    </row>
    <row r="744" spans="5:37" x14ac:dyDescent="0.25">
      <c r="E744" s="1">
        <v>3.7187999999999999</v>
      </c>
      <c r="F744" s="106"/>
      <c r="J744" s="110">
        <v>46335</v>
      </c>
      <c r="K744" s="106">
        <v>3.7355800000000001</v>
      </c>
      <c r="L744" s="30"/>
      <c r="AF744" s="35">
        <f t="shared" si="69"/>
        <v>45995</v>
      </c>
      <c r="AG744" s="36">
        <f t="shared" si="68"/>
        <v>3.7355800000000002E-2</v>
      </c>
      <c r="AH744" s="36"/>
      <c r="AJ744" s="37"/>
      <c r="AK744" s="37"/>
    </row>
    <row r="745" spans="5:37" x14ac:dyDescent="0.25">
      <c r="E745" s="1">
        <v>3.7187999999999999</v>
      </c>
      <c r="F745" s="106"/>
      <c r="J745" s="110">
        <v>46336</v>
      </c>
      <c r="K745" s="106">
        <v>3.73577</v>
      </c>
      <c r="L745" s="30"/>
      <c r="AF745" s="35">
        <f t="shared" si="69"/>
        <v>45996</v>
      </c>
      <c r="AG745" s="36">
        <f t="shared" si="68"/>
        <v>3.7359700000000003E-2</v>
      </c>
      <c r="AH745" s="36"/>
      <c r="AJ745" s="37"/>
      <c r="AK745" s="37"/>
    </row>
    <row r="746" spans="5:37" x14ac:dyDescent="0.25">
      <c r="E746" s="1">
        <v>3.7191800000000002</v>
      </c>
      <c r="F746" s="106"/>
      <c r="J746" s="110">
        <v>46338</v>
      </c>
      <c r="K746" s="106">
        <v>3.7355800000000001</v>
      </c>
      <c r="L746" s="30"/>
      <c r="AF746" s="35">
        <f t="shared" si="69"/>
        <v>45997</v>
      </c>
      <c r="AG746" s="36">
        <f t="shared" si="68"/>
        <v>3.7359700000000003E-2</v>
      </c>
      <c r="AH746" s="36"/>
      <c r="AJ746" s="37"/>
      <c r="AK746" s="37"/>
    </row>
    <row r="747" spans="5:37" x14ac:dyDescent="0.25">
      <c r="E747" s="1">
        <v>3.7187999999999999</v>
      </c>
      <c r="F747" s="106"/>
      <c r="J747" s="110">
        <v>46339</v>
      </c>
      <c r="K747" s="106">
        <v>3.73597</v>
      </c>
      <c r="L747" s="30"/>
      <c r="AF747" s="35">
        <f t="shared" si="69"/>
        <v>45998</v>
      </c>
      <c r="AG747" s="36">
        <f t="shared" si="68"/>
        <v>3.7359700000000003E-2</v>
      </c>
      <c r="AH747" s="36"/>
      <c r="AJ747" s="37"/>
      <c r="AK747" s="37"/>
    </row>
    <row r="748" spans="5:37" x14ac:dyDescent="0.25">
      <c r="E748" s="1">
        <v>3.7187999999999999</v>
      </c>
      <c r="F748" s="106"/>
      <c r="J748" s="110">
        <v>46342</v>
      </c>
      <c r="K748" s="106">
        <v>3.7355800000000001</v>
      </c>
      <c r="L748" s="30"/>
      <c r="AF748" s="35">
        <f t="shared" si="69"/>
        <v>45999</v>
      </c>
      <c r="AG748" s="36">
        <f t="shared" si="68"/>
        <v>3.7355800000000002E-2</v>
      </c>
      <c r="AH748" s="36"/>
      <c r="AJ748" s="37"/>
      <c r="AK748" s="37"/>
    </row>
    <row r="749" spans="5:37" x14ac:dyDescent="0.25">
      <c r="E749" s="1">
        <v>3.7187999999999999</v>
      </c>
      <c r="F749" s="106"/>
      <c r="J749" s="110">
        <v>46343</v>
      </c>
      <c r="K749" s="106">
        <v>3.7355800000000001</v>
      </c>
      <c r="L749" s="30"/>
      <c r="AF749" s="35">
        <f t="shared" si="69"/>
        <v>46000</v>
      </c>
      <c r="AG749" s="36">
        <f t="shared" si="68"/>
        <v>3.7355800000000002E-2</v>
      </c>
      <c r="AH749" s="36"/>
      <c r="AJ749" s="37"/>
      <c r="AK749" s="37"/>
    </row>
    <row r="750" spans="5:37" x14ac:dyDescent="0.25">
      <c r="E750" s="1">
        <v>3.7187999999999999</v>
      </c>
      <c r="F750" s="106"/>
      <c r="J750" s="110">
        <v>46344</v>
      </c>
      <c r="K750" s="106">
        <v>3.7355800000000001</v>
      </c>
      <c r="L750" s="30"/>
      <c r="AF750" s="35">
        <f t="shared" si="69"/>
        <v>46001</v>
      </c>
      <c r="AG750" s="36">
        <f t="shared" si="68"/>
        <v>3.7355800000000002E-2</v>
      </c>
      <c r="AH750" s="36"/>
      <c r="AJ750" s="37"/>
      <c r="AK750" s="37"/>
    </row>
    <row r="751" spans="5:37" x14ac:dyDescent="0.25">
      <c r="E751" s="1">
        <v>3.7191800000000002</v>
      </c>
      <c r="F751" s="106"/>
      <c r="J751" s="110">
        <v>46345</v>
      </c>
      <c r="K751" s="106">
        <v>3.7355800000000001</v>
      </c>
      <c r="L751" s="30"/>
      <c r="AF751" s="35">
        <f t="shared" si="69"/>
        <v>46002</v>
      </c>
      <c r="AG751" s="36">
        <f t="shared" si="68"/>
        <v>3.7355800000000002E-2</v>
      </c>
      <c r="AH751" s="36"/>
      <c r="AJ751" s="37"/>
      <c r="AK751" s="37"/>
    </row>
    <row r="752" spans="5:37" x14ac:dyDescent="0.25">
      <c r="E752" s="1">
        <v>3.7187999999999999</v>
      </c>
      <c r="F752" s="106"/>
      <c r="J752" s="110">
        <v>46346</v>
      </c>
      <c r="K752" s="106">
        <v>3.73597</v>
      </c>
      <c r="L752" s="30"/>
      <c r="AF752" s="35">
        <f t="shared" si="69"/>
        <v>46003</v>
      </c>
      <c r="AG752" s="36">
        <f t="shared" si="68"/>
        <v>3.7359700000000003E-2</v>
      </c>
      <c r="AH752" s="36"/>
      <c r="AJ752" s="37"/>
      <c r="AK752" s="37"/>
    </row>
    <row r="753" spans="5:37" x14ac:dyDescent="0.25">
      <c r="E753" s="1">
        <v>3.7189899999999998</v>
      </c>
      <c r="F753" s="106"/>
      <c r="J753" s="110">
        <v>46349</v>
      </c>
      <c r="K753" s="106">
        <v>3.7355800000000001</v>
      </c>
      <c r="L753" s="30"/>
      <c r="AF753" s="35">
        <f t="shared" si="69"/>
        <v>46004</v>
      </c>
      <c r="AG753" s="36">
        <f t="shared" si="68"/>
        <v>3.7359700000000003E-2</v>
      </c>
      <c r="AH753" s="36"/>
      <c r="AJ753" s="37"/>
      <c r="AK753" s="37"/>
    </row>
    <row r="754" spans="5:37" x14ac:dyDescent="0.25">
      <c r="E754" s="1">
        <v>3.7187999999999999</v>
      </c>
      <c r="F754" s="106"/>
      <c r="J754" s="110">
        <v>46350</v>
      </c>
      <c r="K754" s="106">
        <v>3.7355800000000001</v>
      </c>
      <c r="L754" s="30"/>
      <c r="AF754" s="35">
        <f t="shared" si="69"/>
        <v>46005</v>
      </c>
      <c r="AG754" s="36">
        <f t="shared" si="68"/>
        <v>3.7359700000000003E-2</v>
      </c>
      <c r="AH754" s="36"/>
      <c r="AJ754" s="37"/>
      <c r="AK754" s="37"/>
    </row>
    <row r="755" spans="5:37" x14ac:dyDescent="0.25">
      <c r="E755" s="1">
        <v>3.7191800000000002</v>
      </c>
      <c r="F755" s="106"/>
      <c r="J755" s="110">
        <v>46351</v>
      </c>
      <c r="K755" s="106">
        <v>3.73577</v>
      </c>
      <c r="L755" s="30"/>
      <c r="AF755" s="35">
        <f t="shared" si="69"/>
        <v>46006</v>
      </c>
      <c r="AG755" s="36">
        <f t="shared" si="68"/>
        <v>3.7355800000000002E-2</v>
      </c>
      <c r="AH755" s="36"/>
      <c r="AJ755" s="37"/>
      <c r="AK755" s="37"/>
    </row>
    <row r="756" spans="5:37" x14ac:dyDescent="0.25">
      <c r="E756" s="1">
        <v>3.7187999999999999</v>
      </c>
      <c r="F756" s="106"/>
      <c r="J756" s="110">
        <v>46353</v>
      </c>
      <c r="K756" s="106">
        <v>3.73597</v>
      </c>
      <c r="L756" s="30"/>
      <c r="AF756" s="35">
        <f t="shared" si="69"/>
        <v>46007</v>
      </c>
      <c r="AG756" s="36">
        <f t="shared" si="68"/>
        <v>3.7355800000000002E-2</v>
      </c>
      <c r="AH756" s="36"/>
      <c r="AJ756" s="37"/>
      <c r="AK756" s="37"/>
    </row>
    <row r="757" spans="5:37" x14ac:dyDescent="0.25">
      <c r="E757" s="1">
        <v>3.7187999999999999</v>
      </c>
      <c r="F757" s="106"/>
      <c r="J757" s="110">
        <v>46356</v>
      </c>
      <c r="K757" s="106">
        <v>3.7355800000000001</v>
      </c>
      <c r="L757" s="30"/>
      <c r="AF757" s="35">
        <f t="shared" si="69"/>
        <v>46008</v>
      </c>
      <c r="AG757" s="36">
        <f t="shared" si="68"/>
        <v>3.7355800000000002E-2</v>
      </c>
      <c r="AH757" s="36"/>
      <c r="AJ757" s="37"/>
      <c r="AK757" s="37"/>
    </row>
    <row r="758" spans="5:37" x14ac:dyDescent="0.25">
      <c r="E758" s="1">
        <v>3.7026500000000002</v>
      </c>
      <c r="F758" s="106"/>
      <c r="J758" s="110">
        <v>46357</v>
      </c>
      <c r="K758" s="106">
        <v>3.7355800000000001</v>
      </c>
      <c r="L758" s="30"/>
      <c r="AF758" s="35">
        <f t="shared" si="69"/>
        <v>46009</v>
      </c>
      <c r="AG758" s="36">
        <f t="shared" si="68"/>
        <v>3.7355800000000002E-2</v>
      </c>
      <c r="AH758" s="36"/>
      <c r="AJ758" s="37"/>
      <c r="AK758" s="37"/>
    </row>
    <row r="759" spans="5:37" x14ac:dyDescent="0.25">
      <c r="E759" s="1">
        <v>3.7026500000000002</v>
      </c>
      <c r="F759" s="106"/>
      <c r="J759" s="110">
        <v>46358</v>
      </c>
      <c r="K759" s="106">
        <v>3.7334100000000001</v>
      </c>
      <c r="L759" s="30"/>
      <c r="AF759" s="35">
        <f t="shared" si="69"/>
        <v>46010</v>
      </c>
      <c r="AG759" s="36">
        <f t="shared" si="68"/>
        <v>3.7359700000000003E-2</v>
      </c>
      <c r="AH759" s="36"/>
      <c r="AJ759" s="37"/>
      <c r="AK759" s="37"/>
    </row>
    <row r="760" spans="5:37" x14ac:dyDescent="0.25">
      <c r="E760" s="1">
        <v>3.70303</v>
      </c>
      <c r="F760" s="106"/>
      <c r="J760" s="110">
        <v>46359</v>
      </c>
      <c r="K760" s="106">
        <v>3.7334100000000001</v>
      </c>
      <c r="L760" s="30"/>
      <c r="AF760" s="35">
        <f t="shared" si="69"/>
        <v>46011</v>
      </c>
      <c r="AG760" s="36">
        <f t="shared" si="68"/>
        <v>3.7359700000000003E-2</v>
      </c>
      <c r="AH760" s="36"/>
      <c r="AJ760" s="37"/>
      <c r="AK760" s="37"/>
    </row>
    <row r="761" spans="5:37" x14ac:dyDescent="0.25">
      <c r="E761" s="1">
        <v>3.7026500000000002</v>
      </c>
      <c r="F761" s="106"/>
      <c r="J761" s="110">
        <v>46360</v>
      </c>
      <c r="K761" s="106">
        <v>3.7337899999999999</v>
      </c>
      <c r="L761" s="30"/>
      <c r="AF761" s="35">
        <f t="shared" si="69"/>
        <v>46012</v>
      </c>
      <c r="AG761" s="36">
        <f t="shared" si="68"/>
        <v>3.7359700000000003E-2</v>
      </c>
      <c r="AH761" s="36"/>
      <c r="AJ761" s="37"/>
      <c r="AK761" s="37"/>
    </row>
    <row r="762" spans="5:37" x14ac:dyDescent="0.25">
      <c r="E762" s="1">
        <v>3.7026500000000002</v>
      </c>
      <c r="F762" s="106"/>
      <c r="J762" s="110">
        <v>46363</v>
      </c>
      <c r="K762" s="106">
        <v>3.7334100000000001</v>
      </c>
      <c r="L762" s="30"/>
      <c r="AF762" s="35">
        <f t="shared" si="69"/>
        <v>46013</v>
      </c>
      <c r="AG762" s="36">
        <f t="shared" si="68"/>
        <v>3.7355800000000002E-2</v>
      </c>
      <c r="AH762" s="36"/>
      <c r="AJ762" s="37"/>
      <c r="AK762" s="37"/>
    </row>
    <row r="763" spans="5:37" x14ac:dyDescent="0.25">
      <c r="E763" s="1">
        <v>3.7028400000000001</v>
      </c>
      <c r="F763" s="106"/>
      <c r="J763" s="110">
        <v>46364</v>
      </c>
      <c r="K763" s="106">
        <v>3.7334100000000001</v>
      </c>
      <c r="L763" s="30"/>
      <c r="AF763" s="35">
        <f t="shared" si="69"/>
        <v>46014</v>
      </c>
      <c r="AG763" s="36">
        <f t="shared" si="68"/>
        <v>3.7355800000000002E-2</v>
      </c>
      <c r="AH763" s="36"/>
      <c r="AJ763" s="37"/>
      <c r="AK763" s="37"/>
    </row>
    <row r="764" spans="5:37" x14ac:dyDescent="0.25">
      <c r="E764" s="1">
        <v>3.70303</v>
      </c>
      <c r="F764" s="106"/>
      <c r="J764" s="110">
        <v>46365</v>
      </c>
      <c r="K764" s="106">
        <v>3.7334100000000001</v>
      </c>
      <c r="L764" s="30"/>
      <c r="AF764" s="35">
        <f t="shared" si="69"/>
        <v>46015</v>
      </c>
      <c r="AG764" s="36">
        <f t="shared" si="68"/>
        <v>3.7357700000000001E-2</v>
      </c>
      <c r="AH764" s="36"/>
      <c r="AJ764" s="37"/>
      <c r="AK764" s="37"/>
    </row>
    <row r="765" spans="5:37" x14ac:dyDescent="0.25">
      <c r="E765" s="1">
        <v>3.7026500000000002</v>
      </c>
      <c r="F765" s="106"/>
      <c r="J765" s="110">
        <v>46366</v>
      </c>
      <c r="K765" s="106">
        <v>3.7334100000000001</v>
      </c>
      <c r="L765" s="30"/>
      <c r="AF765" s="35">
        <f t="shared" si="69"/>
        <v>46016</v>
      </c>
      <c r="AG765" s="36">
        <f t="shared" si="68"/>
        <v>3.7357700000000001E-2</v>
      </c>
      <c r="AH765" s="36"/>
      <c r="AJ765" s="37"/>
      <c r="AK765" s="37"/>
    </row>
    <row r="766" spans="5:37" x14ac:dyDescent="0.25">
      <c r="E766" s="1">
        <v>3.7026500000000002</v>
      </c>
      <c r="F766" s="106"/>
      <c r="J766" s="110">
        <v>46367</v>
      </c>
      <c r="K766" s="106">
        <v>3.7337899999999999</v>
      </c>
      <c r="L766" s="30"/>
      <c r="AF766" s="35">
        <f t="shared" si="69"/>
        <v>46017</v>
      </c>
      <c r="AG766" s="36">
        <f t="shared" si="68"/>
        <v>3.7359700000000003E-2</v>
      </c>
      <c r="AH766" s="36"/>
      <c r="AJ766" s="37"/>
      <c r="AK766" s="37"/>
    </row>
    <row r="767" spans="5:37" x14ac:dyDescent="0.25">
      <c r="E767" s="1">
        <v>3.7026500000000002</v>
      </c>
      <c r="F767" s="106"/>
      <c r="J767" s="110">
        <v>46370</v>
      </c>
      <c r="K767" s="106">
        <v>3.7334100000000001</v>
      </c>
      <c r="L767" s="30"/>
      <c r="AF767" s="35">
        <f t="shared" si="69"/>
        <v>46018</v>
      </c>
      <c r="AG767" s="36">
        <f t="shared" si="68"/>
        <v>3.7359700000000003E-2</v>
      </c>
      <c r="AH767" s="36"/>
      <c r="AJ767" s="37"/>
      <c r="AK767" s="37"/>
    </row>
    <row r="768" spans="5:37" x14ac:dyDescent="0.25">
      <c r="E768" s="1">
        <v>3.7026500000000002</v>
      </c>
      <c r="F768" s="106"/>
      <c r="J768" s="110">
        <v>46371</v>
      </c>
      <c r="K768" s="106">
        <v>3.7334100000000001</v>
      </c>
      <c r="L768" s="30"/>
      <c r="AF768" s="35">
        <f t="shared" si="69"/>
        <v>46019</v>
      </c>
      <c r="AG768" s="36">
        <f t="shared" si="68"/>
        <v>3.7359700000000003E-2</v>
      </c>
      <c r="AH768" s="36"/>
      <c r="AJ768" s="37"/>
      <c r="AK768" s="37"/>
    </row>
    <row r="769" spans="5:37" x14ac:dyDescent="0.25">
      <c r="E769" s="1">
        <v>3.70303</v>
      </c>
      <c r="F769" s="106"/>
      <c r="J769" s="110">
        <v>46372</v>
      </c>
      <c r="K769" s="106">
        <v>3.7334100000000001</v>
      </c>
      <c r="L769" s="30"/>
      <c r="AF769" s="35">
        <f t="shared" si="69"/>
        <v>46020</v>
      </c>
      <c r="AG769" s="36">
        <f t="shared" si="68"/>
        <v>3.7355800000000002E-2</v>
      </c>
      <c r="AH769" s="36"/>
      <c r="AJ769" s="37"/>
      <c r="AK769" s="37"/>
    </row>
    <row r="770" spans="5:37" x14ac:dyDescent="0.25">
      <c r="E770" s="1">
        <v>3.7026500000000002</v>
      </c>
      <c r="F770" s="106"/>
      <c r="J770" s="110">
        <v>46373</v>
      </c>
      <c r="K770" s="106">
        <v>3.7334100000000001</v>
      </c>
      <c r="L770" s="30"/>
      <c r="AF770" s="35">
        <f t="shared" si="69"/>
        <v>46021</v>
      </c>
      <c r="AG770" s="36">
        <f t="shared" si="68"/>
        <v>3.7355800000000002E-2</v>
      </c>
      <c r="AH770" s="36"/>
      <c r="AJ770" s="37"/>
      <c r="AK770" s="37"/>
    </row>
    <row r="771" spans="5:37" x14ac:dyDescent="0.25">
      <c r="E771" s="1">
        <v>3.7026500000000002</v>
      </c>
      <c r="F771" s="106"/>
      <c r="J771" s="110">
        <v>46374</v>
      </c>
      <c r="K771" s="106">
        <v>3.7337899999999999</v>
      </c>
      <c r="L771" s="30"/>
      <c r="AF771" s="35">
        <f t="shared" si="69"/>
        <v>46022</v>
      </c>
      <c r="AG771" s="36">
        <f t="shared" si="68"/>
        <v>3.7357700000000001E-2</v>
      </c>
      <c r="AH771" s="36"/>
      <c r="AJ771" s="37"/>
      <c r="AK771" s="37"/>
    </row>
    <row r="772" spans="5:37" x14ac:dyDescent="0.25">
      <c r="E772" s="1">
        <v>3.7026500000000002</v>
      </c>
      <c r="F772" s="106"/>
      <c r="J772" s="110">
        <v>46377</v>
      </c>
      <c r="K772" s="106">
        <v>3.7334100000000001</v>
      </c>
      <c r="L772" s="30"/>
      <c r="AF772" s="35">
        <f t="shared" si="69"/>
        <v>46023</v>
      </c>
      <c r="AG772" s="36">
        <f t="shared" si="68"/>
        <v>3.7357700000000001E-2</v>
      </c>
      <c r="AH772" s="36"/>
      <c r="AJ772" s="37"/>
      <c r="AK772" s="37"/>
    </row>
    <row r="773" spans="5:37" x14ac:dyDescent="0.25">
      <c r="E773" s="1">
        <v>3.7026500000000002</v>
      </c>
      <c r="F773" s="106"/>
      <c r="J773" s="110">
        <v>46378</v>
      </c>
      <c r="K773" s="106">
        <v>3.7334100000000001</v>
      </c>
      <c r="L773" s="30"/>
      <c r="AF773" s="35">
        <f t="shared" si="69"/>
        <v>46024</v>
      </c>
      <c r="AG773" s="36">
        <f t="shared" si="68"/>
        <v>3.7359700000000003E-2</v>
      </c>
      <c r="AH773" s="36"/>
      <c r="AJ773" s="37"/>
      <c r="AK773" s="37"/>
    </row>
    <row r="774" spans="5:37" x14ac:dyDescent="0.25">
      <c r="E774" s="1">
        <v>3.70303</v>
      </c>
      <c r="F774" s="106"/>
      <c r="J774" s="110">
        <v>46379</v>
      </c>
      <c r="K774" s="106">
        <v>3.7334100000000001</v>
      </c>
      <c r="L774" s="30"/>
      <c r="AF774" s="35">
        <f t="shared" si="69"/>
        <v>46025</v>
      </c>
      <c r="AG774" s="36">
        <f t="shared" si="68"/>
        <v>3.7359700000000003E-2</v>
      </c>
      <c r="AH774" s="36"/>
      <c r="AJ774" s="37"/>
      <c r="AK774" s="37"/>
    </row>
    <row r="775" spans="5:37" x14ac:dyDescent="0.25">
      <c r="E775" s="1">
        <v>3.7026500000000002</v>
      </c>
      <c r="F775" s="106"/>
      <c r="J775" s="110">
        <v>46380</v>
      </c>
      <c r="K775" s="106">
        <v>3.7339899999999999</v>
      </c>
      <c r="L775" s="30"/>
      <c r="AF775" s="35">
        <f t="shared" si="69"/>
        <v>46026</v>
      </c>
      <c r="AG775" s="36">
        <f t="shared" ref="AG775:AG838" si="70">_xlfn.IFNA(VLOOKUP(AF775,J:K,2,FALSE)/100,AG774)</f>
        <v>3.7359700000000003E-2</v>
      </c>
      <c r="AH775" s="36"/>
      <c r="AJ775" s="37"/>
      <c r="AK775" s="37"/>
    </row>
    <row r="776" spans="5:37" x14ac:dyDescent="0.25">
      <c r="E776" s="1">
        <v>3.7026500000000002</v>
      </c>
      <c r="F776" s="106"/>
      <c r="J776" s="110">
        <v>46384</v>
      </c>
      <c r="K776" s="106">
        <v>3.7334100000000001</v>
      </c>
      <c r="L776" s="30"/>
      <c r="AF776" s="35">
        <f t="shared" ref="AF776:AF839" si="71">AF775+1</f>
        <v>46027</v>
      </c>
      <c r="AG776" s="36">
        <f t="shared" si="70"/>
        <v>3.7355800000000002E-2</v>
      </c>
      <c r="AH776" s="36"/>
      <c r="AJ776" s="37"/>
      <c r="AK776" s="37"/>
    </row>
    <row r="777" spans="5:37" x14ac:dyDescent="0.25">
      <c r="E777" s="1">
        <v>3.7026500000000002</v>
      </c>
      <c r="F777" s="106"/>
      <c r="J777" s="110">
        <v>46385</v>
      </c>
      <c r="K777" s="106">
        <v>3.7334100000000001</v>
      </c>
      <c r="L777" s="30"/>
      <c r="AF777" s="35">
        <f t="shared" si="71"/>
        <v>46028</v>
      </c>
      <c r="AG777" s="36">
        <f t="shared" si="70"/>
        <v>3.7355800000000002E-2</v>
      </c>
      <c r="AH777" s="36"/>
      <c r="AJ777" s="37"/>
      <c r="AK777" s="37"/>
    </row>
    <row r="778" spans="5:37" x14ac:dyDescent="0.25">
      <c r="E778" s="1">
        <v>3.7026500000000002</v>
      </c>
      <c r="F778" s="106"/>
      <c r="J778" s="110">
        <v>46386</v>
      </c>
      <c r="K778" s="106">
        <v>3.7334100000000001</v>
      </c>
      <c r="L778" s="30"/>
      <c r="AF778" s="35">
        <f t="shared" si="71"/>
        <v>46029</v>
      </c>
      <c r="AG778" s="36">
        <f t="shared" si="70"/>
        <v>3.7355800000000002E-2</v>
      </c>
      <c r="AH778" s="36"/>
      <c r="AJ778" s="37"/>
      <c r="AK778" s="37"/>
    </row>
    <row r="779" spans="5:37" x14ac:dyDescent="0.25">
      <c r="E779" s="1">
        <v>3.70303</v>
      </c>
      <c r="F779" s="106"/>
      <c r="J779" s="110">
        <v>46387</v>
      </c>
      <c r="K779" s="106">
        <v>3.7339899999999999</v>
      </c>
      <c r="L779" s="30"/>
      <c r="AF779" s="35">
        <f t="shared" si="71"/>
        <v>46030</v>
      </c>
      <c r="AG779" s="36">
        <f t="shared" si="70"/>
        <v>3.7355800000000002E-2</v>
      </c>
      <c r="AH779" s="36"/>
      <c r="AJ779" s="37"/>
      <c r="AK779" s="37"/>
    </row>
    <row r="780" spans="5:37" x14ac:dyDescent="0.25">
      <c r="E780" s="1">
        <v>3.7026500000000002</v>
      </c>
      <c r="F780" s="106"/>
      <c r="J780" s="110">
        <v>46391</v>
      </c>
      <c r="K780" s="106">
        <v>3.7334100000000001</v>
      </c>
      <c r="L780" s="30"/>
      <c r="AF780" s="35">
        <f t="shared" si="71"/>
        <v>46031</v>
      </c>
      <c r="AG780" s="36">
        <f t="shared" si="70"/>
        <v>3.7359700000000003E-2</v>
      </c>
      <c r="AH780" s="36"/>
      <c r="AJ780" s="37"/>
      <c r="AK780" s="37"/>
    </row>
    <row r="781" spans="5:37" x14ac:dyDescent="0.25">
      <c r="E781" s="1">
        <v>3.7026500000000002</v>
      </c>
      <c r="F781" s="106"/>
      <c r="J781" s="110">
        <v>46392</v>
      </c>
      <c r="K781" s="106">
        <v>3.7334100000000001</v>
      </c>
      <c r="L781" s="30"/>
      <c r="AF781" s="35">
        <f t="shared" si="71"/>
        <v>46032</v>
      </c>
      <c r="AG781" s="36">
        <f t="shared" si="70"/>
        <v>3.7359700000000003E-2</v>
      </c>
      <c r="AH781" s="36"/>
      <c r="AJ781" s="37"/>
      <c r="AK781" s="37"/>
    </row>
    <row r="782" spans="5:37" x14ac:dyDescent="0.25">
      <c r="E782" s="1">
        <v>3.7026500000000002</v>
      </c>
      <c r="F782" s="106"/>
      <c r="J782" s="110">
        <v>46393</v>
      </c>
      <c r="K782" s="106">
        <v>3.7334100000000001</v>
      </c>
      <c r="L782" s="30"/>
      <c r="AF782" s="35">
        <f t="shared" si="71"/>
        <v>46033</v>
      </c>
      <c r="AG782" s="36">
        <f t="shared" si="70"/>
        <v>3.7359700000000003E-2</v>
      </c>
      <c r="AH782" s="36"/>
      <c r="AJ782" s="37"/>
      <c r="AK782" s="37"/>
    </row>
    <row r="783" spans="5:37" x14ac:dyDescent="0.25">
      <c r="E783" s="1">
        <v>3.70322</v>
      </c>
      <c r="F783" s="106"/>
      <c r="J783" s="110">
        <v>46394</v>
      </c>
      <c r="K783" s="106">
        <v>3.7334100000000001</v>
      </c>
      <c r="L783" s="30"/>
      <c r="AF783" s="35">
        <f t="shared" si="71"/>
        <v>46034</v>
      </c>
      <c r="AG783" s="36">
        <f t="shared" si="70"/>
        <v>3.7355800000000002E-2</v>
      </c>
      <c r="AH783" s="36"/>
      <c r="AJ783" s="37"/>
      <c r="AK783" s="37"/>
    </row>
    <row r="784" spans="5:37" x14ac:dyDescent="0.25">
      <c r="E784" s="1">
        <v>3.7026500000000002</v>
      </c>
      <c r="F784" s="106"/>
      <c r="J784" s="110">
        <v>46395</v>
      </c>
      <c r="K784" s="106">
        <v>3.7337899999999999</v>
      </c>
      <c r="L784" s="30"/>
      <c r="AF784" s="35">
        <f t="shared" si="71"/>
        <v>46035</v>
      </c>
      <c r="AG784" s="36">
        <f t="shared" si="70"/>
        <v>3.7355800000000002E-2</v>
      </c>
      <c r="AH784" s="36"/>
      <c r="AJ784" s="37"/>
      <c r="AK784" s="37"/>
    </row>
    <row r="785" spans="5:37" x14ac:dyDescent="0.25">
      <c r="E785" s="1">
        <v>3.7026500000000002</v>
      </c>
      <c r="F785" s="106"/>
      <c r="J785" s="110">
        <v>46398</v>
      </c>
      <c r="K785" s="106">
        <v>3.7334100000000001</v>
      </c>
      <c r="L785" s="30"/>
      <c r="AF785" s="35">
        <f t="shared" si="71"/>
        <v>46036</v>
      </c>
      <c r="AG785" s="36">
        <f t="shared" si="70"/>
        <v>3.7355800000000002E-2</v>
      </c>
      <c r="AH785" s="36"/>
      <c r="AJ785" s="37"/>
      <c r="AK785" s="37"/>
    </row>
    <row r="786" spans="5:37" x14ac:dyDescent="0.25">
      <c r="E786" s="1">
        <v>3.7026500000000002</v>
      </c>
      <c r="F786" s="106"/>
      <c r="J786" s="110">
        <v>46399</v>
      </c>
      <c r="K786" s="106">
        <v>3.7334100000000001</v>
      </c>
      <c r="L786" s="30"/>
      <c r="AF786" s="35">
        <f t="shared" si="71"/>
        <v>46037</v>
      </c>
      <c r="AG786" s="36">
        <f t="shared" si="70"/>
        <v>3.7355800000000002E-2</v>
      </c>
      <c r="AH786" s="36"/>
      <c r="AJ786" s="37"/>
      <c r="AK786" s="37"/>
    </row>
    <row r="787" spans="5:37" x14ac:dyDescent="0.25">
      <c r="E787" s="1">
        <v>3.70322</v>
      </c>
      <c r="F787" s="106"/>
      <c r="J787" s="110">
        <v>46400</v>
      </c>
      <c r="K787" s="106">
        <v>3.7334100000000001</v>
      </c>
      <c r="L787" s="30"/>
      <c r="AF787" s="35">
        <f t="shared" si="71"/>
        <v>46038</v>
      </c>
      <c r="AG787" s="36">
        <f t="shared" si="70"/>
        <v>3.7361600000000002E-2</v>
      </c>
      <c r="AH787" s="36"/>
      <c r="AJ787" s="37"/>
      <c r="AK787" s="37"/>
    </row>
    <row r="788" spans="5:37" x14ac:dyDescent="0.25">
      <c r="E788" s="1">
        <v>3.7026500000000002</v>
      </c>
      <c r="F788" s="106"/>
      <c r="J788" s="110">
        <v>46401</v>
      </c>
      <c r="K788" s="106">
        <v>3.7334100000000001</v>
      </c>
      <c r="L788" s="30"/>
      <c r="AF788" s="35">
        <f t="shared" si="71"/>
        <v>46039</v>
      </c>
      <c r="AG788" s="36">
        <f t="shared" si="70"/>
        <v>3.7361600000000002E-2</v>
      </c>
      <c r="AH788" s="36"/>
      <c r="AJ788" s="37"/>
      <c r="AK788" s="37"/>
    </row>
    <row r="789" spans="5:37" x14ac:dyDescent="0.25">
      <c r="E789" s="1">
        <v>3.7026500000000002</v>
      </c>
      <c r="F789" s="106"/>
      <c r="J789" s="110">
        <v>46402</v>
      </c>
      <c r="K789" s="106">
        <v>3.7339899999999999</v>
      </c>
      <c r="L789" s="30"/>
      <c r="AF789" s="35">
        <f t="shared" si="71"/>
        <v>46040</v>
      </c>
      <c r="AG789" s="36">
        <f t="shared" si="70"/>
        <v>3.7361600000000002E-2</v>
      </c>
      <c r="AH789" s="36"/>
      <c r="AJ789" s="37"/>
      <c r="AK789" s="37"/>
    </row>
    <row r="790" spans="5:37" x14ac:dyDescent="0.25">
      <c r="E790" s="1">
        <v>3.7026500000000002</v>
      </c>
      <c r="F790" s="106"/>
      <c r="J790" s="110">
        <v>46406</v>
      </c>
      <c r="K790" s="106">
        <v>3.7334100000000001</v>
      </c>
      <c r="L790" s="30"/>
      <c r="AF790" s="35">
        <f t="shared" si="71"/>
        <v>46041</v>
      </c>
      <c r="AG790" s="36">
        <f t="shared" si="70"/>
        <v>3.7361600000000002E-2</v>
      </c>
      <c r="AH790" s="36"/>
      <c r="AJ790" s="37"/>
      <c r="AK790" s="37"/>
    </row>
    <row r="791" spans="5:37" x14ac:dyDescent="0.25">
      <c r="E791" s="1">
        <v>3.7026500000000002</v>
      </c>
      <c r="F791" s="106"/>
      <c r="J791" s="110">
        <v>46407</v>
      </c>
      <c r="K791" s="106">
        <v>3.7334100000000001</v>
      </c>
      <c r="L791" s="30"/>
      <c r="AF791" s="35">
        <f t="shared" si="71"/>
        <v>46042</v>
      </c>
      <c r="AG791" s="36">
        <f t="shared" si="70"/>
        <v>3.7355800000000002E-2</v>
      </c>
      <c r="AH791" s="36"/>
      <c r="AJ791" s="37"/>
      <c r="AK791" s="37"/>
    </row>
    <row r="792" spans="5:37" x14ac:dyDescent="0.25">
      <c r="E792" s="1">
        <v>3.70303</v>
      </c>
      <c r="F792" s="106"/>
      <c r="J792" s="110">
        <v>46408</v>
      </c>
      <c r="K792" s="106">
        <v>3.7334100000000001</v>
      </c>
      <c r="L792" s="30"/>
      <c r="AF792" s="35">
        <f t="shared" si="71"/>
        <v>46043</v>
      </c>
      <c r="AG792" s="36">
        <f t="shared" si="70"/>
        <v>3.7355800000000002E-2</v>
      </c>
      <c r="AH792" s="36"/>
      <c r="AJ792" s="37"/>
      <c r="AK792" s="37"/>
    </row>
    <row r="793" spans="5:37" x14ac:dyDescent="0.25">
      <c r="E793" s="1">
        <v>3.7026500000000002</v>
      </c>
      <c r="F793" s="106"/>
      <c r="J793" s="110">
        <v>46409</v>
      </c>
      <c r="K793" s="106">
        <v>3.7337899999999999</v>
      </c>
      <c r="L793" s="30"/>
      <c r="AF793" s="35">
        <f t="shared" si="71"/>
        <v>46044</v>
      </c>
      <c r="AG793" s="36">
        <f t="shared" si="70"/>
        <v>3.7355800000000002E-2</v>
      </c>
      <c r="AH793" s="36"/>
      <c r="AJ793" s="37"/>
      <c r="AK793" s="37"/>
    </row>
    <row r="794" spans="5:37" x14ac:dyDescent="0.25">
      <c r="E794" s="1">
        <v>3.7026500000000002</v>
      </c>
      <c r="F794" s="106"/>
      <c r="J794" s="110">
        <v>46412</v>
      </c>
      <c r="K794" s="106">
        <v>3.7334100000000001</v>
      </c>
      <c r="L794" s="30"/>
      <c r="AF794" s="35">
        <f t="shared" si="71"/>
        <v>46045</v>
      </c>
      <c r="AG794" s="36">
        <f t="shared" si="70"/>
        <v>3.7359700000000003E-2</v>
      </c>
      <c r="AH794" s="36"/>
      <c r="AJ794" s="37"/>
      <c r="AK794" s="37"/>
    </row>
    <row r="795" spans="5:37" x14ac:dyDescent="0.25">
      <c r="E795" s="1">
        <v>3.7026500000000002</v>
      </c>
      <c r="F795" s="106"/>
      <c r="J795" s="110">
        <v>46413</v>
      </c>
      <c r="K795" s="106">
        <v>3.7334100000000001</v>
      </c>
      <c r="L795" s="30"/>
      <c r="AF795" s="35">
        <f t="shared" si="71"/>
        <v>46046</v>
      </c>
      <c r="AG795" s="36">
        <f t="shared" si="70"/>
        <v>3.7359700000000003E-2</v>
      </c>
      <c r="AH795" s="36"/>
      <c r="AJ795" s="37"/>
      <c r="AK795" s="37"/>
    </row>
    <row r="796" spans="5:37" x14ac:dyDescent="0.25">
      <c r="E796" s="1">
        <v>3.7026500000000002</v>
      </c>
      <c r="F796" s="106"/>
      <c r="J796" s="110">
        <v>46414</v>
      </c>
      <c r="K796" s="106">
        <v>3.7334100000000001</v>
      </c>
      <c r="L796" s="30"/>
      <c r="AF796" s="35">
        <f t="shared" si="71"/>
        <v>46047</v>
      </c>
      <c r="AG796" s="36">
        <f t="shared" si="70"/>
        <v>3.7359700000000003E-2</v>
      </c>
      <c r="AH796" s="36"/>
      <c r="AJ796" s="37"/>
      <c r="AK796" s="37"/>
    </row>
    <row r="797" spans="5:37" x14ac:dyDescent="0.25">
      <c r="E797" s="1">
        <v>3.70322</v>
      </c>
      <c r="F797" s="106"/>
      <c r="J797" s="110">
        <v>46415</v>
      </c>
      <c r="K797" s="106">
        <v>3.7334100000000001</v>
      </c>
      <c r="L797" s="30"/>
      <c r="AF797" s="35">
        <f t="shared" si="71"/>
        <v>46048</v>
      </c>
      <c r="AG797" s="36">
        <f t="shared" si="70"/>
        <v>3.7355800000000002E-2</v>
      </c>
      <c r="AH797" s="36"/>
      <c r="AJ797" s="37"/>
      <c r="AK797" s="37"/>
    </row>
    <row r="798" spans="5:37" x14ac:dyDescent="0.25">
      <c r="E798" s="1">
        <v>3.7026500000000002</v>
      </c>
      <c r="F798" s="106"/>
      <c r="J798" s="110">
        <v>46416</v>
      </c>
      <c r="K798" s="106">
        <v>3.7337899999999999</v>
      </c>
      <c r="L798" s="30"/>
      <c r="AF798" s="35">
        <f t="shared" si="71"/>
        <v>46049</v>
      </c>
      <c r="AG798" s="36">
        <f t="shared" si="70"/>
        <v>3.7355800000000002E-2</v>
      </c>
      <c r="AH798" s="36"/>
      <c r="AJ798" s="37"/>
      <c r="AK798" s="37"/>
    </row>
    <row r="799" spans="5:37" x14ac:dyDescent="0.25">
      <c r="E799" s="1">
        <v>3.7026500000000002</v>
      </c>
      <c r="F799" s="106"/>
      <c r="J799" s="110">
        <v>46419</v>
      </c>
      <c r="K799" s="106">
        <v>3.7334100000000001</v>
      </c>
      <c r="L799" s="30"/>
      <c r="AF799" s="35">
        <f t="shared" si="71"/>
        <v>46050</v>
      </c>
      <c r="AG799" s="36">
        <f t="shared" si="70"/>
        <v>3.7355800000000002E-2</v>
      </c>
      <c r="AH799" s="36"/>
      <c r="AJ799" s="37"/>
      <c r="AK799" s="37"/>
    </row>
    <row r="800" spans="5:37" x14ac:dyDescent="0.25">
      <c r="E800" s="1">
        <v>3.7026500000000002</v>
      </c>
      <c r="F800" s="106"/>
      <c r="J800" s="110">
        <v>46420</v>
      </c>
      <c r="K800" s="106">
        <v>3.7334100000000001</v>
      </c>
      <c r="L800" s="30"/>
      <c r="AF800" s="35">
        <f t="shared" si="71"/>
        <v>46051</v>
      </c>
      <c r="AG800" s="36">
        <f t="shared" si="70"/>
        <v>3.7355800000000002E-2</v>
      </c>
      <c r="AH800" s="36"/>
      <c r="AJ800" s="37"/>
      <c r="AK800" s="37"/>
    </row>
    <row r="801" spans="5:37" x14ac:dyDescent="0.25">
      <c r="E801" s="1">
        <v>3.70303</v>
      </c>
      <c r="F801" s="106"/>
      <c r="J801" s="110">
        <v>46421</v>
      </c>
      <c r="K801" s="106">
        <v>3.7334100000000001</v>
      </c>
      <c r="L801" s="30"/>
      <c r="AF801" s="35">
        <f t="shared" si="71"/>
        <v>46052</v>
      </c>
      <c r="AG801" s="36">
        <f t="shared" si="70"/>
        <v>3.7359700000000003E-2</v>
      </c>
      <c r="AH801" s="36"/>
      <c r="AJ801" s="37"/>
      <c r="AK801" s="37"/>
    </row>
    <row r="802" spans="5:37" x14ac:dyDescent="0.25">
      <c r="E802" s="1">
        <v>3.7026500000000002</v>
      </c>
      <c r="F802" s="106"/>
      <c r="J802" s="110">
        <v>46422</v>
      </c>
      <c r="K802" s="106">
        <v>3.7334100000000001</v>
      </c>
      <c r="L802" s="30"/>
      <c r="AF802" s="35">
        <f t="shared" si="71"/>
        <v>46053</v>
      </c>
      <c r="AG802" s="36">
        <f t="shared" si="70"/>
        <v>3.7359700000000003E-2</v>
      </c>
      <c r="AH802" s="36"/>
      <c r="AJ802" s="37"/>
      <c r="AK802" s="37"/>
    </row>
    <row r="803" spans="5:37" x14ac:dyDescent="0.25">
      <c r="E803" s="1">
        <v>3.7026500000000002</v>
      </c>
      <c r="F803" s="106"/>
      <c r="J803" s="110">
        <v>46423</v>
      </c>
      <c r="K803" s="106">
        <v>3.7337899999999999</v>
      </c>
      <c r="L803" s="30"/>
      <c r="AF803" s="35">
        <f t="shared" si="71"/>
        <v>46054</v>
      </c>
      <c r="AG803" s="36">
        <f t="shared" si="70"/>
        <v>3.7359700000000003E-2</v>
      </c>
      <c r="AH803" s="36"/>
      <c r="AJ803" s="37"/>
      <c r="AK803" s="37"/>
    </row>
    <row r="804" spans="5:37" x14ac:dyDescent="0.25">
      <c r="E804" s="1">
        <v>3.7026500000000002</v>
      </c>
      <c r="F804" s="106"/>
      <c r="J804" s="110">
        <v>46426</v>
      </c>
      <c r="K804" s="106">
        <v>3.7334100000000001</v>
      </c>
      <c r="L804" s="30"/>
      <c r="AF804" s="35">
        <f t="shared" si="71"/>
        <v>46055</v>
      </c>
      <c r="AG804" s="36">
        <f t="shared" si="70"/>
        <v>3.7355800000000002E-2</v>
      </c>
      <c r="AH804" s="36"/>
      <c r="AJ804" s="37"/>
      <c r="AK804" s="37"/>
    </row>
    <row r="805" spans="5:37" x14ac:dyDescent="0.25">
      <c r="E805" s="1">
        <v>3.7026500000000002</v>
      </c>
      <c r="F805" s="106"/>
      <c r="J805" s="110">
        <v>46427</v>
      </c>
      <c r="K805" s="106">
        <v>3.7334100000000001</v>
      </c>
      <c r="L805" s="30"/>
      <c r="AF805" s="35">
        <f t="shared" si="71"/>
        <v>46056</v>
      </c>
      <c r="AG805" s="36">
        <f t="shared" si="70"/>
        <v>3.7355800000000002E-2</v>
      </c>
      <c r="AH805" s="36"/>
      <c r="AJ805" s="37"/>
      <c r="AK805" s="37"/>
    </row>
    <row r="806" spans="5:37" x14ac:dyDescent="0.25">
      <c r="E806" s="1">
        <v>3.70303</v>
      </c>
      <c r="F806" s="106"/>
      <c r="J806" s="110">
        <v>46428</v>
      </c>
      <c r="K806" s="106">
        <v>3.7334100000000001</v>
      </c>
      <c r="L806" s="30"/>
      <c r="AF806" s="35">
        <f t="shared" si="71"/>
        <v>46057</v>
      </c>
      <c r="AG806" s="36">
        <f t="shared" si="70"/>
        <v>3.7355800000000002E-2</v>
      </c>
      <c r="AH806" s="36"/>
      <c r="AJ806" s="37"/>
      <c r="AK806" s="37"/>
    </row>
    <row r="807" spans="5:37" x14ac:dyDescent="0.25">
      <c r="E807" s="1">
        <v>3.7026500000000002</v>
      </c>
      <c r="F807" s="106"/>
      <c r="J807" s="110">
        <v>46429</v>
      </c>
      <c r="K807" s="106">
        <v>3.7334100000000001</v>
      </c>
      <c r="L807" s="30"/>
      <c r="AF807" s="35">
        <f t="shared" si="71"/>
        <v>46058</v>
      </c>
      <c r="AG807" s="36">
        <f t="shared" si="70"/>
        <v>3.7355800000000002E-2</v>
      </c>
      <c r="AH807" s="36"/>
      <c r="AJ807" s="37"/>
      <c r="AK807" s="37"/>
    </row>
    <row r="808" spans="5:37" x14ac:dyDescent="0.25">
      <c r="E808" s="1">
        <v>3.7026500000000002</v>
      </c>
      <c r="F808" s="106"/>
      <c r="J808" s="110">
        <v>46430</v>
      </c>
      <c r="K808" s="106">
        <v>3.7339899999999999</v>
      </c>
      <c r="L808" s="30"/>
      <c r="AF808" s="35">
        <f t="shared" si="71"/>
        <v>46059</v>
      </c>
      <c r="AG808" s="36">
        <f t="shared" si="70"/>
        <v>3.7359700000000003E-2</v>
      </c>
      <c r="AH808" s="36"/>
      <c r="AJ808" s="37"/>
      <c r="AK808" s="37"/>
    </row>
    <row r="809" spans="5:37" x14ac:dyDescent="0.25">
      <c r="E809" s="1">
        <v>3.7026500000000002</v>
      </c>
      <c r="F809" s="106"/>
      <c r="J809" s="110">
        <v>46434</v>
      </c>
      <c r="K809" s="106">
        <v>3.7334100000000001</v>
      </c>
      <c r="L809" s="30"/>
      <c r="AF809" s="35">
        <f t="shared" si="71"/>
        <v>46060</v>
      </c>
      <c r="AG809" s="36">
        <f t="shared" si="70"/>
        <v>3.7359700000000003E-2</v>
      </c>
      <c r="AH809" s="36"/>
      <c r="AJ809" s="37"/>
      <c r="AK809" s="37"/>
    </row>
    <row r="810" spans="5:37" x14ac:dyDescent="0.25">
      <c r="E810" s="1">
        <v>3.7026500000000002</v>
      </c>
      <c r="F810" s="106"/>
      <c r="J810" s="110">
        <v>46435</v>
      </c>
      <c r="K810" s="106">
        <v>3.7334100000000001</v>
      </c>
      <c r="L810" s="30"/>
      <c r="AF810" s="35">
        <f t="shared" si="71"/>
        <v>46061</v>
      </c>
      <c r="AG810" s="36">
        <f t="shared" si="70"/>
        <v>3.7359700000000003E-2</v>
      </c>
      <c r="AH810" s="36"/>
      <c r="AJ810" s="37"/>
      <c r="AK810" s="37"/>
    </row>
    <row r="811" spans="5:37" x14ac:dyDescent="0.25">
      <c r="E811" s="1">
        <v>3.70303</v>
      </c>
      <c r="F811" s="106"/>
      <c r="J811" s="110">
        <v>46436</v>
      </c>
      <c r="K811" s="106">
        <v>3.7334100000000001</v>
      </c>
      <c r="L811" s="30"/>
      <c r="AF811" s="35">
        <f t="shared" si="71"/>
        <v>46062</v>
      </c>
      <c r="AG811" s="36">
        <f t="shared" si="70"/>
        <v>3.7355800000000002E-2</v>
      </c>
      <c r="AH811" s="36"/>
      <c r="AJ811" s="37"/>
      <c r="AK811" s="37"/>
    </row>
    <row r="812" spans="5:37" x14ac:dyDescent="0.25">
      <c r="E812" s="1">
        <v>3.7026500000000002</v>
      </c>
      <c r="F812" s="106"/>
      <c r="J812" s="110">
        <v>46437</v>
      </c>
      <c r="K812" s="106">
        <v>3.7337899999999999</v>
      </c>
      <c r="L812" s="30"/>
      <c r="AF812" s="35">
        <f t="shared" si="71"/>
        <v>46063</v>
      </c>
      <c r="AG812" s="36">
        <f t="shared" si="70"/>
        <v>3.7355800000000002E-2</v>
      </c>
      <c r="AH812" s="36"/>
      <c r="AJ812" s="37"/>
      <c r="AK812" s="37"/>
    </row>
    <row r="813" spans="5:37" x14ac:dyDescent="0.25">
      <c r="E813" s="1">
        <v>3.7026500000000002</v>
      </c>
      <c r="F813" s="106"/>
      <c r="J813" s="110">
        <v>46440</v>
      </c>
      <c r="K813" s="106">
        <v>3.7334100000000001</v>
      </c>
      <c r="L813" s="30"/>
      <c r="AF813" s="35">
        <f t="shared" si="71"/>
        <v>46064</v>
      </c>
      <c r="AG813" s="36">
        <f t="shared" si="70"/>
        <v>3.7355800000000002E-2</v>
      </c>
      <c r="AH813" s="36"/>
      <c r="AJ813" s="37"/>
      <c r="AK813" s="37"/>
    </row>
    <row r="814" spans="5:37" x14ac:dyDescent="0.25">
      <c r="E814" s="1">
        <v>3.7026500000000002</v>
      </c>
      <c r="F814" s="106"/>
      <c r="J814" s="110">
        <v>46441</v>
      </c>
      <c r="K814" s="106">
        <v>3.7334100000000001</v>
      </c>
      <c r="L814" s="30"/>
      <c r="AF814" s="35">
        <f t="shared" si="71"/>
        <v>46065</v>
      </c>
      <c r="AG814" s="36">
        <f t="shared" si="70"/>
        <v>3.7355800000000002E-2</v>
      </c>
      <c r="AH814" s="36"/>
      <c r="AJ814" s="37"/>
      <c r="AK814" s="37"/>
    </row>
    <row r="815" spans="5:37" x14ac:dyDescent="0.25">
      <c r="E815" s="1">
        <v>3.7026500000000002</v>
      </c>
      <c r="F815" s="106"/>
      <c r="J815" s="110">
        <v>46442</v>
      </c>
      <c r="K815" s="106">
        <v>3.7334100000000001</v>
      </c>
      <c r="L815" s="30"/>
      <c r="AF815" s="35">
        <f t="shared" si="71"/>
        <v>46066</v>
      </c>
      <c r="AG815" s="36">
        <f t="shared" si="70"/>
        <v>3.7361600000000002E-2</v>
      </c>
      <c r="AH815" s="36"/>
      <c r="AJ815" s="37"/>
      <c r="AK815" s="37"/>
    </row>
    <row r="816" spans="5:37" x14ac:dyDescent="0.25">
      <c r="E816" s="1">
        <v>3.70322</v>
      </c>
      <c r="F816" s="106"/>
      <c r="J816" s="110">
        <v>46443</v>
      </c>
      <c r="K816" s="106">
        <v>3.7334100000000001</v>
      </c>
      <c r="L816" s="30"/>
      <c r="AF816" s="35">
        <f t="shared" si="71"/>
        <v>46067</v>
      </c>
      <c r="AG816" s="36">
        <f t="shared" si="70"/>
        <v>3.7361600000000002E-2</v>
      </c>
      <c r="AH816" s="36"/>
      <c r="AJ816" s="37"/>
      <c r="AK816" s="37"/>
    </row>
    <row r="817" spans="5:37" x14ac:dyDescent="0.25">
      <c r="E817" s="1">
        <v>3.7026500000000002</v>
      </c>
      <c r="F817" s="106"/>
      <c r="J817" s="110">
        <v>46444</v>
      </c>
      <c r="K817" s="106">
        <v>3.7337899999999999</v>
      </c>
      <c r="L817" s="30"/>
      <c r="AF817" s="35">
        <f t="shared" si="71"/>
        <v>46068</v>
      </c>
      <c r="AG817" s="36">
        <f t="shared" si="70"/>
        <v>3.7361600000000002E-2</v>
      </c>
      <c r="AH817" s="36"/>
      <c r="AJ817" s="37"/>
      <c r="AK817" s="37"/>
    </row>
    <row r="818" spans="5:37" x14ac:dyDescent="0.25">
      <c r="E818" s="1">
        <v>3.7026500000000002</v>
      </c>
      <c r="F818" s="106"/>
      <c r="J818" s="110">
        <v>46447</v>
      </c>
      <c r="K818" s="106">
        <v>3.7334100000000001</v>
      </c>
      <c r="L818" s="30"/>
      <c r="AF818" s="35">
        <f t="shared" si="71"/>
        <v>46069</v>
      </c>
      <c r="AG818" s="36">
        <f t="shared" si="70"/>
        <v>3.7361600000000002E-2</v>
      </c>
      <c r="AH818" s="36"/>
      <c r="AJ818" s="37"/>
      <c r="AK818" s="37"/>
    </row>
    <row r="819" spans="5:37" x14ac:dyDescent="0.25">
      <c r="E819" s="1">
        <v>3.7026500000000002</v>
      </c>
      <c r="F819" s="106"/>
      <c r="J819" s="110">
        <v>46448</v>
      </c>
      <c r="K819" s="106">
        <v>3.7334100000000001</v>
      </c>
      <c r="L819" s="30"/>
      <c r="AF819" s="35">
        <f t="shared" si="71"/>
        <v>46070</v>
      </c>
      <c r="AG819" s="36">
        <f t="shared" si="70"/>
        <v>3.7355800000000002E-2</v>
      </c>
      <c r="AH819" s="36"/>
      <c r="AJ819" s="37"/>
      <c r="AK819" s="37"/>
    </row>
    <row r="820" spans="5:37" x14ac:dyDescent="0.25">
      <c r="E820" s="1">
        <v>3.70303</v>
      </c>
      <c r="F820" s="106"/>
      <c r="J820" s="110">
        <v>46449</v>
      </c>
      <c r="K820" s="106">
        <v>3.7334100000000001</v>
      </c>
      <c r="L820" s="30"/>
      <c r="AF820" s="35">
        <f t="shared" si="71"/>
        <v>46071</v>
      </c>
      <c r="AG820" s="36">
        <f t="shared" si="70"/>
        <v>3.7355800000000002E-2</v>
      </c>
      <c r="AH820" s="36"/>
      <c r="AJ820" s="37"/>
      <c r="AK820" s="37"/>
    </row>
    <row r="821" spans="5:37" x14ac:dyDescent="0.25">
      <c r="E821" s="1">
        <v>3.7026500000000002</v>
      </c>
      <c r="F821" s="106"/>
      <c r="J821" s="110">
        <v>46450</v>
      </c>
      <c r="K821" s="106">
        <v>3.7334100000000001</v>
      </c>
      <c r="L821" s="30"/>
      <c r="AF821" s="35">
        <f t="shared" si="71"/>
        <v>46072</v>
      </c>
      <c r="AG821" s="36">
        <f t="shared" si="70"/>
        <v>3.7355800000000002E-2</v>
      </c>
      <c r="AH821" s="36"/>
      <c r="AJ821" s="37"/>
      <c r="AK821" s="37"/>
    </row>
    <row r="822" spans="5:37" x14ac:dyDescent="0.25">
      <c r="E822" s="1">
        <v>3.7026500000000002</v>
      </c>
      <c r="F822" s="106"/>
      <c r="J822" s="110">
        <v>46451</v>
      </c>
      <c r="K822" s="106">
        <v>3.7337899999999999</v>
      </c>
      <c r="L822" s="30"/>
      <c r="AF822" s="35">
        <f t="shared" si="71"/>
        <v>46073</v>
      </c>
      <c r="AG822" s="36">
        <f t="shared" si="70"/>
        <v>3.7359700000000003E-2</v>
      </c>
      <c r="AH822" s="36"/>
      <c r="AJ822" s="37"/>
      <c r="AK822" s="37"/>
    </row>
    <row r="823" spans="5:37" x14ac:dyDescent="0.25">
      <c r="E823" s="1">
        <v>3.7026500000000002</v>
      </c>
      <c r="F823" s="106"/>
      <c r="J823" s="110">
        <v>46454</v>
      </c>
      <c r="K823" s="106">
        <v>3.7334100000000001</v>
      </c>
      <c r="L823" s="30"/>
      <c r="AF823" s="35">
        <f t="shared" si="71"/>
        <v>46074</v>
      </c>
      <c r="AG823" s="36">
        <f t="shared" si="70"/>
        <v>3.7359700000000003E-2</v>
      </c>
      <c r="AH823" s="36"/>
      <c r="AJ823" s="37"/>
      <c r="AK823" s="37"/>
    </row>
    <row r="824" spans="5:37" x14ac:dyDescent="0.25">
      <c r="E824" s="1">
        <v>3.7026500000000002</v>
      </c>
      <c r="F824" s="106"/>
      <c r="J824" s="110">
        <v>46455</v>
      </c>
      <c r="K824" s="106">
        <v>3.7334100000000001</v>
      </c>
      <c r="L824" s="30"/>
      <c r="AF824" s="35">
        <f t="shared" si="71"/>
        <v>46075</v>
      </c>
      <c r="AG824" s="36">
        <f t="shared" si="70"/>
        <v>3.7359700000000003E-2</v>
      </c>
      <c r="AH824" s="36"/>
      <c r="AJ824" s="37"/>
      <c r="AK824" s="37"/>
    </row>
    <row r="825" spans="5:37" x14ac:dyDescent="0.25">
      <c r="E825" s="1">
        <v>3.70303</v>
      </c>
      <c r="F825" s="106"/>
      <c r="J825" s="110">
        <v>46456</v>
      </c>
      <c r="K825" s="106">
        <v>3.7334100000000001</v>
      </c>
      <c r="L825" s="30"/>
      <c r="AF825" s="35">
        <f t="shared" si="71"/>
        <v>46076</v>
      </c>
      <c r="AG825" s="36">
        <f t="shared" si="70"/>
        <v>3.7355800000000002E-2</v>
      </c>
      <c r="AH825" s="36"/>
      <c r="AJ825" s="37"/>
      <c r="AK825" s="37"/>
    </row>
    <row r="826" spans="5:37" x14ac:dyDescent="0.25">
      <c r="E826" s="1">
        <v>3.7026500000000002</v>
      </c>
      <c r="F826" s="106"/>
      <c r="J826" s="110">
        <v>46457</v>
      </c>
      <c r="K826" s="106">
        <v>3.7334100000000001</v>
      </c>
      <c r="L826" s="30"/>
      <c r="AF826" s="35">
        <f t="shared" si="71"/>
        <v>46077</v>
      </c>
      <c r="AG826" s="36">
        <f t="shared" si="70"/>
        <v>3.7355800000000002E-2</v>
      </c>
      <c r="AH826" s="36"/>
      <c r="AJ826" s="37"/>
      <c r="AK826" s="37"/>
    </row>
    <row r="827" spans="5:37" x14ac:dyDescent="0.25">
      <c r="E827" s="1">
        <v>3.7026500000000002</v>
      </c>
      <c r="F827" s="106"/>
      <c r="J827" s="110">
        <v>46458</v>
      </c>
      <c r="K827" s="106">
        <v>3.7337899999999999</v>
      </c>
      <c r="L827" s="30"/>
      <c r="AF827" s="35">
        <f t="shared" si="71"/>
        <v>46078</v>
      </c>
      <c r="AG827" s="36">
        <f t="shared" si="70"/>
        <v>3.7355800000000002E-2</v>
      </c>
      <c r="AH827" s="36"/>
      <c r="AJ827" s="37"/>
      <c r="AK827" s="37"/>
    </row>
    <row r="828" spans="5:37" x14ac:dyDescent="0.25">
      <c r="E828" s="1">
        <v>3.7026500000000002</v>
      </c>
      <c r="F828" s="106"/>
      <c r="J828" s="110">
        <v>46461</v>
      </c>
      <c r="K828" s="106">
        <v>3.7334100000000001</v>
      </c>
      <c r="L828" s="30"/>
      <c r="AF828" s="35">
        <f t="shared" si="71"/>
        <v>46079</v>
      </c>
      <c r="AG828" s="36">
        <f t="shared" si="70"/>
        <v>3.7355800000000002E-2</v>
      </c>
      <c r="AH828" s="36"/>
      <c r="AJ828" s="37"/>
      <c r="AK828" s="37"/>
    </row>
    <row r="829" spans="5:37" x14ac:dyDescent="0.25">
      <c r="E829" s="1">
        <v>3.7026500000000002</v>
      </c>
      <c r="F829" s="106"/>
      <c r="J829" s="110">
        <v>46462</v>
      </c>
      <c r="K829" s="106">
        <v>3.7334100000000001</v>
      </c>
      <c r="L829" s="30"/>
      <c r="AF829" s="35">
        <f t="shared" si="71"/>
        <v>46080</v>
      </c>
      <c r="AG829" s="36">
        <f t="shared" si="70"/>
        <v>3.7359700000000003E-2</v>
      </c>
      <c r="AH829" s="36"/>
      <c r="AJ829" s="37"/>
      <c r="AK829" s="37"/>
    </row>
    <row r="830" spans="5:37" x14ac:dyDescent="0.25">
      <c r="E830" s="1">
        <v>3.70303</v>
      </c>
      <c r="F830" s="106"/>
      <c r="J830" s="110">
        <v>46463</v>
      </c>
      <c r="K830" s="106">
        <v>3.7334100000000001</v>
      </c>
      <c r="L830" s="30"/>
      <c r="AF830" s="35">
        <f t="shared" si="71"/>
        <v>46081</v>
      </c>
      <c r="AG830" s="36">
        <f t="shared" si="70"/>
        <v>3.7359700000000003E-2</v>
      </c>
      <c r="AH830" s="36"/>
      <c r="AJ830" s="37"/>
      <c r="AK830" s="37"/>
    </row>
    <row r="831" spans="5:37" x14ac:dyDescent="0.25">
      <c r="E831" s="1">
        <v>3.7026500000000002</v>
      </c>
      <c r="F831" s="106"/>
      <c r="J831" s="110">
        <v>46464</v>
      </c>
      <c r="K831" s="106">
        <v>3.7334100000000001</v>
      </c>
      <c r="L831" s="30"/>
      <c r="AF831" s="35">
        <f t="shared" si="71"/>
        <v>46082</v>
      </c>
      <c r="AG831" s="36">
        <f t="shared" si="70"/>
        <v>3.7359700000000003E-2</v>
      </c>
      <c r="AH831" s="36"/>
      <c r="AJ831" s="37"/>
      <c r="AK831" s="37"/>
    </row>
    <row r="832" spans="5:37" x14ac:dyDescent="0.25">
      <c r="E832" s="1">
        <v>3.7026500000000002</v>
      </c>
      <c r="F832" s="106"/>
      <c r="J832" s="110">
        <v>46465</v>
      </c>
      <c r="K832" s="106">
        <v>3.7337899999999999</v>
      </c>
      <c r="L832" s="30"/>
      <c r="AF832" s="35">
        <f t="shared" si="71"/>
        <v>46083</v>
      </c>
      <c r="AG832" s="36">
        <f t="shared" si="70"/>
        <v>3.7355800000000002E-2</v>
      </c>
      <c r="AH832" s="36"/>
      <c r="AJ832" s="37"/>
      <c r="AK832" s="37"/>
    </row>
    <row r="833" spans="5:37" x14ac:dyDescent="0.25">
      <c r="E833" s="1">
        <v>3.7026500000000002</v>
      </c>
      <c r="F833" s="106"/>
      <c r="J833" s="110">
        <v>46468</v>
      </c>
      <c r="K833" s="106">
        <v>3.7334100000000001</v>
      </c>
      <c r="L833" s="30"/>
      <c r="AF833" s="35">
        <f t="shared" si="71"/>
        <v>46084</v>
      </c>
      <c r="AG833" s="36">
        <f t="shared" si="70"/>
        <v>3.7355800000000002E-2</v>
      </c>
      <c r="AH833" s="36"/>
      <c r="AJ833" s="37"/>
      <c r="AK833" s="37"/>
    </row>
    <row r="834" spans="5:37" x14ac:dyDescent="0.25">
      <c r="E834" s="1">
        <v>3.7026500000000002</v>
      </c>
      <c r="F834" s="106"/>
      <c r="J834" s="110">
        <v>46469</v>
      </c>
      <c r="K834" s="106">
        <v>3.7334100000000001</v>
      </c>
      <c r="L834" s="30"/>
      <c r="AF834" s="35">
        <f t="shared" si="71"/>
        <v>46085</v>
      </c>
      <c r="AG834" s="36">
        <f t="shared" si="70"/>
        <v>3.7355800000000002E-2</v>
      </c>
      <c r="AH834" s="36"/>
      <c r="AJ834" s="37"/>
      <c r="AK834" s="37"/>
    </row>
    <row r="835" spans="5:37" x14ac:dyDescent="0.25">
      <c r="E835" s="1">
        <v>3.70303</v>
      </c>
      <c r="F835" s="106"/>
      <c r="J835" s="110">
        <v>46470</v>
      </c>
      <c r="K835" s="106">
        <v>3.7334100000000001</v>
      </c>
      <c r="L835" s="30"/>
      <c r="AF835" s="35">
        <f t="shared" si="71"/>
        <v>46086</v>
      </c>
      <c r="AG835" s="36">
        <f t="shared" si="70"/>
        <v>3.7355800000000002E-2</v>
      </c>
      <c r="AH835" s="36"/>
      <c r="AJ835" s="37"/>
      <c r="AK835" s="37"/>
    </row>
    <row r="836" spans="5:37" x14ac:dyDescent="0.25">
      <c r="E836" s="1">
        <v>3.7026500000000002</v>
      </c>
      <c r="F836" s="106"/>
      <c r="J836" s="110">
        <v>46471</v>
      </c>
      <c r="K836" s="106">
        <v>3.7339899999999999</v>
      </c>
      <c r="L836" s="30"/>
      <c r="AF836" s="35">
        <f t="shared" si="71"/>
        <v>46087</v>
      </c>
      <c r="AG836" s="36">
        <f t="shared" si="70"/>
        <v>3.7359700000000003E-2</v>
      </c>
      <c r="AH836" s="36"/>
      <c r="AJ836" s="37"/>
      <c r="AK836" s="37"/>
    </row>
    <row r="837" spans="5:37" x14ac:dyDescent="0.25">
      <c r="E837" s="1">
        <v>3.7026500000000002</v>
      </c>
      <c r="F837" s="106"/>
      <c r="J837" s="110">
        <v>46475</v>
      </c>
      <c r="K837" s="106">
        <v>3.7334100000000001</v>
      </c>
      <c r="L837" s="30"/>
      <c r="AF837" s="35">
        <f t="shared" si="71"/>
        <v>46088</v>
      </c>
      <c r="AG837" s="36">
        <f t="shared" si="70"/>
        <v>3.7359700000000003E-2</v>
      </c>
      <c r="AH837" s="36"/>
      <c r="AJ837" s="37"/>
      <c r="AK837" s="37"/>
    </row>
    <row r="838" spans="5:37" x14ac:dyDescent="0.25">
      <c r="E838" s="1">
        <v>3.7026500000000002</v>
      </c>
      <c r="F838" s="106"/>
      <c r="J838" s="110">
        <v>46476</v>
      </c>
      <c r="K838" s="106">
        <v>3.7334100000000001</v>
      </c>
      <c r="L838" s="30"/>
      <c r="AF838" s="35">
        <f t="shared" si="71"/>
        <v>46089</v>
      </c>
      <c r="AG838" s="36">
        <f t="shared" si="70"/>
        <v>3.7359700000000003E-2</v>
      </c>
      <c r="AH838" s="36"/>
      <c r="AJ838" s="37"/>
      <c r="AK838" s="37"/>
    </row>
    <row r="839" spans="5:37" x14ac:dyDescent="0.25">
      <c r="E839" s="1">
        <v>3.7026500000000002</v>
      </c>
      <c r="F839" s="106"/>
      <c r="J839" s="110">
        <v>46477</v>
      </c>
      <c r="K839" s="106">
        <v>3.7334100000000001</v>
      </c>
      <c r="L839" s="30"/>
      <c r="AF839" s="35">
        <f t="shared" si="71"/>
        <v>46090</v>
      </c>
      <c r="AG839" s="36">
        <f t="shared" ref="AG839:AG902" si="72">_xlfn.IFNA(VLOOKUP(AF839,J:K,2,FALSE)/100,AG838)</f>
        <v>3.7355800000000002E-2</v>
      </c>
      <c r="AH839" s="36"/>
      <c r="AJ839" s="37"/>
      <c r="AK839" s="37"/>
    </row>
    <row r="840" spans="5:37" x14ac:dyDescent="0.25">
      <c r="E840" s="1">
        <v>3.70303</v>
      </c>
      <c r="F840" s="106"/>
      <c r="J840" s="110">
        <v>46478</v>
      </c>
      <c r="K840" s="106">
        <v>3.7334100000000001</v>
      </c>
      <c r="L840" s="30"/>
      <c r="AF840" s="35">
        <f t="shared" ref="AF840:AF903" si="73">AF839+1</f>
        <v>46091</v>
      </c>
      <c r="AG840" s="36">
        <f t="shared" si="72"/>
        <v>3.7355800000000002E-2</v>
      </c>
      <c r="AH840" s="36"/>
      <c r="AJ840" s="37"/>
      <c r="AK840" s="37"/>
    </row>
    <row r="841" spans="5:37" x14ac:dyDescent="0.25">
      <c r="E841" s="1">
        <v>3.7026500000000002</v>
      </c>
      <c r="F841" s="106"/>
      <c r="J841" s="110">
        <v>46479</v>
      </c>
      <c r="K841" s="106">
        <v>3.7337899999999999</v>
      </c>
      <c r="L841" s="30"/>
      <c r="AF841" s="35">
        <f t="shared" si="73"/>
        <v>46092</v>
      </c>
      <c r="AG841" s="36">
        <f t="shared" si="72"/>
        <v>3.7355800000000002E-2</v>
      </c>
      <c r="AH841" s="36"/>
      <c r="AJ841" s="37"/>
      <c r="AK841" s="37"/>
    </row>
    <row r="842" spans="5:37" x14ac:dyDescent="0.25">
      <c r="E842" s="1">
        <v>3.7026500000000002</v>
      </c>
      <c r="F842" s="106"/>
      <c r="J842" s="110">
        <v>46482</v>
      </c>
      <c r="K842" s="106">
        <v>3.7334100000000001</v>
      </c>
      <c r="L842" s="30"/>
      <c r="AF842" s="35">
        <f t="shared" si="73"/>
        <v>46093</v>
      </c>
      <c r="AG842" s="36">
        <f t="shared" si="72"/>
        <v>3.7355800000000002E-2</v>
      </c>
      <c r="AH842" s="36"/>
      <c r="AJ842" s="37"/>
      <c r="AK842" s="37"/>
    </row>
    <row r="843" spans="5:37" x14ac:dyDescent="0.25">
      <c r="E843" s="1">
        <v>3.7026500000000002</v>
      </c>
      <c r="F843" s="106"/>
      <c r="J843" s="110">
        <v>46483</v>
      </c>
      <c r="K843" s="106">
        <v>3.7334100000000001</v>
      </c>
      <c r="L843" s="30"/>
      <c r="AF843" s="35">
        <f t="shared" si="73"/>
        <v>46094</v>
      </c>
      <c r="AG843" s="36">
        <f t="shared" si="72"/>
        <v>3.7359700000000003E-2</v>
      </c>
      <c r="AH843" s="36"/>
      <c r="AJ843" s="37"/>
      <c r="AK843" s="37"/>
    </row>
    <row r="844" spans="5:37" x14ac:dyDescent="0.25">
      <c r="E844" s="1">
        <v>3.70322</v>
      </c>
      <c r="F844" s="106"/>
      <c r="J844" s="110">
        <v>46484</v>
      </c>
      <c r="K844" s="106">
        <v>3.7334100000000001</v>
      </c>
      <c r="L844" s="30"/>
      <c r="AF844" s="35">
        <f t="shared" si="73"/>
        <v>46095</v>
      </c>
      <c r="AG844" s="36">
        <f t="shared" si="72"/>
        <v>3.7359700000000003E-2</v>
      </c>
      <c r="AH844" s="36"/>
      <c r="AJ844" s="37"/>
      <c r="AK844" s="37"/>
    </row>
    <row r="845" spans="5:37" x14ac:dyDescent="0.25">
      <c r="E845" s="1">
        <v>3.7026500000000002</v>
      </c>
      <c r="F845" s="106"/>
      <c r="J845" s="110">
        <v>46485</v>
      </c>
      <c r="K845" s="106">
        <v>3.7334100000000001</v>
      </c>
      <c r="L845" s="30"/>
      <c r="AF845" s="35">
        <f t="shared" si="73"/>
        <v>46096</v>
      </c>
      <c r="AG845" s="36">
        <f t="shared" si="72"/>
        <v>3.7359700000000003E-2</v>
      </c>
      <c r="AH845" s="36"/>
      <c r="AJ845" s="37"/>
      <c r="AK845" s="37"/>
    </row>
    <row r="846" spans="5:37" x14ac:dyDescent="0.25">
      <c r="E846" s="1">
        <v>3.7026500000000002</v>
      </c>
      <c r="F846" s="106"/>
      <c r="J846" s="110">
        <v>46486</v>
      </c>
      <c r="K846" s="106">
        <v>3.7337899999999999</v>
      </c>
      <c r="L846" s="30"/>
      <c r="AF846" s="35">
        <f t="shared" si="73"/>
        <v>46097</v>
      </c>
      <c r="AG846" s="36">
        <f t="shared" si="72"/>
        <v>3.7355800000000002E-2</v>
      </c>
      <c r="AH846" s="36"/>
      <c r="AJ846" s="37"/>
      <c r="AK846" s="37"/>
    </row>
    <row r="847" spans="5:37" x14ac:dyDescent="0.25">
      <c r="E847" s="1">
        <v>3.7026500000000002</v>
      </c>
      <c r="F847" s="106"/>
      <c r="J847" s="110">
        <v>46489</v>
      </c>
      <c r="K847" s="106">
        <v>3.7334100000000001</v>
      </c>
      <c r="L847" s="30"/>
      <c r="AF847" s="35">
        <f t="shared" si="73"/>
        <v>46098</v>
      </c>
      <c r="AG847" s="36">
        <f t="shared" si="72"/>
        <v>3.7355800000000002E-2</v>
      </c>
      <c r="AH847" s="36"/>
      <c r="AJ847" s="37"/>
      <c r="AK847" s="37"/>
    </row>
    <row r="848" spans="5:37" x14ac:dyDescent="0.25">
      <c r="E848" s="1">
        <v>3.7026500000000002</v>
      </c>
      <c r="F848" s="106"/>
      <c r="J848" s="110">
        <v>46490</v>
      </c>
      <c r="K848" s="106">
        <v>3.7334100000000001</v>
      </c>
      <c r="L848" s="30"/>
      <c r="AF848" s="35">
        <f t="shared" si="73"/>
        <v>46099</v>
      </c>
      <c r="AG848" s="36">
        <f t="shared" si="72"/>
        <v>3.7355800000000002E-2</v>
      </c>
      <c r="AH848" s="36"/>
      <c r="AJ848" s="37"/>
      <c r="AK848" s="37"/>
    </row>
    <row r="849" spans="5:37" x14ac:dyDescent="0.25">
      <c r="E849" s="1">
        <v>3.70303</v>
      </c>
      <c r="F849" s="106"/>
      <c r="J849" s="110">
        <v>46491</v>
      </c>
      <c r="K849" s="106">
        <v>3.7334100000000001</v>
      </c>
      <c r="L849" s="30"/>
      <c r="AF849" s="35">
        <f t="shared" si="73"/>
        <v>46100</v>
      </c>
      <c r="AG849" s="36">
        <f t="shared" si="72"/>
        <v>3.7355800000000002E-2</v>
      </c>
      <c r="AH849" s="36"/>
      <c r="AJ849" s="37"/>
      <c r="AK849" s="37"/>
    </row>
    <row r="850" spans="5:37" x14ac:dyDescent="0.25">
      <c r="E850" s="1">
        <v>3.7026500000000002</v>
      </c>
      <c r="F850" s="106"/>
      <c r="J850" s="110">
        <v>46492</v>
      </c>
      <c r="K850" s="106">
        <v>3.7334100000000001</v>
      </c>
      <c r="L850" s="30"/>
      <c r="AF850" s="35">
        <f t="shared" si="73"/>
        <v>46101</v>
      </c>
      <c r="AG850" s="36">
        <f t="shared" si="72"/>
        <v>3.7359700000000003E-2</v>
      </c>
      <c r="AH850" s="36"/>
      <c r="AJ850" s="37"/>
      <c r="AK850" s="37"/>
    </row>
    <row r="851" spans="5:37" x14ac:dyDescent="0.25">
      <c r="E851" s="1">
        <v>3.7026500000000002</v>
      </c>
      <c r="F851" s="106"/>
      <c r="J851" s="110">
        <v>46493</v>
      </c>
      <c r="K851" s="106">
        <v>3.7337899999999999</v>
      </c>
      <c r="L851" s="30"/>
      <c r="AF851" s="35">
        <f t="shared" si="73"/>
        <v>46102</v>
      </c>
      <c r="AG851" s="36">
        <f t="shared" si="72"/>
        <v>3.7359700000000003E-2</v>
      </c>
      <c r="AH851" s="36"/>
      <c r="AJ851" s="37"/>
      <c r="AK851" s="37"/>
    </row>
    <row r="852" spans="5:37" x14ac:dyDescent="0.25">
      <c r="E852" s="1">
        <v>3.7026500000000002</v>
      </c>
      <c r="F852" s="106"/>
      <c r="J852" s="110">
        <v>46496</v>
      </c>
      <c r="K852" s="106">
        <v>3.7334100000000001</v>
      </c>
      <c r="L852" s="30"/>
      <c r="AF852" s="35">
        <f t="shared" si="73"/>
        <v>46103</v>
      </c>
      <c r="AG852" s="36">
        <f t="shared" si="72"/>
        <v>3.7359700000000003E-2</v>
      </c>
      <c r="AH852" s="36"/>
      <c r="AJ852" s="37"/>
      <c r="AK852" s="37"/>
    </row>
    <row r="853" spans="5:37" x14ac:dyDescent="0.25">
      <c r="E853" s="1">
        <v>3.7026500000000002</v>
      </c>
      <c r="F853" s="106"/>
      <c r="J853" s="110">
        <v>46497</v>
      </c>
      <c r="K853" s="106">
        <v>3.7334100000000001</v>
      </c>
      <c r="L853" s="30"/>
      <c r="AF853" s="35">
        <f t="shared" si="73"/>
        <v>46104</v>
      </c>
      <c r="AG853" s="36">
        <f t="shared" si="72"/>
        <v>3.7355800000000002E-2</v>
      </c>
      <c r="AH853" s="36"/>
      <c r="AJ853" s="37"/>
      <c r="AK853" s="37"/>
    </row>
    <row r="854" spans="5:37" x14ac:dyDescent="0.25">
      <c r="E854" s="1">
        <v>3.70303</v>
      </c>
      <c r="F854" s="106"/>
      <c r="J854" s="110">
        <v>46498</v>
      </c>
      <c r="K854" s="106">
        <v>3.7334100000000001</v>
      </c>
      <c r="L854" s="30"/>
      <c r="AF854" s="35">
        <f t="shared" si="73"/>
        <v>46105</v>
      </c>
      <c r="AG854" s="36">
        <f t="shared" si="72"/>
        <v>3.7355800000000002E-2</v>
      </c>
      <c r="AH854" s="36"/>
      <c r="AJ854" s="37"/>
      <c r="AK854" s="37"/>
    </row>
    <row r="855" spans="5:37" x14ac:dyDescent="0.25">
      <c r="E855" s="1">
        <v>3.7026500000000002</v>
      </c>
      <c r="F855" s="106"/>
      <c r="J855" s="110">
        <v>46499</v>
      </c>
      <c r="K855" s="106">
        <v>3.7334100000000001</v>
      </c>
      <c r="L855" s="30"/>
      <c r="AF855" s="35">
        <f t="shared" si="73"/>
        <v>46106</v>
      </c>
      <c r="AG855" s="36">
        <f t="shared" si="72"/>
        <v>3.7355800000000002E-2</v>
      </c>
      <c r="AH855" s="36"/>
      <c r="AJ855" s="37"/>
      <c r="AK855" s="37"/>
    </row>
    <row r="856" spans="5:37" x14ac:dyDescent="0.25">
      <c r="E856" s="1">
        <v>3.7026500000000002</v>
      </c>
      <c r="F856" s="106"/>
      <c r="J856" s="110">
        <v>46500</v>
      </c>
      <c r="K856" s="106">
        <v>3.7337899999999999</v>
      </c>
      <c r="L856" s="30"/>
      <c r="AF856" s="35">
        <f t="shared" si="73"/>
        <v>46107</v>
      </c>
      <c r="AG856" s="36">
        <f t="shared" si="72"/>
        <v>3.7355800000000002E-2</v>
      </c>
      <c r="AH856" s="36"/>
      <c r="AJ856" s="37"/>
      <c r="AK856" s="37"/>
    </row>
    <row r="857" spans="5:37" x14ac:dyDescent="0.25">
      <c r="E857" s="1">
        <v>3.7026500000000002</v>
      </c>
      <c r="F857" s="106"/>
      <c r="J857" s="110">
        <v>46503</v>
      </c>
      <c r="K857" s="106">
        <v>3.7334100000000001</v>
      </c>
      <c r="L857" s="30"/>
      <c r="AF857" s="35">
        <f t="shared" si="73"/>
        <v>46108</v>
      </c>
      <c r="AG857" s="36">
        <f t="shared" si="72"/>
        <v>3.7359700000000003E-2</v>
      </c>
      <c r="AH857" s="36"/>
      <c r="AJ857" s="37"/>
      <c r="AK857" s="37"/>
    </row>
    <row r="858" spans="5:37" x14ac:dyDescent="0.25">
      <c r="E858" s="1">
        <v>3.7026500000000002</v>
      </c>
      <c r="F858" s="106"/>
      <c r="J858" s="110">
        <v>46504</v>
      </c>
      <c r="K858" s="106">
        <v>3.7334100000000001</v>
      </c>
      <c r="L858" s="30"/>
      <c r="AF858" s="35">
        <f t="shared" si="73"/>
        <v>46109</v>
      </c>
      <c r="AG858" s="36">
        <f t="shared" si="72"/>
        <v>3.7359700000000003E-2</v>
      </c>
      <c r="AH858" s="36"/>
      <c r="AJ858" s="37"/>
      <c r="AK858" s="37"/>
    </row>
    <row r="859" spans="5:37" x14ac:dyDescent="0.25">
      <c r="E859" s="1">
        <v>3.70303</v>
      </c>
      <c r="F859" s="106"/>
      <c r="J859" s="110">
        <v>46505</v>
      </c>
      <c r="K859" s="106">
        <v>3.7334100000000001</v>
      </c>
      <c r="L859" s="30"/>
      <c r="AF859" s="35">
        <f t="shared" si="73"/>
        <v>46110</v>
      </c>
      <c r="AG859" s="36">
        <f t="shared" si="72"/>
        <v>3.7359700000000003E-2</v>
      </c>
      <c r="AH859" s="36"/>
      <c r="AJ859" s="37"/>
      <c r="AK859" s="37"/>
    </row>
    <row r="860" spans="5:37" x14ac:dyDescent="0.25">
      <c r="E860" s="1">
        <v>3.7026500000000002</v>
      </c>
      <c r="F860" s="106"/>
      <c r="J860" s="110">
        <v>46506</v>
      </c>
      <c r="K860" s="106">
        <v>3.7334100000000001</v>
      </c>
      <c r="L860" s="30"/>
      <c r="AF860" s="35">
        <f t="shared" si="73"/>
        <v>46111</v>
      </c>
      <c r="AG860" s="36">
        <f t="shared" si="72"/>
        <v>3.7355800000000002E-2</v>
      </c>
      <c r="AH860" s="36"/>
      <c r="AJ860" s="37"/>
      <c r="AK860" s="37"/>
    </row>
    <row r="861" spans="5:37" x14ac:dyDescent="0.25">
      <c r="E861" s="1">
        <v>3.7026500000000002</v>
      </c>
      <c r="F861" s="106"/>
      <c r="J861" s="110">
        <v>46507</v>
      </c>
      <c r="K861" s="106">
        <v>3.7337899999999999</v>
      </c>
      <c r="L861" s="30"/>
      <c r="AF861" s="35">
        <f t="shared" si="73"/>
        <v>46112</v>
      </c>
      <c r="AG861" s="36">
        <f t="shared" si="72"/>
        <v>3.7355800000000002E-2</v>
      </c>
      <c r="AH861" s="36"/>
      <c r="AJ861" s="37"/>
      <c r="AK861" s="37"/>
    </row>
    <row r="862" spans="5:37" x14ac:dyDescent="0.25">
      <c r="E862" s="1">
        <v>3.7026500000000002</v>
      </c>
      <c r="F862" s="106"/>
      <c r="J862" s="110">
        <v>46510</v>
      </c>
      <c r="K862" s="106">
        <v>3.7334100000000001</v>
      </c>
      <c r="L862" s="30"/>
      <c r="AF862" s="35">
        <f t="shared" si="73"/>
        <v>46113</v>
      </c>
      <c r="AG862" s="36">
        <f t="shared" si="72"/>
        <v>3.7355800000000002E-2</v>
      </c>
      <c r="AH862" s="36"/>
      <c r="AJ862" s="37"/>
      <c r="AK862" s="37"/>
    </row>
    <row r="863" spans="5:37" x14ac:dyDescent="0.25">
      <c r="E863" s="1">
        <v>3.7026500000000002</v>
      </c>
      <c r="F863" s="106"/>
      <c r="J863" s="110">
        <v>46511</v>
      </c>
      <c r="K863" s="106">
        <v>3.7334100000000001</v>
      </c>
      <c r="L863" s="30"/>
      <c r="AF863" s="35">
        <f t="shared" si="73"/>
        <v>46114</v>
      </c>
      <c r="AG863" s="36">
        <f t="shared" si="72"/>
        <v>3.7355800000000002E-2</v>
      </c>
      <c r="AH863" s="36"/>
      <c r="AJ863" s="37"/>
      <c r="AK863" s="37"/>
    </row>
    <row r="864" spans="5:37" x14ac:dyDescent="0.25">
      <c r="E864" s="1">
        <v>3.70303</v>
      </c>
      <c r="F864" s="106"/>
      <c r="J864" s="110">
        <v>46512</v>
      </c>
      <c r="K864" s="106">
        <v>3.7334100000000001</v>
      </c>
      <c r="L864" s="30"/>
      <c r="AF864" s="35">
        <f t="shared" si="73"/>
        <v>46115</v>
      </c>
      <c r="AG864" s="36">
        <f t="shared" si="72"/>
        <v>3.7359700000000003E-2</v>
      </c>
      <c r="AH864" s="36"/>
      <c r="AJ864" s="37"/>
      <c r="AK864" s="37"/>
    </row>
    <row r="865" spans="5:37" x14ac:dyDescent="0.25">
      <c r="E865" s="1">
        <v>3.7026500000000002</v>
      </c>
      <c r="F865" s="106"/>
      <c r="J865" s="110">
        <v>46513</v>
      </c>
      <c r="K865" s="106">
        <v>3.7334100000000001</v>
      </c>
      <c r="L865" s="30"/>
      <c r="AF865" s="35">
        <f t="shared" si="73"/>
        <v>46116</v>
      </c>
      <c r="AG865" s="36">
        <f t="shared" si="72"/>
        <v>3.7359700000000003E-2</v>
      </c>
      <c r="AH865" s="36"/>
      <c r="AJ865" s="37"/>
      <c r="AK865" s="37"/>
    </row>
    <row r="866" spans="5:37" x14ac:dyDescent="0.25">
      <c r="E866" s="1">
        <v>3.7026500000000002</v>
      </c>
      <c r="F866" s="106"/>
      <c r="J866" s="110">
        <v>46514</v>
      </c>
      <c r="K866" s="106">
        <v>3.7337899999999999</v>
      </c>
      <c r="L866" s="30"/>
      <c r="AF866" s="35">
        <f t="shared" si="73"/>
        <v>46117</v>
      </c>
      <c r="AG866" s="36">
        <f t="shared" si="72"/>
        <v>3.7359700000000003E-2</v>
      </c>
      <c r="AH866" s="36"/>
      <c r="AJ866" s="37"/>
      <c r="AK866" s="37"/>
    </row>
    <row r="867" spans="5:37" x14ac:dyDescent="0.25">
      <c r="E867" s="1">
        <v>3.7026500000000002</v>
      </c>
      <c r="F867" s="106"/>
      <c r="J867" s="110">
        <v>46517</v>
      </c>
      <c r="K867" s="106">
        <v>3.7334100000000001</v>
      </c>
      <c r="L867" s="30"/>
      <c r="AF867" s="35">
        <f t="shared" si="73"/>
        <v>46118</v>
      </c>
      <c r="AG867" s="36">
        <f t="shared" si="72"/>
        <v>3.7355800000000002E-2</v>
      </c>
      <c r="AH867" s="36"/>
      <c r="AJ867" s="37"/>
      <c r="AK867" s="37"/>
    </row>
    <row r="868" spans="5:37" x14ac:dyDescent="0.25">
      <c r="E868" s="1">
        <v>3.7026500000000002</v>
      </c>
      <c r="F868" s="106"/>
      <c r="J868" s="110">
        <v>46518</v>
      </c>
      <c r="K868" s="106">
        <v>3.7334100000000001</v>
      </c>
      <c r="L868" s="30"/>
      <c r="AF868" s="35">
        <f t="shared" si="73"/>
        <v>46119</v>
      </c>
      <c r="AG868" s="36">
        <f t="shared" si="72"/>
        <v>3.7355800000000002E-2</v>
      </c>
      <c r="AH868" s="36"/>
      <c r="AJ868" s="37"/>
      <c r="AK868" s="37"/>
    </row>
    <row r="869" spans="5:37" x14ac:dyDescent="0.25">
      <c r="E869" s="1">
        <v>3.70303</v>
      </c>
      <c r="F869" s="106"/>
      <c r="J869" s="110">
        <v>46519</v>
      </c>
      <c r="K869" s="106">
        <v>3.7334100000000001</v>
      </c>
      <c r="L869" s="30"/>
      <c r="AF869" s="35">
        <f t="shared" si="73"/>
        <v>46120</v>
      </c>
      <c r="AG869" s="36">
        <f t="shared" si="72"/>
        <v>3.7355800000000002E-2</v>
      </c>
      <c r="AH869" s="36"/>
      <c r="AJ869" s="37"/>
      <c r="AK869" s="37"/>
    </row>
    <row r="870" spans="5:37" x14ac:dyDescent="0.25">
      <c r="E870" s="1">
        <v>3.7026500000000002</v>
      </c>
      <c r="F870" s="106"/>
      <c r="J870" s="110">
        <v>46520</v>
      </c>
      <c r="K870" s="106">
        <v>3.7334100000000001</v>
      </c>
      <c r="L870" s="30"/>
      <c r="AF870" s="35">
        <f t="shared" si="73"/>
        <v>46121</v>
      </c>
      <c r="AG870" s="36">
        <f t="shared" si="72"/>
        <v>3.7355800000000002E-2</v>
      </c>
      <c r="AH870" s="36"/>
      <c r="AJ870" s="37"/>
      <c r="AK870" s="37"/>
    </row>
    <row r="871" spans="5:37" x14ac:dyDescent="0.25">
      <c r="E871" s="1">
        <v>3.7026500000000002</v>
      </c>
      <c r="F871" s="106"/>
      <c r="J871" s="110">
        <v>46521</v>
      </c>
      <c r="K871" s="106">
        <v>3.7337899999999999</v>
      </c>
      <c r="L871" s="30"/>
      <c r="AF871" s="35">
        <f t="shared" si="73"/>
        <v>46122</v>
      </c>
      <c r="AG871" s="36">
        <f t="shared" si="72"/>
        <v>3.7359700000000003E-2</v>
      </c>
      <c r="AH871" s="36"/>
      <c r="AJ871" s="37"/>
      <c r="AK871" s="37"/>
    </row>
    <row r="872" spans="5:37" x14ac:dyDescent="0.25">
      <c r="E872" s="1">
        <v>3.7026500000000002</v>
      </c>
      <c r="F872" s="106"/>
      <c r="J872" s="110">
        <v>46524</v>
      </c>
      <c r="K872" s="106">
        <v>3.7334100000000001</v>
      </c>
      <c r="L872" s="30"/>
      <c r="AF872" s="35">
        <f t="shared" si="73"/>
        <v>46123</v>
      </c>
      <c r="AG872" s="36">
        <f t="shared" si="72"/>
        <v>3.7359700000000003E-2</v>
      </c>
      <c r="AH872" s="36"/>
      <c r="AJ872" s="37"/>
      <c r="AK872" s="37"/>
    </row>
    <row r="873" spans="5:37" x14ac:dyDescent="0.25">
      <c r="E873" s="1">
        <v>3.7026500000000002</v>
      </c>
      <c r="F873" s="106"/>
      <c r="J873" s="110">
        <v>46525</v>
      </c>
      <c r="K873" s="106">
        <v>3.7334100000000001</v>
      </c>
      <c r="L873" s="30"/>
      <c r="AF873" s="35">
        <f t="shared" si="73"/>
        <v>46124</v>
      </c>
      <c r="AG873" s="36">
        <f t="shared" si="72"/>
        <v>3.7359700000000003E-2</v>
      </c>
      <c r="AH873" s="36"/>
      <c r="AJ873" s="37"/>
      <c r="AK873" s="37"/>
    </row>
    <row r="874" spans="5:37" x14ac:dyDescent="0.25">
      <c r="E874" s="1">
        <v>3.70303</v>
      </c>
      <c r="F874" s="106"/>
      <c r="J874" s="110">
        <v>46526</v>
      </c>
      <c r="K874" s="106">
        <v>3.7334100000000001</v>
      </c>
      <c r="L874" s="30"/>
      <c r="AF874" s="35">
        <f t="shared" si="73"/>
        <v>46125</v>
      </c>
      <c r="AG874" s="36">
        <f t="shared" si="72"/>
        <v>3.7355800000000002E-2</v>
      </c>
      <c r="AH874" s="36"/>
      <c r="AJ874" s="37"/>
      <c r="AK874" s="37"/>
    </row>
    <row r="875" spans="5:37" x14ac:dyDescent="0.25">
      <c r="E875" s="1">
        <v>3.7026500000000002</v>
      </c>
      <c r="F875" s="106"/>
      <c r="J875" s="110">
        <v>46527</v>
      </c>
      <c r="K875" s="106">
        <v>3.7334100000000001</v>
      </c>
      <c r="L875" s="30"/>
      <c r="AF875" s="35">
        <f t="shared" si="73"/>
        <v>46126</v>
      </c>
      <c r="AG875" s="36">
        <f t="shared" si="72"/>
        <v>3.7355800000000002E-2</v>
      </c>
      <c r="AH875" s="36"/>
      <c r="AJ875" s="37"/>
      <c r="AK875" s="37"/>
    </row>
    <row r="876" spans="5:37" x14ac:dyDescent="0.25">
      <c r="E876" s="1">
        <v>3.7026500000000002</v>
      </c>
      <c r="F876" s="106"/>
      <c r="J876" s="110">
        <v>46528</v>
      </c>
      <c r="K876" s="106">
        <v>3.7337899999999999</v>
      </c>
      <c r="L876" s="30"/>
      <c r="AF876" s="35">
        <f t="shared" si="73"/>
        <v>46127</v>
      </c>
      <c r="AG876" s="36">
        <f t="shared" si="72"/>
        <v>3.7355800000000002E-2</v>
      </c>
      <c r="AH876" s="36"/>
      <c r="AJ876" s="37"/>
      <c r="AK876" s="37"/>
    </row>
    <row r="877" spans="5:37" x14ac:dyDescent="0.25">
      <c r="E877" s="1">
        <v>3.7026500000000002</v>
      </c>
      <c r="F877" s="106"/>
      <c r="J877" s="110">
        <v>46531</v>
      </c>
      <c r="K877" s="106">
        <v>3.7334100000000001</v>
      </c>
      <c r="L877" s="30"/>
      <c r="AF877" s="35">
        <f t="shared" si="73"/>
        <v>46128</v>
      </c>
      <c r="AG877" s="36">
        <f t="shared" si="72"/>
        <v>3.7355800000000002E-2</v>
      </c>
      <c r="AH877" s="36"/>
      <c r="AJ877" s="37"/>
      <c r="AK877" s="37"/>
    </row>
    <row r="878" spans="5:37" x14ac:dyDescent="0.25">
      <c r="E878" s="1">
        <v>3.7026500000000002</v>
      </c>
      <c r="F878" s="106"/>
      <c r="J878" s="110">
        <v>46532</v>
      </c>
      <c r="K878" s="106">
        <v>3.7334100000000001</v>
      </c>
      <c r="L878" s="30"/>
      <c r="AF878" s="35">
        <f t="shared" si="73"/>
        <v>46129</v>
      </c>
      <c r="AG878" s="36">
        <f t="shared" si="72"/>
        <v>3.7359700000000003E-2</v>
      </c>
      <c r="AH878" s="36"/>
      <c r="AJ878" s="37"/>
      <c r="AK878" s="37"/>
    </row>
    <row r="879" spans="5:37" x14ac:dyDescent="0.25">
      <c r="E879" s="1">
        <v>3.70303</v>
      </c>
      <c r="F879" s="106"/>
      <c r="J879" s="110">
        <v>46533</v>
      </c>
      <c r="K879" s="106">
        <v>3.7334100000000001</v>
      </c>
      <c r="L879" s="30"/>
      <c r="AF879" s="35">
        <f t="shared" si="73"/>
        <v>46130</v>
      </c>
      <c r="AG879" s="36">
        <f t="shared" si="72"/>
        <v>3.7359700000000003E-2</v>
      </c>
      <c r="AH879" s="36"/>
      <c r="AJ879" s="37"/>
      <c r="AK879" s="37"/>
    </row>
    <row r="880" spans="5:37" x14ac:dyDescent="0.25">
      <c r="E880" s="1">
        <v>3.7026500000000002</v>
      </c>
      <c r="F880" s="106"/>
      <c r="J880" s="110">
        <v>46534</v>
      </c>
      <c r="K880" s="106">
        <v>3.7334100000000001</v>
      </c>
      <c r="L880" s="30"/>
      <c r="AF880" s="35">
        <f t="shared" si="73"/>
        <v>46131</v>
      </c>
      <c r="AG880" s="36">
        <f t="shared" si="72"/>
        <v>3.7359700000000003E-2</v>
      </c>
      <c r="AH880" s="36"/>
      <c r="AJ880" s="37"/>
      <c r="AK880" s="37"/>
    </row>
    <row r="881" spans="5:37" x14ac:dyDescent="0.25">
      <c r="E881" s="1">
        <v>3.7026500000000002</v>
      </c>
      <c r="F881" s="106"/>
      <c r="J881" s="110">
        <v>46535</v>
      </c>
      <c r="K881" s="106">
        <v>3.7339899999999999</v>
      </c>
      <c r="L881" s="30"/>
      <c r="AF881" s="35">
        <f t="shared" si="73"/>
        <v>46132</v>
      </c>
      <c r="AG881" s="36">
        <f t="shared" si="72"/>
        <v>3.7355800000000002E-2</v>
      </c>
      <c r="AH881" s="36"/>
      <c r="AJ881" s="37"/>
      <c r="AK881" s="37"/>
    </row>
    <row r="882" spans="5:37" x14ac:dyDescent="0.25">
      <c r="E882" s="1">
        <v>3.7026500000000002</v>
      </c>
      <c r="F882" s="106"/>
      <c r="J882" s="110">
        <v>46539</v>
      </c>
      <c r="K882" s="106">
        <v>3.7334100000000001</v>
      </c>
      <c r="L882" s="30"/>
      <c r="AF882" s="35">
        <f t="shared" si="73"/>
        <v>46133</v>
      </c>
      <c r="AG882" s="36">
        <f t="shared" si="72"/>
        <v>3.7355800000000002E-2</v>
      </c>
      <c r="AH882" s="36"/>
      <c r="AJ882" s="37"/>
      <c r="AK882" s="37"/>
    </row>
    <row r="883" spans="5:37" x14ac:dyDescent="0.25">
      <c r="E883" s="1">
        <v>3.7026500000000002</v>
      </c>
      <c r="F883" s="106"/>
      <c r="J883" s="110">
        <v>46540</v>
      </c>
      <c r="K883" s="106">
        <v>3.7334100000000001</v>
      </c>
      <c r="L883" s="30"/>
      <c r="AF883" s="35">
        <f t="shared" si="73"/>
        <v>46134</v>
      </c>
      <c r="AG883" s="36">
        <f t="shared" si="72"/>
        <v>3.7355800000000002E-2</v>
      </c>
      <c r="AH883" s="36"/>
      <c r="AJ883" s="37"/>
      <c r="AK883" s="37"/>
    </row>
    <row r="884" spans="5:37" x14ac:dyDescent="0.25">
      <c r="E884" s="1">
        <v>3.70303</v>
      </c>
      <c r="F884" s="106"/>
      <c r="J884" s="110">
        <v>46541</v>
      </c>
      <c r="K884" s="106">
        <v>3.7334100000000001</v>
      </c>
      <c r="L884" s="30"/>
      <c r="AF884" s="35">
        <f t="shared" si="73"/>
        <v>46135</v>
      </c>
      <c r="AG884" s="36">
        <f t="shared" si="72"/>
        <v>3.7355800000000002E-2</v>
      </c>
      <c r="AH884" s="36"/>
      <c r="AJ884" s="37"/>
      <c r="AK884" s="37"/>
    </row>
    <row r="885" spans="5:37" x14ac:dyDescent="0.25">
      <c r="E885" s="1">
        <v>3.7026500000000002</v>
      </c>
      <c r="F885" s="106"/>
      <c r="J885" s="110">
        <v>46542</v>
      </c>
      <c r="K885" s="106">
        <v>3.7337899999999999</v>
      </c>
      <c r="L885" s="30"/>
      <c r="AF885" s="35">
        <f t="shared" si="73"/>
        <v>46136</v>
      </c>
      <c r="AG885" s="36">
        <f t="shared" si="72"/>
        <v>3.7359700000000003E-2</v>
      </c>
      <c r="AH885" s="36"/>
      <c r="AJ885" s="37"/>
      <c r="AK885" s="37"/>
    </row>
    <row r="886" spans="5:37" x14ac:dyDescent="0.25">
      <c r="E886" s="1">
        <v>3.7026500000000002</v>
      </c>
      <c r="F886" s="106"/>
      <c r="J886" s="110">
        <v>46545</v>
      </c>
      <c r="K886" s="106">
        <v>3.7334100000000001</v>
      </c>
      <c r="L886" s="30"/>
      <c r="AF886" s="35">
        <f t="shared" si="73"/>
        <v>46137</v>
      </c>
      <c r="AG886" s="36">
        <f t="shared" si="72"/>
        <v>3.7359700000000003E-2</v>
      </c>
      <c r="AH886" s="36"/>
      <c r="AJ886" s="37"/>
      <c r="AK886" s="37"/>
    </row>
    <row r="887" spans="5:37" x14ac:dyDescent="0.25">
      <c r="E887" s="1">
        <v>3.7026500000000002</v>
      </c>
      <c r="F887" s="106"/>
      <c r="J887" s="110">
        <v>46546</v>
      </c>
      <c r="K887" s="106">
        <v>3.7334100000000001</v>
      </c>
      <c r="L887" s="30"/>
      <c r="AF887" s="35">
        <f t="shared" si="73"/>
        <v>46138</v>
      </c>
      <c r="AG887" s="36">
        <f t="shared" si="72"/>
        <v>3.7359700000000003E-2</v>
      </c>
      <c r="AH887" s="36"/>
      <c r="AJ887" s="37"/>
      <c r="AK887" s="37"/>
    </row>
    <row r="888" spans="5:37" x14ac:dyDescent="0.25">
      <c r="E888" s="1">
        <v>3.7026500000000002</v>
      </c>
      <c r="F888" s="106"/>
      <c r="J888" s="110">
        <v>46547</v>
      </c>
      <c r="K888" s="106">
        <v>3.7334100000000001</v>
      </c>
      <c r="L888" s="30"/>
      <c r="AF888" s="35">
        <f t="shared" si="73"/>
        <v>46139</v>
      </c>
      <c r="AG888" s="36">
        <f t="shared" si="72"/>
        <v>3.7355800000000002E-2</v>
      </c>
      <c r="AH888" s="36"/>
      <c r="AJ888" s="37"/>
      <c r="AK888" s="37"/>
    </row>
    <row r="889" spans="5:37" x14ac:dyDescent="0.25">
      <c r="E889" s="1">
        <v>3.70322</v>
      </c>
      <c r="F889" s="106"/>
      <c r="J889" s="110">
        <v>46548</v>
      </c>
      <c r="K889" s="106">
        <v>3.7334100000000001</v>
      </c>
      <c r="L889" s="30"/>
      <c r="AF889" s="35">
        <f t="shared" si="73"/>
        <v>46140</v>
      </c>
      <c r="AG889" s="36">
        <f t="shared" si="72"/>
        <v>3.7355800000000002E-2</v>
      </c>
      <c r="AH889" s="36"/>
      <c r="AJ889" s="37"/>
      <c r="AK889" s="37"/>
    </row>
    <row r="890" spans="5:37" x14ac:dyDescent="0.25">
      <c r="E890" s="1">
        <v>3.7026500000000002</v>
      </c>
      <c r="F890" s="106"/>
      <c r="J890" s="110">
        <v>46549</v>
      </c>
      <c r="K890" s="106">
        <v>3.7337899999999999</v>
      </c>
      <c r="L890" s="30"/>
      <c r="AF890" s="35">
        <f t="shared" si="73"/>
        <v>46141</v>
      </c>
      <c r="AG890" s="36">
        <f t="shared" si="72"/>
        <v>3.7355800000000002E-2</v>
      </c>
      <c r="AH890" s="36"/>
      <c r="AJ890" s="37"/>
      <c r="AK890" s="37"/>
    </row>
    <row r="891" spans="5:37" x14ac:dyDescent="0.25">
      <c r="E891" s="1">
        <v>3.7026500000000002</v>
      </c>
      <c r="F891" s="106"/>
      <c r="J891" s="110">
        <v>46552</v>
      </c>
      <c r="K891" s="106">
        <v>3.7334100000000001</v>
      </c>
      <c r="L891" s="30"/>
      <c r="AF891" s="35">
        <f t="shared" si="73"/>
        <v>46142</v>
      </c>
      <c r="AG891" s="36">
        <f t="shared" si="72"/>
        <v>3.7355800000000002E-2</v>
      </c>
      <c r="AH891" s="36"/>
      <c r="AJ891" s="37"/>
      <c r="AK891" s="37"/>
    </row>
    <row r="892" spans="5:37" x14ac:dyDescent="0.25">
      <c r="E892" s="1">
        <v>3.7026500000000002</v>
      </c>
      <c r="F892" s="106"/>
      <c r="J892" s="110">
        <v>46553</v>
      </c>
      <c r="K892" s="106">
        <v>3.7334100000000001</v>
      </c>
      <c r="L892" s="30"/>
      <c r="AF892" s="35">
        <f t="shared" si="73"/>
        <v>46143</v>
      </c>
      <c r="AG892" s="36">
        <f t="shared" si="72"/>
        <v>3.7359700000000003E-2</v>
      </c>
      <c r="AH892" s="36"/>
      <c r="AJ892" s="37"/>
      <c r="AK892" s="37"/>
    </row>
    <row r="893" spans="5:37" x14ac:dyDescent="0.25">
      <c r="E893" s="1">
        <v>3.70303</v>
      </c>
      <c r="F893" s="106"/>
      <c r="J893" s="110">
        <v>46554</v>
      </c>
      <c r="K893" s="106">
        <v>3.7334100000000001</v>
      </c>
      <c r="L893" s="30"/>
      <c r="AF893" s="35">
        <f t="shared" si="73"/>
        <v>46144</v>
      </c>
      <c r="AG893" s="36">
        <f t="shared" si="72"/>
        <v>3.7359700000000003E-2</v>
      </c>
      <c r="AH893" s="36"/>
      <c r="AJ893" s="37"/>
      <c r="AK893" s="37"/>
    </row>
    <row r="894" spans="5:37" x14ac:dyDescent="0.25">
      <c r="E894" s="1">
        <v>3.7026500000000002</v>
      </c>
      <c r="F894" s="106"/>
      <c r="J894" s="110">
        <v>46555</v>
      </c>
      <c r="K894" s="106">
        <v>3.7339899999999999</v>
      </c>
      <c r="L894" s="30"/>
      <c r="AF894" s="35">
        <f t="shared" si="73"/>
        <v>46145</v>
      </c>
      <c r="AG894" s="36">
        <f t="shared" si="72"/>
        <v>3.7359700000000003E-2</v>
      </c>
      <c r="AH894" s="36"/>
      <c r="AJ894" s="37"/>
      <c r="AK894" s="37"/>
    </row>
    <row r="895" spans="5:37" x14ac:dyDescent="0.25">
      <c r="E895" s="1">
        <v>3.7026500000000002</v>
      </c>
      <c r="F895" s="106"/>
      <c r="J895" s="110">
        <v>46559</v>
      </c>
      <c r="K895" s="106">
        <v>3.7334100000000001</v>
      </c>
      <c r="L895" s="30"/>
      <c r="AF895" s="35">
        <f t="shared" si="73"/>
        <v>46146</v>
      </c>
      <c r="AG895" s="36">
        <f t="shared" si="72"/>
        <v>3.7355800000000002E-2</v>
      </c>
      <c r="AH895" s="36"/>
      <c r="AJ895" s="37"/>
      <c r="AK895" s="37"/>
    </row>
    <row r="896" spans="5:37" x14ac:dyDescent="0.25">
      <c r="E896" s="1">
        <v>3.7026500000000002</v>
      </c>
      <c r="F896" s="106"/>
      <c r="J896" s="110">
        <v>46560</v>
      </c>
      <c r="K896" s="106">
        <v>3.7334100000000001</v>
      </c>
      <c r="L896" s="30"/>
      <c r="AF896" s="35">
        <f t="shared" si="73"/>
        <v>46147</v>
      </c>
      <c r="AG896" s="36">
        <f t="shared" si="72"/>
        <v>3.7355800000000002E-2</v>
      </c>
      <c r="AH896" s="36"/>
      <c r="AJ896" s="37"/>
      <c r="AK896" s="37"/>
    </row>
    <row r="897" spans="5:37" x14ac:dyDescent="0.25">
      <c r="E897" s="1">
        <v>3.7026500000000002</v>
      </c>
      <c r="F897" s="106"/>
      <c r="J897" s="110">
        <v>46561</v>
      </c>
      <c r="K897" s="106">
        <v>3.7334100000000001</v>
      </c>
      <c r="L897" s="30"/>
      <c r="AF897" s="35">
        <f t="shared" si="73"/>
        <v>46148</v>
      </c>
      <c r="AG897" s="36">
        <f t="shared" si="72"/>
        <v>3.7355800000000002E-2</v>
      </c>
      <c r="AH897" s="36"/>
      <c r="AJ897" s="37"/>
      <c r="AK897" s="37"/>
    </row>
    <row r="898" spans="5:37" x14ac:dyDescent="0.25">
      <c r="E898" s="1">
        <v>3.70303</v>
      </c>
      <c r="F898" s="106"/>
      <c r="J898" s="110">
        <v>46562</v>
      </c>
      <c r="K898" s="106">
        <v>3.7334100000000001</v>
      </c>
      <c r="L898" s="30"/>
      <c r="AF898" s="35">
        <f t="shared" si="73"/>
        <v>46149</v>
      </c>
      <c r="AG898" s="36">
        <f t="shared" si="72"/>
        <v>3.7355800000000002E-2</v>
      </c>
      <c r="AH898" s="36"/>
      <c r="AJ898" s="37"/>
      <c r="AK898" s="37"/>
    </row>
    <row r="899" spans="5:37" x14ac:dyDescent="0.25">
      <c r="E899" s="1">
        <v>3.7026500000000002</v>
      </c>
      <c r="F899" s="106"/>
      <c r="J899" s="110">
        <v>46563</v>
      </c>
      <c r="K899" s="106">
        <v>3.7337899999999999</v>
      </c>
      <c r="L899" s="30"/>
      <c r="AF899" s="35">
        <f t="shared" si="73"/>
        <v>46150</v>
      </c>
      <c r="AG899" s="36">
        <f t="shared" si="72"/>
        <v>3.7359700000000003E-2</v>
      </c>
      <c r="AH899" s="36"/>
      <c r="AJ899" s="37"/>
      <c r="AK899" s="37"/>
    </row>
    <row r="900" spans="5:37" x14ac:dyDescent="0.25">
      <c r="E900" s="1">
        <v>3.7026500000000002</v>
      </c>
      <c r="F900" s="106"/>
      <c r="J900" s="110">
        <v>46566</v>
      </c>
      <c r="K900" s="106">
        <v>3.7334100000000001</v>
      </c>
      <c r="L900" s="30"/>
      <c r="AF900" s="35">
        <f t="shared" si="73"/>
        <v>46151</v>
      </c>
      <c r="AG900" s="36">
        <f t="shared" si="72"/>
        <v>3.7359700000000003E-2</v>
      </c>
      <c r="AH900" s="36"/>
      <c r="AJ900" s="37"/>
      <c r="AK900" s="37"/>
    </row>
    <row r="901" spans="5:37" x14ac:dyDescent="0.25">
      <c r="E901" s="1">
        <v>3.7026500000000002</v>
      </c>
      <c r="F901" s="106"/>
      <c r="J901" s="110">
        <v>46567</v>
      </c>
      <c r="K901" s="106">
        <v>3.7334100000000001</v>
      </c>
      <c r="L901" s="30"/>
      <c r="AF901" s="35">
        <f t="shared" si="73"/>
        <v>46152</v>
      </c>
      <c r="AG901" s="36">
        <f t="shared" si="72"/>
        <v>3.7359700000000003E-2</v>
      </c>
      <c r="AH901" s="36"/>
      <c r="AJ901" s="37"/>
      <c r="AK901" s="37"/>
    </row>
    <row r="902" spans="5:37" x14ac:dyDescent="0.25">
      <c r="E902" s="1">
        <v>3.70322</v>
      </c>
      <c r="F902" s="106"/>
      <c r="J902" s="110">
        <v>46568</v>
      </c>
      <c r="K902" s="106">
        <v>3.7334100000000001</v>
      </c>
      <c r="L902" s="30"/>
      <c r="AF902" s="35">
        <f t="shared" si="73"/>
        <v>46153</v>
      </c>
      <c r="AG902" s="36">
        <f t="shared" si="72"/>
        <v>3.7355800000000002E-2</v>
      </c>
      <c r="AH902" s="36"/>
      <c r="AJ902" s="37"/>
      <c r="AK902" s="37"/>
    </row>
    <row r="903" spans="5:37" x14ac:dyDescent="0.25">
      <c r="E903" s="1">
        <v>3.7026500000000002</v>
      </c>
      <c r="F903" s="106"/>
      <c r="J903" s="110">
        <v>46569</v>
      </c>
      <c r="K903" s="106">
        <v>3.7334100000000001</v>
      </c>
      <c r="L903" s="30"/>
      <c r="AF903" s="35">
        <f t="shared" si="73"/>
        <v>46154</v>
      </c>
      <c r="AG903" s="36">
        <f t="shared" ref="AG903:AG966" si="74">_xlfn.IFNA(VLOOKUP(AF903,J:K,2,FALSE)/100,AG902)</f>
        <v>3.7355800000000002E-2</v>
      </c>
      <c r="AH903" s="36"/>
      <c r="AJ903" s="37"/>
      <c r="AK903" s="37"/>
    </row>
    <row r="904" spans="5:37" x14ac:dyDescent="0.25">
      <c r="E904" s="1">
        <v>3.7026500000000002</v>
      </c>
      <c r="F904" s="106"/>
      <c r="J904" s="110">
        <v>46570</v>
      </c>
      <c r="K904" s="106">
        <v>3.7339899999999999</v>
      </c>
      <c r="L904" s="30"/>
      <c r="AF904" s="35">
        <f t="shared" ref="AF904:AF967" si="75">AF903+1</f>
        <v>46155</v>
      </c>
      <c r="AG904" s="36">
        <f t="shared" si="74"/>
        <v>3.7355800000000002E-2</v>
      </c>
      <c r="AH904" s="36"/>
      <c r="AJ904" s="37"/>
      <c r="AK904" s="37"/>
    </row>
    <row r="905" spans="5:37" x14ac:dyDescent="0.25">
      <c r="E905" s="1">
        <v>3.7026500000000002</v>
      </c>
      <c r="F905" s="106"/>
      <c r="J905" s="110">
        <v>46574</v>
      </c>
      <c r="K905" s="106">
        <v>3.7334100000000001</v>
      </c>
      <c r="L905" s="30"/>
      <c r="AF905" s="35">
        <f t="shared" si="75"/>
        <v>46156</v>
      </c>
      <c r="AG905" s="36">
        <f t="shared" si="74"/>
        <v>3.7355800000000002E-2</v>
      </c>
      <c r="AH905" s="36"/>
      <c r="AJ905" s="37"/>
      <c r="AK905" s="37"/>
    </row>
    <row r="906" spans="5:37" x14ac:dyDescent="0.25">
      <c r="E906" s="1">
        <v>3.7026500000000002</v>
      </c>
      <c r="F906" s="106"/>
      <c r="J906" s="110">
        <v>46575</v>
      </c>
      <c r="K906" s="106">
        <v>3.7334100000000001</v>
      </c>
      <c r="L906" s="30"/>
      <c r="AF906" s="35">
        <f t="shared" si="75"/>
        <v>46157</v>
      </c>
      <c r="AG906" s="36">
        <f t="shared" si="74"/>
        <v>3.7359700000000003E-2</v>
      </c>
      <c r="AH906" s="36"/>
      <c r="AJ906" s="37"/>
      <c r="AK906" s="37"/>
    </row>
    <row r="907" spans="5:37" x14ac:dyDescent="0.25">
      <c r="E907" s="1">
        <v>3.70303</v>
      </c>
      <c r="F907" s="106"/>
      <c r="J907" s="110">
        <v>46576</v>
      </c>
      <c r="K907" s="106">
        <v>3.7334100000000001</v>
      </c>
      <c r="L907" s="30"/>
      <c r="AF907" s="35">
        <f t="shared" si="75"/>
        <v>46158</v>
      </c>
      <c r="AG907" s="36">
        <f t="shared" si="74"/>
        <v>3.7359700000000003E-2</v>
      </c>
      <c r="AH907" s="36"/>
      <c r="AJ907" s="37"/>
      <c r="AK907" s="37"/>
    </row>
    <row r="908" spans="5:37" x14ac:dyDescent="0.25">
      <c r="E908" s="1">
        <v>3.7026500000000002</v>
      </c>
      <c r="F908" s="106"/>
      <c r="J908" s="110">
        <v>46577</v>
      </c>
      <c r="K908" s="106">
        <v>3.7337899999999999</v>
      </c>
      <c r="L908" s="30"/>
      <c r="AF908" s="35">
        <f t="shared" si="75"/>
        <v>46159</v>
      </c>
      <c r="AG908" s="36">
        <f t="shared" si="74"/>
        <v>3.7359700000000003E-2</v>
      </c>
      <c r="AH908" s="36"/>
      <c r="AJ908" s="37"/>
      <c r="AK908" s="37"/>
    </row>
    <row r="909" spans="5:37" x14ac:dyDescent="0.25">
      <c r="E909" s="1">
        <v>3.7026500000000002</v>
      </c>
      <c r="F909" s="106"/>
      <c r="J909" s="110">
        <v>46580</v>
      </c>
      <c r="K909" s="106">
        <v>3.7334100000000001</v>
      </c>
      <c r="L909" s="30"/>
      <c r="AF909" s="35">
        <f t="shared" si="75"/>
        <v>46160</v>
      </c>
      <c r="AG909" s="36">
        <f t="shared" si="74"/>
        <v>3.7355800000000002E-2</v>
      </c>
      <c r="AH909" s="36"/>
      <c r="AJ909" s="37"/>
      <c r="AK909" s="37"/>
    </row>
    <row r="910" spans="5:37" x14ac:dyDescent="0.25">
      <c r="E910" s="1">
        <v>3.7026500000000002</v>
      </c>
      <c r="F910" s="106"/>
      <c r="J910" s="110">
        <v>46581</v>
      </c>
      <c r="K910" s="106">
        <v>3.7334100000000001</v>
      </c>
      <c r="L910" s="30"/>
      <c r="AF910" s="35">
        <f t="shared" si="75"/>
        <v>46161</v>
      </c>
      <c r="AG910" s="36">
        <f t="shared" si="74"/>
        <v>3.7355800000000002E-2</v>
      </c>
      <c r="AH910" s="36"/>
      <c r="AJ910" s="37"/>
      <c r="AK910" s="37"/>
    </row>
    <row r="911" spans="5:37" x14ac:dyDescent="0.25">
      <c r="E911" s="1">
        <v>3.7026500000000002</v>
      </c>
      <c r="F911" s="106"/>
      <c r="J911" s="110">
        <v>46582</v>
      </c>
      <c r="K911" s="106">
        <v>3.7334100000000001</v>
      </c>
      <c r="L911" s="30"/>
      <c r="AF911" s="35">
        <f t="shared" si="75"/>
        <v>46162</v>
      </c>
      <c r="AG911" s="36">
        <f t="shared" si="74"/>
        <v>3.7355800000000002E-2</v>
      </c>
      <c r="AH911" s="36"/>
      <c r="AJ911" s="37"/>
      <c r="AK911" s="37"/>
    </row>
    <row r="912" spans="5:37" x14ac:dyDescent="0.25">
      <c r="E912" s="1">
        <v>3.70322</v>
      </c>
      <c r="F912" s="106"/>
      <c r="J912" s="110">
        <v>46583</v>
      </c>
      <c r="K912" s="106">
        <v>3.7334100000000001</v>
      </c>
      <c r="L912" s="30"/>
      <c r="AF912" s="35">
        <f t="shared" si="75"/>
        <v>46163</v>
      </c>
      <c r="AG912" s="36">
        <f t="shared" si="74"/>
        <v>3.7355800000000002E-2</v>
      </c>
      <c r="AH912" s="36"/>
      <c r="AJ912" s="37"/>
      <c r="AK912" s="37"/>
    </row>
    <row r="913" spans="5:37" x14ac:dyDescent="0.25">
      <c r="E913" s="1">
        <v>3.7026500000000002</v>
      </c>
      <c r="F913" s="106"/>
      <c r="J913" s="110">
        <v>46584</v>
      </c>
      <c r="K913" s="106">
        <v>3.7337899999999999</v>
      </c>
      <c r="L913" s="30"/>
      <c r="AF913" s="35">
        <f t="shared" si="75"/>
        <v>46164</v>
      </c>
      <c r="AG913" s="36">
        <f t="shared" si="74"/>
        <v>3.7361600000000002E-2</v>
      </c>
      <c r="AH913" s="36"/>
      <c r="AJ913" s="37"/>
      <c r="AK913" s="37"/>
    </row>
    <row r="914" spans="5:37" x14ac:dyDescent="0.25">
      <c r="E914" s="1">
        <v>3.7026500000000002</v>
      </c>
      <c r="F914" s="106"/>
      <c r="J914" s="110">
        <v>46587</v>
      </c>
      <c r="K914" s="106">
        <v>3.7334100000000001</v>
      </c>
      <c r="L914" s="30"/>
      <c r="AF914" s="35">
        <f t="shared" si="75"/>
        <v>46165</v>
      </c>
      <c r="AG914" s="36">
        <f t="shared" si="74"/>
        <v>3.7361600000000002E-2</v>
      </c>
      <c r="AH914" s="36"/>
      <c r="AJ914" s="37"/>
      <c r="AK914" s="37"/>
    </row>
    <row r="915" spans="5:37" x14ac:dyDescent="0.25">
      <c r="E915" s="1">
        <v>3.7026500000000002</v>
      </c>
      <c r="F915" s="106"/>
      <c r="J915" s="110">
        <v>46588</v>
      </c>
      <c r="K915" s="106">
        <v>3.7334100000000001</v>
      </c>
      <c r="L915" s="30"/>
      <c r="AF915" s="35">
        <f t="shared" si="75"/>
        <v>46166</v>
      </c>
      <c r="AG915" s="36">
        <f t="shared" si="74"/>
        <v>3.7361600000000002E-2</v>
      </c>
      <c r="AH915" s="36"/>
      <c r="AJ915" s="37"/>
      <c r="AK915" s="37"/>
    </row>
    <row r="916" spans="5:37" x14ac:dyDescent="0.25">
      <c r="E916" s="1">
        <v>3.70303</v>
      </c>
      <c r="F916" s="106"/>
      <c r="J916" s="110">
        <v>46589</v>
      </c>
      <c r="K916" s="106">
        <v>3.7334100000000001</v>
      </c>
      <c r="L916" s="30"/>
      <c r="AF916" s="35">
        <f t="shared" si="75"/>
        <v>46167</v>
      </c>
      <c r="AG916" s="36">
        <f t="shared" si="74"/>
        <v>3.7361600000000002E-2</v>
      </c>
      <c r="AH916" s="36"/>
      <c r="AJ916" s="37"/>
      <c r="AK916" s="37"/>
    </row>
    <row r="917" spans="5:37" x14ac:dyDescent="0.25">
      <c r="E917" s="1">
        <v>3.7026500000000002</v>
      </c>
      <c r="F917" s="106"/>
      <c r="J917" s="110">
        <v>46590</v>
      </c>
      <c r="K917" s="106">
        <v>3.7334100000000001</v>
      </c>
      <c r="L917" s="30"/>
      <c r="AF917" s="35">
        <f t="shared" si="75"/>
        <v>46168</v>
      </c>
      <c r="AG917" s="36">
        <f t="shared" si="74"/>
        <v>3.7355800000000002E-2</v>
      </c>
      <c r="AH917" s="36"/>
      <c r="AJ917" s="37"/>
      <c r="AK917" s="37"/>
    </row>
    <row r="918" spans="5:37" x14ac:dyDescent="0.25">
      <c r="E918" s="1">
        <v>3.7026500000000002</v>
      </c>
      <c r="F918" s="106"/>
      <c r="J918" s="110">
        <v>46591</v>
      </c>
      <c r="K918" s="106">
        <v>3.7337899999999999</v>
      </c>
      <c r="L918" s="30"/>
      <c r="AF918" s="35">
        <f t="shared" si="75"/>
        <v>46169</v>
      </c>
      <c r="AG918" s="36">
        <f t="shared" si="74"/>
        <v>3.7355800000000002E-2</v>
      </c>
      <c r="AH918" s="36"/>
      <c r="AJ918" s="37"/>
      <c r="AK918" s="37"/>
    </row>
    <row r="919" spans="5:37" x14ac:dyDescent="0.25">
      <c r="E919" s="1">
        <v>3.7026500000000002</v>
      </c>
      <c r="F919" s="106"/>
      <c r="J919" s="110">
        <v>46594</v>
      </c>
      <c r="K919" s="106">
        <v>3.7334100000000001</v>
      </c>
      <c r="L919" s="30"/>
      <c r="AF919" s="35">
        <f t="shared" si="75"/>
        <v>46170</v>
      </c>
      <c r="AG919" s="36">
        <f t="shared" si="74"/>
        <v>3.7355800000000002E-2</v>
      </c>
      <c r="AH919" s="36"/>
      <c r="AJ919" s="37"/>
      <c r="AK919" s="37"/>
    </row>
    <row r="920" spans="5:37" x14ac:dyDescent="0.25">
      <c r="E920" s="1">
        <v>3.7026500000000002</v>
      </c>
      <c r="F920" s="106"/>
      <c r="J920" s="110">
        <v>46595</v>
      </c>
      <c r="K920" s="106">
        <v>3.7334100000000001</v>
      </c>
      <c r="L920" s="30"/>
      <c r="AF920" s="35">
        <f t="shared" si="75"/>
        <v>46171</v>
      </c>
      <c r="AG920" s="36">
        <f t="shared" si="74"/>
        <v>3.7359700000000003E-2</v>
      </c>
      <c r="AH920" s="36"/>
      <c r="AJ920" s="37"/>
      <c r="AK920" s="37"/>
    </row>
    <row r="921" spans="5:37" x14ac:dyDescent="0.25">
      <c r="E921" s="1">
        <v>3.70303</v>
      </c>
      <c r="F921" s="106"/>
      <c r="J921" s="110">
        <v>46596</v>
      </c>
      <c r="K921" s="106">
        <v>3.7334100000000001</v>
      </c>
      <c r="L921" s="30"/>
      <c r="AF921" s="35">
        <f t="shared" si="75"/>
        <v>46172</v>
      </c>
      <c r="AG921" s="36">
        <f t="shared" si="74"/>
        <v>3.7359700000000003E-2</v>
      </c>
      <c r="AH921" s="36"/>
      <c r="AJ921" s="37"/>
      <c r="AK921" s="37"/>
    </row>
    <row r="922" spans="5:37" x14ac:dyDescent="0.25">
      <c r="E922" s="1">
        <v>3.7026500000000002</v>
      </c>
      <c r="F922" s="106"/>
      <c r="J922" s="110">
        <v>46597</v>
      </c>
      <c r="K922" s="106">
        <v>3.7334100000000001</v>
      </c>
      <c r="L922" s="30"/>
      <c r="AF922" s="35">
        <f t="shared" si="75"/>
        <v>46173</v>
      </c>
      <c r="AG922" s="36">
        <f t="shared" si="74"/>
        <v>3.7359700000000003E-2</v>
      </c>
      <c r="AH922" s="36"/>
      <c r="AJ922" s="37"/>
      <c r="AK922" s="37"/>
    </row>
    <row r="923" spans="5:37" x14ac:dyDescent="0.25">
      <c r="E923" s="1">
        <v>3.7026500000000002</v>
      </c>
      <c r="F923" s="106"/>
      <c r="J923" s="110">
        <v>46598</v>
      </c>
      <c r="K923" s="106">
        <v>3.7337899999999999</v>
      </c>
      <c r="L923" s="30"/>
      <c r="AF923" s="35">
        <f t="shared" si="75"/>
        <v>46174</v>
      </c>
      <c r="AG923" s="36">
        <f t="shared" si="74"/>
        <v>3.7355800000000002E-2</v>
      </c>
      <c r="AH923" s="36"/>
      <c r="AJ923" s="37"/>
      <c r="AK923" s="37"/>
    </row>
    <row r="924" spans="5:37" x14ac:dyDescent="0.25">
      <c r="E924" s="1">
        <v>3.7026500000000002</v>
      </c>
      <c r="F924" s="106"/>
      <c r="J924" s="110">
        <v>46601</v>
      </c>
      <c r="K924" s="106">
        <v>3.7334100000000001</v>
      </c>
      <c r="L924" s="30"/>
      <c r="AF924" s="35">
        <f t="shared" si="75"/>
        <v>46175</v>
      </c>
      <c r="AG924" s="36">
        <f t="shared" si="74"/>
        <v>3.7355800000000002E-2</v>
      </c>
      <c r="AH924" s="36"/>
      <c r="AJ924" s="37"/>
      <c r="AK924" s="37"/>
    </row>
    <row r="925" spans="5:37" x14ac:dyDescent="0.25">
      <c r="E925" s="1">
        <v>3.7026500000000002</v>
      </c>
      <c r="F925" s="106"/>
      <c r="J925" s="110">
        <v>46602</v>
      </c>
      <c r="K925" s="106">
        <v>3.7334100000000001</v>
      </c>
      <c r="L925" s="30"/>
      <c r="AF925" s="35">
        <f t="shared" si="75"/>
        <v>46176</v>
      </c>
      <c r="AG925" s="36">
        <f t="shared" si="74"/>
        <v>3.7355800000000002E-2</v>
      </c>
      <c r="AH925" s="36"/>
      <c r="AJ925" s="37"/>
      <c r="AK925" s="37"/>
    </row>
    <row r="926" spans="5:37" x14ac:dyDescent="0.25">
      <c r="E926" s="1">
        <v>3.70303</v>
      </c>
      <c r="F926" s="106"/>
      <c r="J926" s="110">
        <v>46603</v>
      </c>
      <c r="K926" s="106">
        <v>3.7334100000000001</v>
      </c>
      <c r="L926" s="30"/>
      <c r="AF926" s="35">
        <f t="shared" si="75"/>
        <v>46177</v>
      </c>
      <c r="AG926" s="36">
        <f t="shared" si="74"/>
        <v>3.7355800000000002E-2</v>
      </c>
      <c r="AH926" s="36"/>
      <c r="AJ926" s="37"/>
      <c r="AK926" s="37"/>
    </row>
    <row r="927" spans="5:37" x14ac:dyDescent="0.25">
      <c r="E927" s="1">
        <v>3.7026500000000002</v>
      </c>
      <c r="F927" s="106"/>
      <c r="J927" s="110">
        <v>46604</v>
      </c>
      <c r="K927" s="106">
        <v>3.7334100000000001</v>
      </c>
      <c r="L927" s="30"/>
      <c r="AF927" s="35">
        <f t="shared" si="75"/>
        <v>46178</v>
      </c>
      <c r="AG927" s="36">
        <f t="shared" si="74"/>
        <v>3.7359700000000003E-2</v>
      </c>
      <c r="AH927" s="36"/>
      <c r="AJ927" s="37"/>
      <c r="AK927" s="37"/>
    </row>
    <row r="928" spans="5:37" x14ac:dyDescent="0.25">
      <c r="E928" s="1">
        <v>3.7026500000000002</v>
      </c>
      <c r="F928" s="106"/>
      <c r="J928" s="110">
        <v>46605</v>
      </c>
      <c r="K928" s="106">
        <v>3.7337899999999999</v>
      </c>
      <c r="L928" s="30"/>
      <c r="AF928" s="35">
        <f t="shared" si="75"/>
        <v>46179</v>
      </c>
      <c r="AG928" s="36">
        <f t="shared" si="74"/>
        <v>3.7359700000000003E-2</v>
      </c>
      <c r="AH928" s="36"/>
      <c r="AJ928" s="37"/>
      <c r="AK928" s="37"/>
    </row>
    <row r="929" spans="5:37" x14ac:dyDescent="0.25">
      <c r="E929" s="1">
        <v>3.7026500000000002</v>
      </c>
      <c r="F929" s="106"/>
      <c r="J929" s="110">
        <v>46608</v>
      </c>
      <c r="K929" s="106">
        <v>3.7334100000000001</v>
      </c>
      <c r="L929" s="30"/>
      <c r="AF929" s="35">
        <f t="shared" si="75"/>
        <v>46180</v>
      </c>
      <c r="AG929" s="36">
        <f t="shared" si="74"/>
        <v>3.7359700000000003E-2</v>
      </c>
      <c r="AH929" s="36"/>
      <c r="AJ929" s="37"/>
      <c r="AK929" s="37"/>
    </row>
    <row r="930" spans="5:37" x14ac:dyDescent="0.25">
      <c r="E930" s="1">
        <v>3.7026500000000002</v>
      </c>
      <c r="F930" s="106"/>
      <c r="J930" s="110">
        <v>46609</v>
      </c>
      <c r="K930" s="106">
        <v>3.7334100000000001</v>
      </c>
      <c r="L930" s="30"/>
      <c r="AF930" s="35">
        <f t="shared" si="75"/>
        <v>46181</v>
      </c>
      <c r="AG930" s="36">
        <f t="shared" si="74"/>
        <v>3.7355800000000002E-2</v>
      </c>
      <c r="AH930" s="36"/>
      <c r="AJ930" s="37"/>
      <c r="AK930" s="37"/>
    </row>
    <row r="931" spans="5:37" x14ac:dyDescent="0.25">
      <c r="E931" s="1">
        <v>3.70303</v>
      </c>
      <c r="F931" s="106"/>
      <c r="J931" s="110">
        <v>46610</v>
      </c>
      <c r="K931" s="106">
        <v>3.7334100000000001</v>
      </c>
      <c r="L931" s="30"/>
      <c r="AF931" s="35">
        <f t="shared" si="75"/>
        <v>46182</v>
      </c>
      <c r="AG931" s="36">
        <f t="shared" si="74"/>
        <v>3.7355800000000002E-2</v>
      </c>
      <c r="AH931" s="36"/>
      <c r="AJ931" s="37"/>
      <c r="AK931" s="37"/>
    </row>
    <row r="932" spans="5:37" x14ac:dyDescent="0.25">
      <c r="E932" s="1">
        <v>3.7026500000000002</v>
      </c>
      <c r="F932" s="106"/>
      <c r="J932" s="110">
        <v>46611</v>
      </c>
      <c r="K932" s="106">
        <v>3.7334100000000001</v>
      </c>
      <c r="L932" s="30"/>
      <c r="AF932" s="35">
        <f t="shared" si="75"/>
        <v>46183</v>
      </c>
      <c r="AG932" s="36">
        <f t="shared" si="74"/>
        <v>3.7355800000000002E-2</v>
      </c>
      <c r="AH932" s="36"/>
      <c r="AJ932" s="37"/>
      <c r="AK932" s="37"/>
    </row>
    <row r="933" spans="5:37" x14ac:dyDescent="0.25">
      <c r="E933" s="1">
        <v>3.7026500000000002</v>
      </c>
      <c r="F933" s="106"/>
      <c r="J933" s="110">
        <v>46612</v>
      </c>
      <c r="K933" s="106">
        <v>3.7337899999999999</v>
      </c>
      <c r="L933" s="30"/>
      <c r="AF933" s="35">
        <f t="shared" si="75"/>
        <v>46184</v>
      </c>
      <c r="AG933" s="36">
        <f t="shared" si="74"/>
        <v>3.7355800000000002E-2</v>
      </c>
      <c r="AH933" s="36"/>
      <c r="AJ933" s="37"/>
      <c r="AK933" s="37"/>
    </row>
    <row r="934" spans="5:37" x14ac:dyDescent="0.25">
      <c r="E934" s="1">
        <v>3.7026500000000002</v>
      </c>
      <c r="F934" s="106"/>
      <c r="J934" s="110">
        <v>46615</v>
      </c>
      <c r="K934" s="106">
        <v>3.7334100000000001</v>
      </c>
      <c r="L934" s="30"/>
      <c r="AF934" s="35">
        <f t="shared" si="75"/>
        <v>46185</v>
      </c>
      <c r="AG934" s="36">
        <f t="shared" si="74"/>
        <v>3.7359700000000003E-2</v>
      </c>
      <c r="AH934" s="36"/>
      <c r="AJ934" s="37"/>
      <c r="AK934" s="37"/>
    </row>
    <row r="935" spans="5:37" x14ac:dyDescent="0.25">
      <c r="E935" s="1">
        <v>3.7026500000000002</v>
      </c>
      <c r="F935" s="106"/>
      <c r="J935" s="110">
        <v>46616</v>
      </c>
      <c r="K935" s="106">
        <v>3.7334100000000001</v>
      </c>
      <c r="L935" s="30"/>
      <c r="AF935" s="35">
        <f t="shared" si="75"/>
        <v>46186</v>
      </c>
      <c r="AG935" s="36">
        <f t="shared" si="74"/>
        <v>3.7359700000000003E-2</v>
      </c>
      <c r="AH935" s="36"/>
      <c r="AJ935" s="37"/>
      <c r="AK935" s="37"/>
    </row>
    <row r="936" spans="5:37" x14ac:dyDescent="0.25">
      <c r="E936" s="1">
        <v>3.70303</v>
      </c>
      <c r="F936" s="106"/>
      <c r="J936" s="110">
        <v>46617</v>
      </c>
      <c r="K936" s="106">
        <v>3.7334100000000001</v>
      </c>
      <c r="L936" s="30"/>
      <c r="AF936" s="35">
        <f t="shared" si="75"/>
        <v>46187</v>
      </c>
      <c r="AG936" s="36">
        <f t="shared" si="74"/>
        <v>3.7359700000000003E-2</v>
      </c>
      <c r="AH936" s="36"/>
      <c r="AJ936" s="37"/>
      <c r="AK936" s="37"/>
    </row>
    <row r="937" spans="5:37" x14ac:dyDescent="0.25">
      <c r="E937" s="1">
        <v>3.7026500000000002</v>
      </c>
      <c r="F937" s="106"/>
      <c r="J937" s="110">
        <v>46618</v>
      </c>
      <c r="K937" s="106">
        <v>3.7334100000000001</v>
      </c>
      <c r="L937" s="30"/>
      <c r="AF937" s="35">
        <f t="shared" si="75"/>
        <v>46188</v>
      </c>
      <c r="AG937" s="36">
        <f t="shared" si="74"/>
        <v>3.7355800000000002E-2</v>
      </c>
      <c r="AH937" s="36"/>
      <c r="AJ937" s="37"/>
      <c r="AK937" s="37"/>
    </row>
    <row r="938" spans="5:37" x14ac:dyDescent="0.25">
      <c r="E938" s="1">
        <v>3.7026500000000002</v>
      </c>
      <c r="F938" s="106"/>
      <c r="J938" s="110">
        <v>46619</v>
      </c>
      <c r="K938" s="106">
        <v>3.7337899999999999</v>
      </c>
      <c r="L938" s="30"/>
      <c r="AF938" s="35">
        <f t="shared" si="75"/>
        <v>46189</v>
      </c>
      <c r="AG938" s="36">
        <f t="shared" si="74"/>
        <v>3.7355800000000002E-2</v>
      </c>
      <c r="AH938" s="36"/>
      <c r="AJ938" s="37"/>
      <c r="AK938" s="37"/>
    </row>
    <row r="939" spans="5:37" x14ac:dyDescent="0.25">
      <c r="E939" s="1">
        <v>3.7026500000000002</v>
      </c>
      <c r="F939" s="106"/>
      <c r="J939" s="110">
        <v>46622</v>
      </c>
      <c r="K939" s="106">
        <v>3.7334100000000001</v>
      </c>
      <c r="L939" s="30"/>
      <c r="AF939" s="35">
        <f t="shared" si="75"/>
        <v>46190</v>
      </c>
      <c r="AG939" s="36">
        <f t="shared" si="74"/>
        <v>3.7355800000000002E-2</v>
      </c>
      <c r="AH939" s="36"/>
      <c r="AJ939" s="37"/>
      <c r="AK939" s="37"/>
    </row>
    <row r="940" spans="5:37" x14ac:dyDescent="0.25">
      <c r="E940" s="1">
        <v>3.7026500000000002</v>
      </c>
      <c r="F940" s="106"/>
      <c r="J940" s="110">
        <v>46623</v>
      </c>
      <c r="K940" s="106">
        <v>3.7334100000000001</v>
      </c>
      <c r="L940" s="30"/>
      <c r="AF940" s="35">
        <f t="shared" si="75"/>
        <v>46191</v>
      </c>
      <c r="AG940" s="36">
        <f t="shared" si="74"/>
        <v>3.7361600000000002E-2</v>
      </c>
      <c r="AH940" s="36"/>
      <c r="AJ940" s="37"/>
      <c r="AK940" s="37"/>
    </row>
    <row r="941" spans="5:37" x14ac:dyDescent="0.25">
      <c r="E941" s="1">
        <v>3.70303</v>
      </c>
      <c r="F941" s="106"/>
      <c r="J941" s="110">
        <v>46624</v>
      </c>
      <c r="K941" s="106">
        <v>3.7334100000000001</v>
      </c>
      <c r="L941" s="30"/>
      <c r="AF941" s="35">
        <f t="shared" si="75"/>
        <v>46192</v>
      </c>
      <c r="AG941" s="36">
        <f t="shared" si="74"/>
        <v>3.7361600000000002E-2</v>
      </c>
      <c r="AH941" s="36"/>
      <c r="AJ941" s="37"/>
      <c r="AK941" s="37"/>
    </row>
    <row r="942" spans="5:37" x14ac:dyDescent="0.25">
      <c r="E942" s="1">
        <v>3.7026500000000002</v>
      </c>
      <c r="F942" s="106"/>
      <c r="J942" s="110">
        <v>46625</v>
      </c>
      <c r="K942" s="106">
        <v>3.7334100000000001</v>
      </c>
      <c r="L942" s="30"/>
      <c r="AF942" s="35">
        <f t="shared" si="75"/>
        <v>46193</v>
      </c>
      <c r="AG942" s="36">
        <f t="shared" si="74"/>
        <v>3.7361600000000002E-2</v>
      </c>
      <c r="AH942" s="36"/>
      <c r="AJ942" s="37"/>
      <c r="AK942" s="37"/>
    </row>
    <row r="943" spans="5:37" x14ac:dyDescent="0.25">
      <c r="E943" s="1">
        <v>3.7026500000000002</v>
      </c>
      <c r="F943" s="106"/>
      <c r="J943" s="110">
        <v>46626</v>
      </c>
      <c r="K943" s="106">
        <v>3.7337899999999999</v>
      </c>
      <c r="L943" s="30"/>
      <c r="AF943" s="35">
        <f t="shared" si="75"/>
        <v>46194</v>
      </c>
      <c r="AG943" s="36">
        <f t="shared" si="74"/>
        <v>3.7361600000000002E-2</v>
      </c>
      <c r="AH943" s="36"/>
      <c r="AJ943" s="37"/>
      <c r="AK943" s="37"/>
    </row>
    <row r="944" spans="5:37" x14ac:dyDescent="0.25">
      <c r="E944" s="1">
        <v>3.7026500000000002</v>
      </c>
      <c r="F944" s="106"/>
      <c r="J944" s="110">
        <v>46629</v>
      </c>
      <c r="K944" s="106">
        <v>3.7334100000000001</v>
      </c>
      <c r="L944" s="30"/>
      <c r="AF944" s="35">
        <f t="shared" si="75"/>
        <v>46195</v>
      </c>
      <c r="AG944" s="36">
        <f t="shared" si="74"/>
        <v>3.7355800000000002E-2</v>
      </c>
      <c r="AH944" s="36"/>
      <c r="AJ944" s="37"/>
      <c r="AK944" s="37"/>
    </row>
    <row r="945" spans="5:37" x14ac:dyDescent="0.25">
      <c r="E945" s="1">
        <v>3.7026500000000002</v>
      </c>
      <c r="F945" s="106"/>
      <c r="J945" s="110">
        <v>46630</v>
      </c>
      <c r="K945" s="106">
        <v>3.7334100000000001</v>
      </c>
      <c r="L945" s="30"/>
      <c r="AF945" s="35">
        <f t="shared" si="75"/>
        <v>46196</v>
      </c>
      <c r="AG945" s="36">
        <f t="shared" si="74"/>
        <v>3.7355800000000002E-2</v>
      </c>
      <c r="AH945" s="36"/>
      <c r="AJ945" s="37"/>
      <c r="AK945" s="37"/>
    </row>
    <row r="946" spans="5:37" x14ac:dyDescent="0.25">
      <c r="E946" s="1">
        <v>3.70303</v>
      </c>
      <c r="F946" s="106"/>
      <c r="J946" s="110">
        <v>46631</v>
      </c>
      <c r="K946" s="106">
        <v>3.7334100000000001</v>
      </c>
      <c r="L946" s="30"/>
      <c r="AF946" s="35">
        <f t="shared" si="75"/>
        <v>46197</v>
      </c>
      <c r="AG946" s="36">
        <f t="shared" si="74"/>
        <v>3.7355800000000002E-2</v>
      </c>
      <c r="AH946" s="36"/>
      <c r="AJ946" s="37"/>
      <c r="AK946" s="37"/>
    </row>
    <row r="947" spans="5:37" x14ac:dyDescent="0.25">
      <c r="E947" s="1">
        <v>3.7026500000000002</v>
      </c>
      <c r="F947" s="106"/>
      <c r="J947" s="110">
        <v>46632</v>
      </c>
      <c r="K947" s="106">
        <v>3.7334100000000001</v>
      </c>
      <c r="L947" s="30"/>
      <c r="AF947" s="35">
        <f t="shared" si="75"/>
        <v>46198</v>
      </c>
      <c r="AG947" s="36">
        <f t="shared" si="74"/>
        <v>3.7355800000000002E-2</v>
      </c>
      <c r="AH947" s="36"/>
      <c r="AJ947" s="37"/>
      <c r="AK947" s="37"/>
    </row>
    <row r="948" spans="5:37" x14ac:dyDescent="0.25">
      <c r="E948" s="1">
        <v>3.7026500000000002</v>
      </c>
      <c r="F948" s="106"/>
      <c r="J948" s="110">
        <v>46633</v>
      </c>
      <c r="K948" s="106">
        <v>3.7339899999999999</v>
      </c>
      <c r="L948" s="30"/>
      <c r="AF948" s="35">
        <f t="shared" si="75"/>
        <v>46199</v>
      </c>
      <c r="AG948" s="36">
        <f t="shared" si="74"/>
        <v>3.7359700000000003E-2</v>
      </c>
      <c r="AH948" s="36"/>
      <c r="AJ948" s="37"/>
      <c r="AK948" s="37"/>
    </row>
    <row r="949" spans="5:37" x14ac:dyDescent="0.25">
      <c r="E949" s="1">
        <v>3.7026500000000002</v>
      </c>
      <c r="F949" s="106"/>
      <c r="J949" s="110">
        <v>46637</v>
      </c>
      <c r="K949" s="106">
        <v>3.7334100000000001</v>
      </c>
      <c r="L949" s="30"/>
      <c r="AF949" s="35">
        <f t="shared" si="75"/>
        <v>46200</v>
      </c>
      <c r="AG949" s="36">
        <f t="shared" si="74"/>
        <v>3.7359700000000003E-2</v>
      </c>
      <c r="AH949" s="36"/>
      <c r="AJ949" s="37"/>
      <c r="AK949" s="37"/>
    </row>
    <row r="950" spans="5:37" x14ac:dyDescent="0.25">
      <c r="E950" s="1">
        <v>3.7026500000000002</v>
      </c>
      <c r="F950" s="106"/>
      <c r="J950" s="110">
        <v>46638</v>
      </c>
      <c r="K950" s="106">
        <v>3.7334100000000001</v>
      </c>
      <c r="L950" s="30"/>
      <c r="AF950" s="35">
        <f t="shared" si="75"/>
        <v>46201</v>
      </c>
      <c r="AG950" s="36">
        <f t="shared" si="74"/>
        <v>3.7359700000000003E-2</v>
      </c>
      <c r="AH950" s="36"/>
      <c r="AJ950" s="37"/>
      <c r="AK950" s="37"/>
    </row>
    <row r="951" spans="5:37" x14ac:dyDescent="0.25">
      <c r="E951" s="1">
        <v>3.70303</v>
      </c>
      <c r="F951" s="106"/>
      <c r="J951" s="110">
        <v>46639</v>
      </c>
      <c r="K951" s="106">
        <v>3.7334100000000001</v>
      </c>
      <c r="L951" s="30"/>
      <c r="AF951" s="35">
        <f t="shared" si="75"/>
        <v>46202</v>
      </c>
      <c r="AG951" s="36">
        <f t="shared" si="74"/>
        <v>3.7355800000000002E-2</v>
      </c>
      <c r="AH951" s="36"/>
      <c r="AJ951" s="37"/>
      <c r="AK951" s="37"/>
    </row>
    <row r="952" spans="5:37" x14ac:dyDescent="0.25">
      <c r="E952" s="1">
        <v>3.7026500000000002</v>
      </c>
      <c r="F952" s="106"/>
      <c r="J952" s="110">
        <v>46640</v>
      </c>
      <c r="K952" s="106">
        <v>3.7337899999999999</v>
      </c>
      <c r="L952" s="30"/>
      <c r="AF952" s="35">
        <f t="shared" si="75"/>
        <v>46203</v>
      </c>
      <c r="AG952" s="36">
        <f t="shared" si="74"/>
        <v>3.7355800000000002E-2</v>
      </c>
      <c r="AH952" s="36"/>
      <c r="AJ952" s="37"/>
      <c r="AK952" s="37"/>
    </row>
    <row r="953" spans="5:37" x14ac:dyDescent="0.25">
      <c r="E953" s="1">
        <v>3.7026500000000002</v>
      </c>
      <c r="F953" s="106"/>
      <c r="J953" s="110">
        <v>46643</v>
      </c>
      <c r="K953" s="106">
        <v>3.7334100000000001</v>
      </c>
      <c r="L953" s="30"/>
      <c r="AF953" s="35">
        <f t="shared" si="75"/>
        <v>46204</v>
      </c>
      <c r="AG953" s="36">
        <f t="shared" si="74"/>
        <v>3.7355800000000002E-2</v>
      </c>
      <c r="AH953" s="36"/>
      <c r="AJ953" s="37"/>
      <c r="AK953" s="37"/>
    </row>
    <row r="954" spans="5:37" x14ac:dyDescent="0.25">
      <c r="E954" s="1">
        <v>3.7026500000000002</v>
      </c>
      <c r="F954" s="106"/>
      <c r="J954" s="110">
        <v>46644</v>
      </c>
      <c r="K954" s="106">
        <v>3.7334100000000001</v>
      </c>
      <c r="L954" s="30"/>
      <c r="AF954" s="35">
        <f t="shared" si="75"/>
        <v>46205</v>
      </c>
      <c r="AG954" s="36">
        <f t="shared" si="74"/>
        <v>3.7361600000000002E-2</v>
      </c>
      <c r="AH954" s="36"/>
      <c r="AJ954" s="37"/>
      <c r="AK954" s="37"/>
    </row>
    <row r="955" spans="5:37" x14ac:dyDescent="0.25">
      <c r="E955" s="1">
        <v>3.7026500000000002</v>
      </c>
      <c r="F955" s="106"/>
      <c r="J955" s="110">
        <v>46645</v>
      </c>
      <c r="K955" s="106">
        <v>3.7334100000000001</v>
      </c>
      <c r="L955" s="30"/>
      <c r="AF955" s="35">
        <f t="shared" si="75"/>
        <v>46206</v>
      </c>
      <c r="AG955" s="36">
        <f t="shared" si="74"/>
        <v>3.7361600000000002E-2</v>
      </c>
      <c r="AH955" s="36"/>
      <c r="AJ955" s="37"/>
      <c r="AK955" s="37"/>
    </row>
    <row r="956" spans="5:37" x14ac:dyDescent="0.25">
      <c r="E956" s="1">
        <v>3.70322</v>
      </c>
      <c r="F956" s="106"/>
      <c r="J956" s="110">
        <v>46646</v>
      </c>
      <c r="K956" s="106">
        <v>3.7334100000000001</v>
      </c>
      <c r="L956" s="30"/>
      <c r="AF956" s="35">
        <f t="shared" si="75"/>
        <v>46207</v>
      </c>
      <c r="AG956" s="36">
        <f t="shared" si="74"/>
        <v>3.7361600000000002E-2</v>
      </c>
      <c r="AH956" s="36"/>
      <c r="AJ956" s="37"/>
      <c r="AK956" s="37"/>
    </row>
    <row r="957" spans="5:37" x14ac:dyDescent="0.25">
      <c r="E957" s="1">
        <v>3.7026500000000002</v>
      </c>
      <c r="F957" s="106"/>
      <c r="J957" s="110">
        <v>46647</v>
      </c>
      <c r="K957" s="106">
        <v>3.7337899999999999</v>
      </c>
      <c r="L957" s="30"/>
      <c r="AF957" s="35">
        <f t="shared" si="75"/>
        <v>46208</v>
      </c>
      <c r="AG957" s="36">
        <f t="shared" si="74"/>
        <v>3.7361600000000002E-2</v>
      </c>
      <c r="AH957" s="36"/>
      <c r="AJ957" s="37"/>
      <c r="AK957" s="37"/>
    </row>
    <row r="958" spans="5:37" x14ac:dyDescent="0.25">
      <c r="E958" s="1">
        <v>3.7026500000000002</v>
      </c>
      <c r="F958" s="106"/>
      <c r="J958" s="110">
        <v>46650</v>
      </c>
      <c r="K958" s="106">
        <v>3.7334100000000001</v>
      </c>
      <c r="L958" s="30"/>
      <c r="AF958" s="35">
        <f t="shared" si="75"/>
        <v>46209</v>
      </c>
      <c r="AG958" s="36">
        <f t="shared" si="74"/>
        <v>3.7355800000000002E-2</v>
      </c>
      <c r="AH958" s="36"/>
      <c r="AJ958" s="37"/>
      <c r="AK958" s="37"/>
    </row>
    <row r="959" spans="5:37" x14ac:dyDescent="0.25">
      <c r="E959" s="1">
        <v>3.7026500000000002</v>
      </c>
      <c r="F959" s="106"/>
      <c r="J959" s="110">
        <v>46651</v>
      </c>
      <c r="K959" s="106">
        <v>3.7334100000000001</v>
      </c>
      <c r="L959" s="30"/>
      <c r="AF959" s="35">
        <f t="shared" si="75"/>
        <v>46210</v>
      </c>
      <c r="AG959" s="36">
        <f t="shared" si="74"/>
        <v>3.7355800000000002E-2</v>
      </c>
      <c r="AH959" s="36"/>
      <c r="AJ959" s="37"/>
      <c r="AK959" s="37"/>
    </row>
    <row r="960" spans="5:37" x14ac:dyDescent="0.25">
      <c r="E960" s="1">
        <v>3.70303</v>
      </c>
      <c r="F960" s="106"/>
      <c r="J960" s="110">
        <v>46652</v>
      </c>
      <c r="K960" s="106">
        <v>3.7334100000000001</v>
      </c>
      <c r="L960" s="30"/>
      <c r="AF960" s="35">
        <f t="shared" si="75"/>
        <v>46211</v>
      </c>
      <c r="AG960" s="36">
        <f t="shared" si="74"/>
        <v>3.7355800000000002E-2</v>
      </c>
      <c r="AH960" s="36"/>
      <c r="AJ960" s="37"/>
      <c r="AK960" s="37"/>
    </row>
    <row r="961" spans="5:37" x14ac:dyDescent="0.25">
      <c r="E961" s="1">
        <v>3.7026500000000002</v>
      </c>
      <c r="F961" s="106"/>
      <c r="J961" s="110">
        <v>46653</v>
      </c>
      <c r="K961" s="106">
        <v>3.7334100000000001</v>
      </c>
      <c r="L961" s="30"/>
      <c r="AF961" s="35">
        <f t="shared" si="75"/>
        <v>46212</v>
      </c>
      <c r="AG961" s="36">
        <f t="shared" si="74"/>
        <v>3.7355800000000002E-2</v>
      </c>
      <c r="AH961" s="36"/>
      <c r="AJ961" s="37"/>
      <c r="AK961" s="37"/>
    </row>
    <row r="962" spans="5:37" x14ac:dyDescent="0.25">
      <c r="E962" s="1">
        <v>3.7026500000000002</v>
      </c>
      <c r="F962" s="106"/>
      <c r="J962" s="110">
        <v>46654</v>
      </c>
      <c r="K962" s="106">
        <v>3.7337899999999999</v>
      </c>
      <c r="L962" s="30"/>
      <c r="AF962" s="35">
        <f t="shared" si="75"/>
        <v>46213</v>
      </c>
      <c r="AG962" s="36">
        <f t="shared" si="74"/>
        <v>3.7359700000000003E-2</v>
      </c>
      <c r="AH962" s="36"/>
      <c r="AJ962" s="37"/>
      <c r="AK962" s="37"/>
    </row>
    <row r="963" spans="5:37" x14ac:dyDescent="0.25">
      <c r="E963" s="1">
        <v>3.7026500000000002</v>
      </c>
      <c r="F963" s="106"/>
      <c r="J963" s="110">
        <v>46657</v>
      </c>
      <c r="K963" s="106">
        <v>3.7334100000000001</v>
      </c>
      <c r="L963" s="30"/>
      <c r="AF963" s="35">
        <f t="shared" si="75"/>
        <v>46214</v>
      </c>
      <c r="AG963" s="36">
        <f t="shared" si="74"/>
        <v>3.7359700000000003E-2</v>
      </c>
      <c r="AH963" s="36"/>
      <c r="AJ963" s="37"/>
      <c r="AK963" s="37"/>
    </row>
    <row r="964" spans="5:37" x14ac:dyDescent="0.25">
      <c r="E964" s="1">
        <v>3.7026500000000002</v>
      </c>
      <c r="F964" s="106"/>
      <c r="J964" s="110">
        <v>46658</v>
      </c>
      <c r="K964" s="106">
        <v>3.7334100000000001</v>
      </c>
      <c r="L964" s="30"/>
      <c r="AF964" s="35">
        <f t="shared" si="75"/>
        <v>46215</v>
      </c>
      <c r="AG964" s="36">
        <f t="shared" si="74"/>
        <v>3.7359700000000003E-2</v>
      </c>
      <c r="AH964" s="36"/>
      <c r="AJ964" s="37"/>
      <c r="AK964" s="37"/>
    </row>
    <row r="965" spans="5:37" x14ac:dyDescent="0.25">
      <c r="E965" s="1">
        <v>3.70303</v>
      </c>
      <c r="F965" s="106"/>
      <c r="J965" s="110">
        <v>46659</v>
      </c>
      <c r="K965" s="106">
        <v>3.7334100000000001</v>
      </c>
      <c r="L965" s="30"/>
      <c r="AF965" s="35">
        <f t="shared" si="75"/>
        <v>46216</v>
      </c>
      <c r="AG965" s="36">
        <f t="shared" si="74"/>
        <v>3.7355800000000002E-2</v>
      </c>
      <c r="AH965" s="36"/>
      <c r="AJ965" s="37"/>
      <c r="AK965" s="37"/>
    </row>
    <row r="966" spans="5:37" x14ac:dyDescent="0.25">
      <c r="E966" s="1">
        <v>3.7026500000000002</v>
      </c>
      <c r="F966" s="106"/>
      <c r="J966" s="110">
        <v>46660</v>
      </c>
      <c r="K966" s="106">
        <v>3.7334100000000001</v>
      </c>
      <c r="L966" s="30"/>
      <c r="AF966" s="35">
        <f t="shared" si="75"/>
        <v>46217</v>
      </c>
      <c r="AG966" s="36">
        <f t="shared" si="74"/>
        <v>3.7355800000000002E-2</v>
      </c>
      <c r="AH966" s="36"/>
      <c r="AJ966" s="37"/>
      <c r="AK966" s="37"/>
    </row>
    <row r="967" spans="5:37" x14ac:dyDescent="0.25">
      <c r="E967" s="1">
        <v>3.7026500000000002</v>
      </c>
      <c r="F967" s="106"/>
      <c r="J967" s="110">
        <v>46661</v>
      </c>
      <c r="K967" s="106">
        <v>3.7337899999999999</v>
      </c>
      <c r="L967" s="30"/>
      <c r="AF967" s="35">
        <f t="shared" si="75"/>
        <v>46218</v>
      </c>
      <c r="AG967" s="36">
        <f t="shared" ref="AG967:AG1030" si="76">_xlfn.IFNA(VLOOKUP(AF967,J:K,2,FALSE)/100,AG966)</f>
        <v>3.7355800000000002E-2</v>
      </c>
      <c r="AH967" s="36"/>
      <c r="AJ967" s="37"/>
      <c r="AK967" s="37"/>
    </row>
    <row r="968" spans="5:37" x14ac:dyDescent="0.25">
      <c r="E968" s="1">
        <v>3.7026500000000002</v>
      </c>
      <c r="F968" s="106"/>
      <c r="J968" s="110">
        <v>46664</v>
      </c>
      <c r="K968" s="106">
        <v>3.7334100000000001</v>
      </c>
      <c r="L968" s="30"/>
      <c r="AF968" s="35">
        <f t="shared" ref="AF968:AF1031" si="77">AF967+1</f>
        <v>46219</v>
      </c>
      <c r="AG968" s="36">
        <f t="shared" si="76"/>
        <v>3.7355800000000002E-2</v>
      </c>
      <c r="AH968" s="36"/>
      <c r="AJ968" s="37"/>
      <c r="AK968" s="37"/>
    </row>
    <row r="969" spans="5:37" x14ac:dyDescent="0.25">
      <c r="E969" s="1">
        <v>3.7026500000000002</v>
      </c>
      <c r="F969" s="106"/>
      <c r="J969" s="110">
        <v>46665</v>
      </c>
      <c r="K969" s="106">
        <v>3.7334100000000001</v>
      </c>
      <c r="L969" s="30"/>
      <c r="AF969" s="35">
        <f t="shared" si="77"/>
        <v>46220</v>
      </c>
      <c r="AG969" s="36">
        <f t="shared" si="76"/>
        <v>3.7359700000000003E-2</v>
      </c>
      <c r="AH969" s="36"/>
      <c r="AJ969" s="37"/>
      <c r="AK969" s="37"/>
    </row>
    <row r="970" spans="5:37" x14ac:dyDescent="0.25">
      <c r="E970" s="1">
        <v>3.70303</v>
      </c>
      <c r="F970" s="106"/>
      <c r="J970" s="110">
        <v>46666</v>
      </c>
      <c r="K970" s="106">
        <v>3.7334100000000001</v>
      </c>
      <c r="L970" s="30"/>
      <c r="AF970" s="35">
        <f t="shared" si="77"/>
        <v>46221</v>
      </c>
      <c r="AG970" s="36">
        <f t="shared" si="76"/>
        <v>3.7359700000000003E-2</v>
      </c>
      <c r="AH970" s="36"/>
      <c r="AJ970" s="37"/>
      <c r="AK970" s="37"/>
    </row>
    <row r="971" spans="5:37" x14ac:dyDescent="0.25">
      <c r="E971" s="1">
        <v>3.7026500000000002</v>
      </c>
      <c r="F971" s="106"/>
      <c r="J971" s="110">
        <v>46667</v>
      </c>
      <c r="K971" s="106">
        <v>3.7334100000000001</v>
      </c>
      <c r="L971" s="30"/>
      <c r="AF971" s="35">
        <f t="shared" si="77"/>
        <v>46222</v>
      </c>
      <c r="AG971" s="36">
        <f t="shared" si="76"/>
        <v>3.7359700000000003E-2</v>
      </c>
      <c r="AH971" s="36"/>
      <c r="AJ971" s="37"/>
      <c r="AK971" s="37"/>
    </row>
    <row r="972" spans="5:37" x14ac:dyDescent="0.25">
      <c r="E972" s="1">
        <v>3.7026500000000002</v>
      </c>
      <c r="F972" s="106"/>
      <c r="J972" s="110">
        <v>46668</v>
      </c>
      <c r="K972" s="106">
        <v>3.7339899999999999</v>
      </c>
      <c r="L972" s="30"/>
      <c r="AF972" s="35">
        <f t="shared" si="77"/>
        <v>46223</v>
      </c>
      <c r="AG972" s="36">
        <f t="shared" si="76"/>
        <v>3.7355800000000002E-2</v>
      </c>
      <c r="AH972" s="36"/>
      <c r="AJ972" s="37"/>
      <c r="AK972" s="37"/>
    </row>
    <row r="973" spans="5:37" x14ac:dyDescent="0.25">
      <c r="E973" s="1">
        <v>3.7026500000000002</v>
      </c>
      <c r="F973" s="106"/>
      <c r="J973" s="110">
        <v>46672</v>
      </c>
      <c r="K973" s="106">
        <v>3.7334100000000001</v>
      </c>
      <c r="L973" s="30"/>
      <c r="AF973" s="35">
        <f t="shared" si="77"/>
        <v>46224</v>
      </c>
      <c r="AG973" s="36">
        <f t="shared" si="76"/>
        <v>3.7355800000000002E-2</v>
      </c>
      <c r="AH973" s="36"/>
      <c r="AJ973" s="37"/>
      <c r="AK973" s="37"/>
    </row>
    <row r="974" spans="5:37" x14ac:dyDescent="0.25">
      <c r="E974" s="1">
        <v>3.7026500000000002</v>
      </c>
      <c r="F974" s="106"/>
      <c r="J974" s="110">
        <v>46673</v>
      </c>
      <c r="K974" s="106">
        <v>3.7334100000000001</v>
      </c>
      <c r="L974" s="30"/>
      <c r="AF974" s="35">
        <f t="shared" si="77"/>
        <v>46225</v>
      </c>
      <c r="AG974" s="36">
        <f t="shared" si="76"/>
        <v>3.7355800000000002E-2</v>
      </c>
      <c r="AH974" s="36"/>
      <c r="AJ974" s="37"/>
      <c r="AK974" s="37"/>
    </row>
    <row r="975" spans="5:37" x14ac:dyDescent="0.25">
      <c r="E975" s="1">
        <v>3.70303</v>
      </c>
      <c r="F975" s="106"/>
      <c r="J975" s="110">
        <v>46674</v>
      </c>
      <c r="K975" s="106">
        <v>3.7334100000000001</v>
      </c>
      <c r="L975" s="30"/>
      <c r="AF975" s="35">
        <f t="shared" si="77"/>
        <v>46226</v>
      </c>
      <c r="AG975" s="36">
        <f t="shared" si="76"/>
        <v>3.7355800000000002E-2</v>
      </c>
      <c r="AH975" s="36"/>
      <c r="AJ975" s="37"/>
      <c r="AK975" s="37"/>
    </row>
    <row r="976" spans="5:37" x14ac:dyDescent="0.25">
      <c r="E976" s="1">
        <v>3.7026500000000002</v>
      </c>
      <c r="F976" s="106"/>
      <c r="J976" s="110">
        <v>46675</v>
      </c>
      <c r="K976" s="106">
        <v>3.7337899999999999</v>
      </c>
      <c r="L976" s="30"/>
      <c r="AF976" s="35">
        <f t="shared" si="77"/>
        <v>46227</v>
      </c>
      <c r="AG976" s="36">
        <f t="shared" si="76"/>
        <v>3.7359700000000003E-2</v>
      </c>
      <c r="AH976" s="36"/>
      <c r="AJ976" s="37"/>
      <c r="AK976" s="37"/>
    </row>
    <row r="977" spans="5:37" x14ac:dyDescent="0.25">
      <c r="E977" s="1">
        <v>3.7026500000000002</v>
      </c>
      <c r="F977" s="106"/>
      <c r="J977" s="110">
        <v>46678</v>
      </c>
      <c r="K977" s="106">
        <v>3.7334100000000001</v>
      </c>
      <c r="L977" s="30"/>
      <c r="AF977" s="35">
        <f t="shared" si="77"/>
        <v>46228</v>
      </c>
      <c r="AG977" s="36">
        <f t="shared" si="76"/>
        <v>3.7359700000000003E-2</v>
      </c>
      <c r="AH977" s="36"/>
      <c r="AJ977" s="37"/>
      <c r="AK977" s="37"/>
    </row>
    <row r="978" spans="5:37" x14ac:dyDescent="0.25">
      <c r="E978" s="1">
        <v>3.7026500000000002</v>
      </c>
      <c r="F978" s="106"/>
      <c r="J978" s="110">
        <v>46679</v>
      </c>
      <c r="K978" s="106">
        <v>3.7334100000000001</v>
      </c>
      <c r="L978" s="30"/>
      <c r="AF978" s="35">
        <f t="shared" si="77"/>
        <v>46229</v>
      </c>
      <c r="AG978" s="36">
        <f t="shared" si="76"/>
        <v>3.7359700000000003E-2</v>
      </c>
      <c r="AH978" s="36"/>
      <c r="AJ978" s="37"/>
      <c r="AK978" s="37"/>
    </row>
    <row r="979" spans="5:37" x14ac:dyDescent="0.25">
      <c r="E979" s="1">
        <v>3.7026500000000002</v>
      </c>
      <c r="F979" s="106"/>
      <c r="J979" s="110">
        <v>46680</v>
      </c>
      <c r="K979" s="106">
        <v>3.7334100000000001</v>
      </c>
      <c r="L979" s="30"/>
      <c r="AF979" s="35">
        <f t="shared" si="77"/>
        <v>46230</v>
      </c>
      <c r="AG979" s="36">
        <f t="shared" si="76"/>
        <v>3.7355800000000002E-2</v>
      </c>
      <c r="AH979" s="36"/>
      <c r="AJ979" s="37"/>
      <c r="AK979" s="37"/>
    </row>
    <row r="980" spans="5:37" x14ac:dyDescent="0.25">
      <c r="E980" s="1">
        <v>3.70322</v>
      </c>
      <c r="F980" s="106"/>
      <c r="J980" s="110">
        <v>46681</v>
      </c>
      <c r="K980" s="106">
        <v>3.7334100000000001</v>
      </c>
      <c r="L980" s="30"/>
      <c r="AF980" s="35">
        <f t="shared" si="77"/>
        <v>46231</v>
      </c>
      <c r="AG980" s="36">
        <f t="shared" si="76"/>
        <v>3.7355800000000002E-2</v>
      </c>
      <c r="AH980" s="36"/>
      <c r="AJ980" s="37"/>
      <c r="AK980" s="37"/>
    </row>
    <row r="981" spans="5:37" x14ac:dyDescent="0.25">
      <c r="E981" s="1">
        <v>3.7026500000000002</v>
      </c>
      <c r="F981" s="106"/>
      <c r="J981" s="110">
        <v>46682</v>
      </c>
      <c r="K981" s="106">
        <v>3.7337899999999999</v>
      </c>
      <c r="L981" s="30"/>
      <c r="AF981" s="35">
        <f t="shared" si="77"/>
        <v>46232</v>
      </c>
      <c r="AG981" s="36">
        <f t="shared" si="76"/>
        <v>3.7355800000000002E-2</v>
      </c>
      <c r="AH981" s="36"/>
      <c r="AJ981" s="37"/>
      <c r="AK981" s="37"/>
    </row>
    <row r="982" spans="5:37" x14ac:dyDescent="0.25">
      <c r="E982" s="1">
        <v>3.7026500000000002</v>
      </c>
      <c r="F982" s="106"/>
      <c r="J982" s="110">
        <v>46685</v>
      </c>
      <c r="K982" s="106">
        <v>3.7334100000000001</v>
      </c>
      <c r="L982" s="30"/>
      <c r="AF982" s="35">
        <f t="shared" si="77"/>
        <v>46233</v>
      </c>
      <c r="AG982" s="36">
        <f t="shared" si="76"/>
        <v>3.7355800000000002E-2</v>
      </c>
      <c r="AH982" s="36"/>
      <c r="AJ982" s="37"/>
      <c r="AK982" s="37"/>
    </row>
    <row r="983" spans="5:37" x14ac:dyDescent="0.25">
      <c r="E983" s="1">
        <v>3.7026500000000002</v>
      </c>
      <c r="F983" s="106"/>
      <c r="J983" s="110">
        <v>46686</v>
      </c>
      <c r="K983" s="106">
        <v>3.7334100000000001</v>
      </c>
      <c r="L983" s="30"/>
      <c r="AF983" s="35">
        <f t="shared" si="77"/>
        <v>46234</v>
      </c>
      <c r="AG983" s="36">
        <f t="shared" si="76"/>
        <v>3.7359700000000003E-2</v>
      </c>
      <c r="AH983" s="36"/>
      <c r="AJ983" s="37"/>
      <c r="AK983" s="37"/>
    </row>
    <row r="984" spans="5:37" x14ac:dyDescent="0.25">
      <c r="E984" s="1">
        <v>3.70303</v>
      </c>
      <c r="F984" s="106"/>
      <c r="J984" s="110">
        <v>46687</v>
      </c>
      <c r="K984" s="106">
        <v>3.7334100000000001</v>
      </c>
      <c r="L984" s="30"/>
      <c r="AF984" s="35">
        <f t="shared" si="77"/>
        <v>46235</v>
      </c>
      <c r="AG984" s="36">
        <f t="shared" si="76"/>
        <v>3.7359700000000003E-2</v>
      </c>
      <c r="AH984" s="36"/>
      <c r="AJ984" s="37"/>
      <c r="AK984" s="37"/>
    </row>
    <row r="985" spans="5:37" x14ac:dyDescent="0.25">
      <c r="E985" s="1">
        <v>3.7026500000000002</v>
      </c>
      <c r="F985" s="106"/>
      <c r="J985" s="110">
        <v>46688</v>
      </c>
      <c r="K985" s="106">
        <v>3.7334100000000001</v>
      </c>
      <c r="L985" s="30"/>
      <c r="AF985" s="35">
        <f t="shared" si="77"/>
        <v>46236</v>
      </c>
      <c r="AG985" s="36">
        <f t="shared" si="76"/>
        <v>3.7359700000000003E-2</v>
      </c>
      <c r="AH985" s="36"/>
      <c r="AJ985" s="37"/>
      <c r="AK985" s="37"/>
    </row>
    <row r="986" spans="5:37" x14ac:dyDescent="0.25">
      <c r="E986" s="1">
        <v>3.7026500000000002</v>
      </c>
      <c r="F986" s="106"/>
      <c r="J986" s="110">
        <v>46689</v>
      </c>
      <c r="K986" s="106">
        <v>3.7337899999999999</v>
      </c>
      <c r="L986" s="30"/>
      <c r="AF986" s="35">
        <f t="shared" si="77"/>
        <v>46237</v>
      </c>
      <c r="AG986" s="36">
        <f t="shared" si="76"/>
        <v>3.7355800000000002E-2</v>
      </c>
      <c r="AH986" s="36"/>
      <c r="AJ986" s="37"/>
      <c r="AK986" s="37"/>
    </row>
    <row r="987" spans="5:37" x14ac:dyDescent="0.25">
      <c r="E987" s="1">
        <v>3.7026500000000002</v>
      </c>
      <c r="F987" s="106"/>
      <c r="J987" s="110">
        <v>46692</v>
      </c>
      <c r="K987" s="106">
        <v>3.7334100000000001</v>
      </c>
      <c r="L987" s="30"/>
      <c r="AF987" s="35">
        <f t="shared" si="77"/>
        <v>46238</v>
      </c>
      <c r="AG987" s="36">
        <f t="shared" si="76"/>
        <v>3.7355800000000002E-2</v>
      </c>
      <c r="AH987" s="36"/>
      <c r="AJ987" s="37"/>
      <c r="AK987" s="37"/>
    </row>
    <row r="988" spans="5:37" x14ac:dyDescent="0.25">
      <c r="E988" s="1">
        <v>3.7026500000000002</v>
      </c>
      <c r="F988" s="106"/>
      <c r="J988" s="110">
        <v>46693</v>
      </c>
      <c r="K988" s="106">
        <v>3.7334100000000001</v>
      </c>
      <c r="L988" s="30"/>
      <c r="AF988" s="35">
        <f t="shared" si="77"/>
        <v>46239</v>
      </c>
      <c r="AG988" s="36">
        <f t="shared" si="76"/>
        <v>3.7355800000000002E-2</v>
      </c>
      <c r="AH988" s="36"/>
      <c r="AJ988" s="37"/>
      <c r="AK988" s="37"/>
    </row>
    <row r="989" spans="5:37" x14ac:dyDescent="0.25">
      <c r="E989" s="1">
        <v>3.70303</v>
      </c>
      <c r="F989" s="106"/>
      <c r="J989" s="110">
        <v>46694</v>
      </c>
      <c r="K989" s="106">
        <v>3.7334100000000001</v>
      </c>
      <c r="L989" s="30"/>
      <c r="AF989" s="35">
        <f t="shared" si="77"/>
        <v>46240</v>
      </c>
      <c r="AG989" s="36">
        <f t="shared" si="76"/>
        <v>3.7355800000000002E-2</v>
      </c>
      <c r="AH989" s="36"/>
      <c r="AJ989" s="37"/>
      <c r="AK989" s="37"/>
    </row>
    <row r="990" spans="5:37" x14ac:dyDescent="0.25">
      <c r="E990" s="1">
        <v>3.7026500000000002</v>
      </c>
      <c r="F990" s="106"/>
      <c r="J990" s="110">
        <v>46695</v>
      </c>
      <c r="K990" s="106">
        <v>3.7334100000000001</v>
      </c>
      <c r="L990" s="30"/>
      <c r="AF990" s="35">
        <f t="shared" si="77"/>
        <v>46241</v>
      </c>
      <c r="AG990" s="36">
        <f t="shared" si="76"/>
        <v>3.7359700000000003E-2</v>
      </c>
      <c r="AH990" s="36"/>
      <c r="AJ990" s="37"/>
      <c r="AK990" s="37"/>
    </row>
    <row r="991" spans="5:37" x14ac:dyDescent="0.25">
      <c r="E991" s="1">
        <v>3.7026500000000002</v>
      </c>
      <c r="F991" s="106"/>
      <c r="J991" s="110">
        <v>46696</v>
      </c>
      <c r="K991" s="106">
        <v>3.7337899999999999</v>
      </c>
      <c r="L991" s="30"/>
      <c r="AF991" s="35">
        <f t="shared" si="77"/>
        <v>46242</v>
      </c>
      <c r="AG991" s="36">
        <f t="shared" si="76"/>
        <v>3.7359700000000003E-2</v>
      </c>
      <c r="AH991" s="36"/>
      <c r="AJ991" s="37"/>
      <c r="AK991" s="37"/>
    </row>
    <row r="992" spans="5:37" x14ac:dyDescent="0.25">
      <c r="E992" s="1">
        <v>3.7026500000000002</v>
      </c>
      <c r="F992" s="106"/>
      <c r="J992" s="110">
        <v>46699</v>
      </c>
      <c r="K992" s="106">
        <v>3.7334100000000001</v>
      </c>
      <c r="L992" s="30"/>
      <c r="AF992" s="35">
        <f t="shared" si="77"/>
        <v>46243</v>
      </c>
      <c r="AG992" s="36">
        <f t="shared" si="76"/>
        <v>3.7359700000000003E-2</v>
      </c>
      <c r="AH992" s="36"/>
      <c r="AJ992" s="37"/>
      <c r="AK992" s="37"/>
    </row>
    <row r="993" spans="5:37" x14ac:dyDescent="0.25">
      <c r="E993" s="1">
        <v>3.7026500000000002</v>
      </c>
      <c r="F993" s="106"/>
      <c r="J993" s="110">
        <v>46700</v>
      </c>
      <c r="K993" s="106">
        <v>3.7334100000000001</v>
      </c>
      <c r="L993" s="30"/>
      <c r="AF993" s="35">
        <f t="shared" si="77"/>
        <v>46244</v>
      </c>
      <c r="AG993" s="36">
        <f t="shared" si="76"/>
        <v>3.7355800000000002E-2</v>
      </c>
      <c r="AH993" s="36"/>
      <c r="AJ993" s="37"/>
      <c r="AK993" s="37"/>
    </row>
    <row r="994" spans="5:37" x14ac:dyDescent="0.25">
      <c r="E994" s="1">
        <v>3.70303</v>
      </c>
      <c r="F994" s="106"/>
      <c r="J994" s="110">
        <v>46701</v>
      </c>
      <c r="K994" s="106">
        <v>3.7336</v>
      </c>
      <c r="L994" s="30"/>
      <c r="AF994" s="35">
        <f t="shared" si="77"/>
        <v>46245</v>
      </c>
      <c r="AG994" s="36">
        <f t="shared" si="76"/>
        <v>3.7355800000000002E-2</v>
      </c>
      <c r="AH994" s="36"/>
      <c r="AJ994" s="37"/>
      <c r="AK994" s="37"/>
    </row>
    <row r="995" spans="5:37" x14ac:dyDescent="0.25">
      <c r="E995" s="1">
        <v>3.7026500000000002</v>
      </c>
      <c r="F995" s="106"/>
      <c r="J995" s="110">
        <v>46703</v>
      </c>
      <c r="K995" s="106">
        <v>3.7337899999999999</v>
      </c>
      <c r="L995" s="30"/>
      <c r="AF995" s="35">
        <f t="shared" si="77"/>
        <v>46246</v>
      </c>
      <c r="AG995" s="36">
        <f t="shared" si="76"/>
        <v>3.7355800000000002E-2</v>
      </c>
      <c r="AH995" s="36"/>
      <c r="AJ995" s="37"/>
      <c r="AK995" s="37"/>
    </row>
    <row r="996" spans="5:37" x14ac:dyDescent="0.25">
      <c r="E996" s="1">
        <v>3.7026500000000002</v>
      </c>
      <c r="F996" s="106"/>
      <c r="J996" s="110">
        <v>46706</v>
      </c>
      <c r="K996" s="106">
        <v>3.7334100000000001</v>
      </c>
      <c r="L996" s="30"/>
      <c r="AF996" s="35">
        <f t="shared" si="77"/>
        <v>46247</v>
      </c>
      <c r="AG996" s="36">
        <f t="shared" si="76"/>
        <v>3.7355800000000002E-2</v>
      </c>
      <c r="AH996" s="36"/>
      <c r="AJ996" s="37"/>
      <c r="AK996" s="37"/>
    </row>
    <row r="997" spans="5:37" x14ac:dyDescent="0.25">
      <c r="E997" s="1">
        <v>3.7026500000000002</v>
      </c>
      <c r="F997" s="106"/>
      <c r="J997" s="110">
        <v>46707</v>
      </c>
      <c r="K997" s="106">
        <v>3.7334100000000001</v>
      </c>
      <c r="L997" s="30"/>
      <c r="AF997" s="35">
        <f t="shared" si="77"/>
        <v>46248</v>
      </c>
      <c r="AG997" s="36">
        <f t="shared" si="76"/>
        <v>3.7359700000000003E-2</v>
      </c>
      <c r="AH997" s="36"/>
      <c r="AJ997" s="37"/>
      <c r="AK997" s="37"/>
    </row>
    <row r="998" spans="5:37" x14ac:dyDescent="0.25">
      <c r="E998" s="1">
        <v>3.7026500000000002</v>
      </c>
      <c r="F998" s="106"/>
      <c r="J998" s="110">
        <v>46708</v>
      </c>
      <c r="K998" s="106">
        <v>3.7334100000000001</v>
      </c>
      <c r="L998" s="30"/>
      <c r="AF998" s="35">
        <f t="shared" si="77"/>
        <v>46249</v>
      </c>
      <c r="AG998" s="36">
        <f t="shared" si="76"/>
        <v>3.7359700000000003E-2</v>
      </c>
      <c r="AH998" s="36"/>
      <c r="AJ998" s="37"/>
      <c r="AK998" s="37"/>
    </row>
    <row r="999" spans="5:37" x14ac:dyDescent="0.25">
      <c r="E999" s="1">
        <v>3.70303</v>
      </c>
      <c r="F999" s="106"/>
      <c r="J999" s="110">
        <v>46709</v>
      </c>
      <c r="K999" s="106">
        <v>3.7334100000000001</v>
      </c>
      <c r="L999" s="30"/>
      <c r="AF999" s="35">
        <f t="shared" si="77"/>
        <v>46250</v>
      </c>
      <c r="AG999" s="36">
        <f t="shared" si="76"/>
        <v>3.7359700000000003E-2</v>
      </c>
      <c r="AH999" s="36"/>
      <c r="AJ999" s="37"/>
      <c r="AK999" s="37"/>
    </row>
    <row r="1000" spans="5:37" x14ac:dyDescent="0.25">
      <c r="E1000" s="1">
        <v>3.7026500000000002</v>
      </c>
      <c r="F1000" s="106"/>
      <c r="J1000" s="110">
        <v>46710</v>
      </c>
      <c r="K1000" s="106">
        <v>3.7337899999999999</v>
      </c>
      <c r="L1000" s="30"/>
      <c r="AF1000" s="35">
        <f t="shared" si="77"/>
        <v>46251</v>
      </c>
      <c r="AG1000" s="36">
        <f t="shared" si="76"/>
        <v>3.7355800000000002E-2</v>
      </c>
      <c r="AH1000" s="36"/>
      <c r="AJ1000" s="37"/>
      <c r="AK1000" s="37"/>
    </row>
    <row r="1001" spans="5:37" x14ac:dyDescent="0.25">
      <c r="E1001" s="1">
        <v>3.7026500000000002</v>
      </c>
      <c r="F1001" s="106"/>
      <c r="J1001" s="110">
        <v>46713</v>
      </c>
      <c r="K1001" s="106">
        <v>3.7334100000000001</v>
      </c>
      <c r="L1001" s="30"/>
      <c r="AF1001" s="35">
        <f t="shared" si="77"/>
        <v>46252</v>
      </c>
      <c r="AG1001" s="36">
        <f t="shared" si="76"/>
        <v>3.7355800000000002E-2</v>
      </c>
      <c r="AH1001" s="36"/>
      <c r="AJ1001" s="37"/>
      <c r="AK1001" s="37"/>
    </row>
    <row r="1002" spans="5:37" x14ac:dyDescent="0.25">
      <c r="E1002" s="1">
        <v>3.7028400000000001</v>
      </c>
      <c r="F1002" s="106"/>
      <c r="J1002" s="110">
        <v>46714</v>
      </c>
      <c r="K1002" s="106">
        <v>3.7334100000000001</v>
      </c>
      <c r="L1002" s="30"/>
      <c r="AF1002" s="35">
        <f t="shared" si="77"/>
        <v>46253</v>
      </c>
      <c r="AG1002" s="36">
        <f t="shared" si="76"/>
        <v>3.7355800000000002E-2</v>
      </c>
      <c r="AH1002" s="36"/>
      <c r="AJ1002" s="37"/>
      <c r="AK1002" s="37"/>
    </row>
    <row r="1003" spans="5:37" x14ac:dyDescent="0.25">
      <c r="E1003" s="1">
        <v>3.70303</v>
      </c>
      <c r="F1003" s="106"/>
      <c r="J1003" s="110">
        <v>46715</v>
      </c>
      <c r="K1003" s="106">
        <v>3.7336</v>
      </c>
      <c r="L1003" s="30"/>
      <c r="AF1003" s="35">
        <f t="shared" si="77"/>
        <v>46254</v>
      </c>
      <c r="AG1003" s="36">
        <f t="shared" si="76"/>
        <v>3.7355800000000002E-2</v>
      </c>
      <c r="AH1003" s="36"/>
      <c r="AJ1003" s="37"/>
      <c r="AK1003" s="37"/>
    </row>
    <row r="1004" spans="5:37" x14ac:dyDescent="0.25">
      <c r="E1004" s="1">
        <v>3.7026500000000002</v>
      </c>
      <c r="F1004" s="106"/>
      <c r="J1004" s="110">
        <v>46717</v>
      </c>
      <c r="K1004" s="106">
        <v>3.7337899999999999</v>
      </c>
      <c r="L1004" s="30"/>
      <c r="AF1004" s="35">
        <f t="shared" si="77"/>
        <v>46255</v>
      </c>
      <c r="AG1004" s="36">
        <f t="shared" si="76"/>
        <v>3.7359700000000003E-2</v>
      </c>
      <c r="AH1004" s="36"/>
      <c r="AJ1004" s="37"/>
      <c r="AK1004" s="37"/>
    </row>
    <row r="1005" spans="5:37" x14ac:dyDescent="0.25">
      <c r="E1005" s="1">
        <v>3.7026500000000002</v>
      </c>
      <c r="F1005" s="106"/>
      <c r="J1005" s="110">
        <v>46720</v>
      </c>
      <c r="K1005" s="106">
        <v>3.7334100000000001</v>
      </c>
      <c r="L1005" s="30"/>
      <c r="AF1005" s="35">
        <f t="shared" si="77"/>
        <v>46256</v>
      </c>
      <c r="AG1005" s="36">
        <f t="shared" si="76"/>
        <v>3.7359700000000003E-2</v>
      </c>
      <c r="AH1005" s="36"/>
      <c r="AJ1005" s="37"/>
      <c r="AK1005" s="37"/>
    </row>
    <row r="1006" spans="5:37" x14ac:dyDescent="0.25">
      <c r="E1006" s="1">
        <v>3.7026500000000002</v>
      </c>
      <c r="F1006" s="106"/>
      <c r="J1006" s="110">
        <v>46721</v>
      </c>
      <c r="K1006" s="106">
        <v>3.7334100000000001</v>
      </c>
      <c r="L1006" s="30"/>
      <c r="AF1006" s="35">
        <f t="shared" si="77"/>
        <v>46257</v>
      </c>
      <c r="AG1006" s="36">
        <f t="shared" si="76"/>
        <v>3.7359700000000003E-2</v>
      </c>
      <c r="AH1006" s="36"/>
      <c r="AJ1006" s="37"/>
      <c r="AK1006" s="37"/>
    </row>
    <row r="1007" spans="5:37" x14ac:dyDescent="0.25">
      <c r="E1007" s="1">
        <v>3.77793</v>
      </c>
      <c r="F1007" s="106"/>
      <c r="J1007" s="110">
        <v>46722</v>
      </c>
      <c r="K1007" s="106">
        <v>3.7968099999999998</v>
      </c>
      <c r="L1007" s="30"/>
      <c r="AF1007" s="35">
        <f t="shared" si="77"/>
        <v>46258</v>
      </c>
      <c r="AG1007" s="36">
        <f t="shared" si="76"/>
        <v>3.7355800000000002E-2</v>
      </c>
      <c r="AH1007" s="36"/>
      <c r="AJ1007" s="37"/>
      <c r="AK1007" s="37"/>
    </row>
    <row r="1008" spans="5:37" x14ac:dyDescent="0.25">
      <c r="E1008" s="1">
        <v>3.77833</v>
      </c>
      <c r="F1008" s="106"/>
      <c r="J1008" s="110">
        <v>46723</v>
      </c>
      <c r="K1008" s="106">
        <v>3.7968099999999998</v>
      </c>
      <c r="L1008" s="30"/>
      <c r="AF1008" s="35">
        <f t="shared" si="77"/>
        <v>46259</v>
      </c>
      <c r="AG1008" s="36">
        <f t="shared" si="76"/>
        <v>3.7355800000000002E-2</v>
      </c>
      <c r="AH1008" s="36"/>
      <c r="AJ1008" s="37"/>
      <c r="AK1008" s="37"/>
    </row>
    <row r="1009" spans="5:37" x14ac:dyDescent="0.25">
      <c r="E1009" s="1">
        <v>3.77793</v>
      </c>
      <c r="F1009" s="106"/>
      <c r="J1009" s="110">
        <v>46724</v>
      </c>
      <c r="K1009" s="106">
        <v>3.7972100000000002</v>
      </c>
      <c r="L1009" s="30"/>
      <c r="AF1009" s="35">
        <f t="shared" si="77"/>
        <v>46260</v>
      </c>
      <c r="AG1009" s="36">
        <f t="shared" si="76"/>
        <v>3.7355800000000002E-2</v>
      </c>
      <c r="AH1009" s="36"/>
      <c r="AJ1009" s="37"/>
      <c r="AK1009" s="37"/>
    </row>
    <row r="1010" spans="5:37" x14ac:dyDescent="0.25">
      <c r="E1010" s="1">
        <v>3.77793</v>
      </c>
      <c r="F1010" s="106"/>
      <c r="J1010" s="110">
        <v>46727</v>
      </c>
      <c r="K1010" s="106">
        <v>3.7968099999999998</v>
      </c>
      <c r="L1010" s="30"/>
      <c r="AF1010" s="35">
        <f t="shared" si="77"/>
        <v>46261</v>
      </c>
      <c r="AG1010" s="36">
        <f t="shared" si="76"/>
        <v>3.7355800000000002E-2</v>
      </c>
      <c r="AH1010" s="36"/>
      <c r="AJ1010" s="37"/>
      <c r="AK1010" s="37"/>
    </row>
    <row r="1011" spans="5:37" x14ac:dyDescent="0.25">
      <c r="E1011" s="1">
        <v>3.77813</v>
      </c>
      <c r="F1011" s="106"/>
      <c r="J1011" s="110">
        <v>46728</v>
      </c>
      <c r="K1011" s="106">
        <v>3.7968099999999998</v>
      </c>
      <c r="L1011" s="30"/>
      <c r="AF1011" s="35">
        <f t="shared" si="77"/>
        <v>46262</v>
      </c>
      <c r="AG1011" s="36">
        <f t="shared" si="76"/>
        <v>3.7359700000000003E-2</v>
      </c>
      <c r="AH1011" s="36"/>
      <c r="AJ1011" s="37"/>
      <c r="AK1011" s="37"/>
    </row>
    <row r="1012" spans="5:37" x14ac:dyDescent="0.25">
      <c r="E1012" s="1">
        <v>3.77833</v>
      </c>
      <c r="F1012" s="106"/>
      <c r="J1012" s="110">
        <v>46729</v>
      </c>
      <c r="K1012" s="106">
        <v>3.7968099999999998</v>
      </c>
      <c r="L1012" s="30"/>
      <c r="AF1012" s="35">
        <f t="shared" si="77"/>
        <v>46263</v>
      </c>
      <c r="AG1012" s="36">
        <f t="shared" si="76"/>
        <v>3.7359700000000003E-2</v>
      </c>
      <c r="AH1012" s="36"/>
      <c r="AJ1012" s="37"/>
      <c r="AK1012" s="37"/>
    </row>
    <row r="1013" spans="5:37" x14ac:dyDescent="0.25">
      <c r="E1013" s="1">
        <v>3.77793</v>
      </c>
      <c r="F1013" s="106"/>
      <c r="J1013" s="110">
        <v>46730</v>
      </c>
      <c r="K1013" s="106">
        <v>3.7968099999999998</v>
      </c>
      <c r="L1013" s="30"/>
      <c r="AF1013" s="35">
        <f t="shared" si="77"/>
        <v>46264</v>
      </c>
      <c r="AG1013" s="36">
        <f t="shared" si="76"/>
        <v>3.7359700000000003E-2</v>
      </c>
      <c r="AH1013" s="36"/>
      <c r="AJ1013" s="37"/>
      <c r="AK1013" s="37"/>
    </row>
    <row r="1014" spans="5:37" x14ac:dyDescent="0.25">
      <c r="E1014" s="1">
        <v>3.77793</v>
      </c>
      <c r="F1014" s="106"/>
      <c r="J1014" s="110">
        <v>46731</v>
      </c>
      <c r="K1014" s="106">
        <v>3.7972100000000002</v>
      </c>
      <c r="L1014" s="30"/>
      <c r="AF1014" s="35">
        <f t="shared" si="77"/>
        <v>46265</v>
      </c>
      <c r="AG1014" s="36">
        <f t="shared" si="76"/>
        <v>3.7355800000000002E-2</v>
      </c>
      <c r="AH1014" s="36"/>
      <c r="AJ1014" s="37"/>
      <c r="AK1014" s="37"/>
    </row>
    <row r="1015" spans="5:37" x14ac:dyDescent="0.25">
      <c r="E1015" s="1">
        <v>3.77793</v>
      </c>
      <c r="F1015" s="106"/>
      <c r="J1015" s="110">
        <v>46734</v>
      </c>
      <c r="K1015" s="106">
        <v>3.7968099999999998</v>
      </c>
      <c r="L1015" s="30"/>
      <c r="AF1015" s="35">
        <f t="shared" si="77"/>
        <v>46266</v>
      </c>
      <c r="AG1015" s="36">
        <f t="shared" si="76"/>
        <v>3.7355800000000002E-2</v>
      </c>
      <c r="AH1015" s="36"/>
      <c r="AJ1015" s="37"/>
      <c r="AK1015" s="37"/>
    </row>
    <row r="1016" spans="5:37" x14ac:dyDescent="0.25">
      <c r="E1016" s="1">
        <v>3.77793</v>
      </c>
      <c r="F1016" s="106"/>
      <c r="J1016" s="110">
        <v>46735</v>
      </c>
      <c r="K1016" s="106">
        <v>3.7968099999999998</v>
      </c>
      <c r="L1016" s="30"/>
      <c r="AF1016" s="35">
        <f t="shared" si="77"/>
        <v>46267</v>
      </c>
      <c r="AG1016" s="36">
        <f t="shared" si="76"/>
        <v>3.7355800000000002E-2</v>
      </c>
      <c r="AH1016" s="36"/>
      <c r="AJ1016" s="37"/>
      <c r="AK1016" s="37"/>
    </row>
    <row r="1017" spans="5:37" x14ac:dyDescent="0.25">
      <c r="E1017" s="1">
        <v>3.77833</v>
      </c>
      <c r="F1017" s="106"/>
      <c r="J1017" s="110">
        <v>46736</v>
      </c>
      <c r="K1017" s="106">
        <v>3.7968099999999998</v>
      </c>
      <c r="L1017" s="30"/>
      <c r="AF1017" s="35">
        <f t="shared" si="77"/>
        <v>46268</v>
      </c>
      <c r="AG1017" s="36">
        <f t="shared" si="76"/>
        <v>3.7355800000000002E-2</v>
      </c>
      <c r="AH1017" s="36"/>
      <c r="AJ1017" s="37"/>
      <c r="AK1017" s="37"/>
    </row>
    <row r="1018" spans="5:37" x14ac:dyDescent="0.25">
      <c r="E1018" s="1">
        <v>3.77793</v>
      </c>
      <c r="F1018" s="106"/>
      <c r="J1018" s="110">
        <v>46737</v>
      </c>
      <c r="K1018" s="106">
        <v>3.7968099999999998</v>
      </c>
      <c r="L1018" s="30"/>
      <c r="AF1018" s="35">
        <f t="shared" si="77"/>
        <v>46269</v>
      </c>
      <c r="AG1018" s="36">
        <f t="shared" si="76"/>
        <v>3.7361600000000002E-2</v>
      </c>
      <c r="AH1018" s="36"/>
      <c r="AJ1018" s="37"/>
      <c r="AK1018" s="37"/>
    </row>
    <row r="1019" spans="5:37" x14ac:dyDescent="0.25">
      <c r="E1019" s="1">
        <v>3.77793</v>
      </c>
      <c r="F1019" s="106"/>
      <c r="J1019" s="110">
        <v>46738</v>
      </c>
      <c r="K1019" s="106">
        <v>3.7972100000000002</v>
      </c>
      <c r="L1019" s="30"/>
      <c r="AF1019" s="35">
        <f t="shared" si="77"/>
        <v>46270</v>
      </c>
      <c r="AG1019" s="36">
        <f t="shared" si="76"/>
        <v>3.7361600000000002E-2</v>
      </c>
      <c r="AH1019" s="36"/>
      <c r="AJ1019" s="37"/>
      <c r="AK1019" s="37"/>
    </row>
    <row r="1020" spans="5:37" x14ac:dyDescent="0.25">
      <c r="E1020" s="1">
        <v>3.77793</v>
      </c>
      <c r="F1020" s="106"/>
      <c r="J1020" s="110">
        <v>46741</v>
      </c>
      <c r="K1020" s="106">
        <v>3.7968099999999998</v>
      </c>
      <c r="L1020" s="30"/>
      <c r="AF1020" s="35">
        <f t="shared" si="77"/>
        <v>46271</v>
      </c>
      <c r="AG1020" s="36">
        <f t="shared" si="76"/>
        <v>3.7361600000000002E-2</v>
      </c>
      <c r="AH1020" s="36"/>
      <c r="AJ1020" s="37"/>
      <c r="AK1020" s="37"/>
    </row>
    <row r="1021" spans="5:37" x14ac:dyDescent="0.25">
      <c r="E1021" s="1">
        <v>3.77793</v>
      </c>
      <c r="F1021" s="106"/>
      <c r="J1021" s="110">
        <v>46742</v>
      </c>
      <c r="K1021" s="106">
        <v>3.7968099999999998</v>
      </c>
      <c r="L1021" s="30"/>
      <c r="AF1021" s="35">
        <f t="shared" si="77"/>
        <v>46272</v>
      </c>
      <c r="AG1021" s="36">
        <f t="shared" si="76"/>
        <v>3.7361600000000002E-2</v>
      </c>
      <c r="AH1021" s="36"/>
      <c r="AJ1021" s="37"/>
      <c r="AK1021" s="37"/>
    </row>
    <row r="1022" spans="5:37" x14ac:dyDescent="0.25">
      <c r="E1022" s="1">
        <v>3.77833</v>
      </c>
      <c r="F1022" s="106"/>
      <c r="J1022" s="110">
        <v>46743</v>
      </c>
      <c r="K1022" s="106">
        <v>3.7968099999999998</v>
      </c>
      <c r="L1022" s="30"/>
      <c r="AF1022" s="35">
        <f t="shared" si="77"/>
        <v>46273</v>
      </c>
      <c r="AG1022" s="36">
        <f t="shared" si="76"/>
        <v>3.7355800000000002E-2</v>
      </c>
      <c r="AH1022" s="36"/>
      <c r="AJ1022" s="37"/>
      <c r="AK1022" s="37"/>
    </row>
    <row r="1023" spans="5:37" x14ac:dyDescent="0.25">
      <c r="E1023" s="1">
        <v>3.77793</v>
      </c>
      <c r="F1023" s="106"/>
      <c r="J1023" s="110">
        <v>46744</v>
      </c>
      <c r="K1023" s="106">
        <v>3.7974100000000002</v>
      </c>
      <c r="L1023" s="30"/>
      <c r="AF1023" s="35">
        <f t="shared" si="77"/>
        <v>46274</v>
      </c>
      <c r="AG1023" s="36">
        <f t="shared" si="76"/>
        <v>3.7355800000000002E-2</v>
      </c>
      <c r="AH1023" s="36"/>
      <c r="AJ1023" s="37"/>
      <c r="AK1023" s="37"/>
    </row>
    <row r="1024" spans="5:37" x14ac:dyDescent="0.25">
      <c r="E1024" s="1">
        <v>3.77793</v>
      </c>
      <c r="F1024" s="106"/>
      <c r="J1024" s="110">
        <v>46748</v>
      </c>
      <c r="K1024" s="106">
        <v>3.7968099999999998</v>
      </c>
      <c r="L1024" s="30"/>
      <c r="AF1024" s="35">
        <f t="shared" si="77"/>
        <v>46275</v>
      </c>
      <c r="AG1024" s="36">
        <f t="shared" si="76"/>
        <v>3.7355800000000002E-2</v>
      </c>
      <c r="AH1024" s="36"/>
      <c r="AJ1024" s="37"/>
      <c r="AK1024" s="37"/>
    </row>
    <row r="1025" spans="5:37" x14ac:dyDescent="0.25">
      <c r="E1025" s="1">
        <v>3.77793</v>
      </c>
      <c r="F1025" s="106"/>
      <c r="J1025" s="110">
        <v>46749</v>
      </c>
      <c r="K1025" s="106">
        <v>3.7968099999999998</v>
      </c>
      <c r="L1025" s="30"/>
      <c r="AF1025" s="35">
        <f t="shared" si="77"/>
        <v>46276</v>
      </c>
      <c r="AG1025" s="36">
        <f t="shared" si="76"/>
        <v>3.7359700000000003E-2</v>
      </c>
      <c r="AH1025" s="36"/>
      <c r="AJ1025" s="37"/>
      <c r="AK1025" s="37"/>
    </row>
    <row r="1026" spans="5:37" x14ac:dyDescent="0.25">
      <c r="E1026" s="1">
        <v>3.77793</v>
      </c>
      <c r="F1026" s="106"/>
      <c r="J1026" s="110">
        <v>46750</v>
      </c>
      <c r="K1026" s="106">
        <v>3.7968099999999998</v>
      </c>
      <c r="L1026" s="30"/>
      <c r="AF1026" s="35">
        <f t="shared" si="77"/>
        <v>46277</v>
      </c>
      <c r="AG1026" s="36">
        <f t="shared" si="76"/>
        <v>3.7359700000000003E-2</v>
      </c>
      <c r="AH1026" s="36"/>
      <c r="AJ1026" s="37"/>
      <c r="AK1026" s="37"/>
    </row>
    <row r="1027" spans="5:37" x14ac:dyDescent="0.25">
      <c r="E1027" s="1">
        <v>3.77833</v>
      </c>
      <c r="F1027" s="106"/>
      <c r="J1027" s="110">
        <v>46751</v>
      </c>
      <c r="K1027" s="106">
        <v>3.7968099999999998</v>
      </c>
      <c r="L1027" s="30"/>
      <c r="AF1027" s="35">
        <f t="shared" si="77"/>
        <v>46278</v>
      </c>
      <c r="AG1027" s="36">
        <f t="shared" si="76"/>
        <v>3.7359700000000003E-2</v>
      </c>
      <c r="AH1027" s="36"/>
      <c r="AJ1027" s="37"/>
      <c r="AK1027" s="37"/>
    </row>
    <row r="1028" spans="5:37" x14ac:dyDescent="0.25">
      <c r="E1028" s="1">
        <v>3.77793</v>
      </c>
      <c r="F1028" s="106"/>
      <c r="J1028" s="110">
        <v>46752</v>
      </c>
      <c r="K1028" s="106">
        <v>3.7972100000000002</v>
      </c>
      <c r="L1028" s="30"/>
      <c r="AF1028" s="35">
        <f t="shared" si="77"/>
        <v>46279</v>
      </c>
      <c r="AG1028" s="36">
        <f t="shared" si="76"/>
        <v>3.7355800000000002E-2</v>
      </c>
      <c r="AH1028" s="36"/>
      <c r="AJ1028" s="37"/>
      <c r="AK1028" s="37"/>
    </row>
    <row r="1029" spans="5:37" x14ac:dyDescent="0.25">
      <c r="E1029" s="1">
        <v>3.77793</v>
      </c>
      <c r="F1029" s="106"/>
      <c r="J1029" s="110">
        <v>46755</v>
      </c>
      <c r="K1029" s="106">
        <v>3.7968099999999998</v>
      </c>
      <c r="L1029" s="30"/>
      <c r="AF1029" s="35">
        <f t="shared" si="77"/>
        <v>46280</v>
      </c>
      <c r="AG1029" s="36">
        <f t="shared" si="76"/>
        <v>3.7355800000000002E-2</v>
      </c>
      <c r="AH1029" s="36"/>
      <c r="AJ1029" s="37"/>
      <c r="AK1029" s="37"/>
    </row>
    <row r="1030" spans="5:37" x14ac:dyDescent="0.25">
      <c r="E1030" s="1">
        <v>3.77793</v>
      </c>
      <c r="F1030" s="106"/>
      <c r="J1030" s="110">
        <v>46756</v>
      </c>
      <c r="K1030" s="106">
        <v>3.7968099999999998</v>
      </c>
      <c r="L1030" s="30"/>
      <c r="AF1030" s="35">
        <f t="shared" si="77"/>
        <v>46281</v>
      </c>
      <c r="AG1030" s="36">
        <f t="shared" si="76"/>
        <v>3.7355800000000002E-2</v>
      </c>
      <c r="AH1030" s="36"/>
      <c r="AJ1030" s="37"/>
      <c r="AK1030" s="37"/>
    </row>
    <row r="1031" spans="5:37" x14ac:dyDescent="0.25">
      <c r="E1031" s="1">
        <v>3.7785199999999999</v>
      </c>
      <c r="F1031" s="106"/>
      <c r="J1031" s="110">
        <v>46757</v>
      </c>
      <c r="K1031" s="106">
        <v>3.7968099999999998</v>
      </c>
      <c r="L1031" s="30"/>
      <c r="AF1031" s="35">
        <f t="shared" si="77"/>
        <v>46282</v>
      </c>
      <c r="AG1031" s="36">
        <f t="shared" ref="AG1031:AG1094" si="78">_xlfn.IFNA(VLOOKUP(AF1031,J:K,2,FALSE)/100,AG1030)</f>
        <v>3.7355800000000002E-2</v>
      </c>
      <c r="AH1031" s="36"/>
      <c r="AJ1031" s="37"/>
      <c r="AK1031" s="37"/>
    </row>
    <row r="1032" spans="5:37" x14ac:dyDescent="0.25">
      <c r="E1032" s="1">
        <v>3.77793</v>
      </c>
      <c r="F1032" s="106"/>
      <c r="J1032" s="110">
        <v>46758</v>
      </c>
      <c r="K1032" s="106">
        <v>3.7968099999999998</v>
      </c>
      <c r="L1032" s="30"/>
      <c r="AF1032" s="35">
        <f t="shared" ref="AF1032:AF1095" si="79">AF1031+1</f>
        <v>46283</v>
      </c>
      <c r="AG1032" s="36">
        <f t="shared" si="78"/>
        <v>3.7359700000000003E-2</v>
      </c>
      <c r="AH1032" s="36"/>
      <c r="AJ1032" s="37"/>
      <c r="AK1032" s="37"/>
    </row>
    <row r="1033" spans="5:37" x14ac:dyDescent="0.25">
      <c r="E1033" s="1">
        <v>3.77793</v>
      </c>
      <c r="F1033" s="106"/>
      <c r="J1033" s="110">
        <v>46759</v>
      </c>
      <c r="K1033" s="106">
        <v>3.7972100000000002</v>
      </c>
      <c r="L1033" s="30"/>
      <c r="AF1033" s="35">
        <f t="shared" si="79"/>
        <v>46284</v>
      </c>
      <c r="AG1033" s="36">
        <f t="shared" si="78"/>
        <v>3.7359700000000003E-2</v>
      </c>
      <c r="AH1033" s="36"/>
      <c r="AJ1033" s="37"/>
      <c r="AK1033" s="37"/>
    </row>
    <row r="1034" spans="5:37" x14ac:dyDescent="0.25">
      <c r="E1034" s="1">
        <v>3.77793</v>
      </c>
      <c r="F1034" s="106"/>
      <c r="J1034" s="110">
        <v>46762</v>
      </c>
      <c r="K1034" s="106">
        <v>3.7968099999999998</v>
      </c>
      <c r="L1034" s="30"/>
      <c r="AF1034" s="35">
        <f t="shared" si="79"/>
        <v>46285</v>
      </c>
      <c r="AG1034" s="36">
        <f t="shared" si="78"/>
        <v>3.7359700000000003E-2</v>
      </c>
      <c r="AH1034" s="36"/>
      <c r="AJ1034" s="37"/>
      <c r="AK1034" s="37"/>
    </row>
    <row r="1035" spans="5:37" x14ac:dyDescent="0.25">
      <c r="E1035" s="1">
        <v>3.77793</v>
      </c>
      <c r="F1035" s="106"/>
      <c r="J1035" s="110">
        <v>46763</v>
      </c>
      <c r="K1035" s="106">
        <v>3.7968099999999998</v>
      </c>
      <c r="L1035" s="30"/>
      <c r="AF1035" s="35">
        <f t="shared" si="79"/>
        <v>46286</v>
      </c>
      <c r="AG1035" s="36">
        <f t="shared" si="78"/>
        <v>3.7355800000000002E-2</v>
      </c>
      <c r="AH1035" s="36"/>
      <c r="AJ1035" s="37"/>
      <c r="AK1035" s="37"/>
    </row>
    <row r="1036" spans="5:37" x14ac:dyDescent="0.25">
      <c r="E1036" s="1">
        <v>3.77833</v>
      </c>
      <c r="F1036" s="106"/>
      <c r="J1036" s="110">
        <v>46764</v>
      </c>
      <c r="K1036" s="106">
        <v>3.7968099999999998</v>
      </c>
      <c r="L1036" s="30"/>
      <c r="AF1036" s="35">
        <f t="shared" si="79"/>
        <v>46287</v>
      </c>
      <c r="AG1036" s="36">
        <f t="shared" si="78"/>
        <v>3.7355800000000002E-2</v>
      </c>
      <c r="AH1036" s="36"/>
      <c r="AJ1036" s="37"/>
      <c r="AK1036" s="37"/>
    </row>
    <row r="1037" spans="5:37" x14ac:dyDescent="0.25">
      <c r="E1037" s="1">
        <v>3.77793</v>
      </c>
      <c r="F1037" s="106"/>
      <c r="J1037" s="110">
        <v>46765</v>
      </c>
      <c r="K1037" s="106">
        <v>3.7968099999999998</v>
      </c>
      <c r="L1037" s="30"/>
      <c r="AF1037" s="35">
        <f t="shared" si="79"/>
        <v>46288</v>
      </c>
      <c r="AG1037" s="36">
        <f t="shared" si="78"/>
        <v>3.7355800000000002E-2</v>
      </c>
      <c r="AH1037" s="36"/>
      <c r="AJ1037" s="37"/>
      <c r="AK1037" s="37"/>
    </row>
    <row r="1038" spans="5:37" x14ac:dyDescent="0.25">
      <c r="E1038" s="1">
        <v>3.77793</v>
      </c>
      <c r="F1038" s="106"/>
      <c r="J1038" s="110">
        <v>46766</v>
      </c>
      <c r="K1038" s="106">
        <v>3.7974100000000002</v>
      </c>
      <c r="L1038" s="30"/>
      <c r="AF1038" s="35">
        <f t="shared" si="79"/>
        <v>46289</v>
      </c>
      <c r="AG1038" s="36">
        <f t="shared" si="78"/>
        <v>3.7355800000000002E-2</v>
      </c>
      <c r="AH1038" s="36"/>
      <c r="AJ1038" s="37"/>
      <c r="AK1038" s="37"/>
    </row>
    <row r="1039" spans="5:37" x14ac:dyDescent="0.25">
      <c r="E1039" s="1">
        <v>3.77793</v>
      </c>
      <c r="F1039" s="106"/>
      <c r="J1039" s="110">
        <v>46770</v>
      </c>
      <c r="K1039" s="106">
        <v>3.7968099999999998</v>
      </c>
      <c r="L1039" s="30"/>
      <c r="AF1039" s="35">
        <f t="shared" si="79"/>
        <v>46290</v>
      </c>
      <c r="AG1039" s="36">
        <f t="shared" si="78"/>
        <v>3.7359700000000003E-2</v>
      </c>
      <c r="AH1039" s="36"/>
      <c r="AJ1039" s="37"/>
      <c r="AK1039" s="37"/>
    </row>
    <row r="1040" spans="5:37" x14ac:dyDescent="0.25">
      <c r="E1040" s="1">
        <v>3.77793</v>
      </c>
      <c r="F1040" s="106"/>
      <c r="J1040" s="110">
        <v>46771</v>
      </c>
      <c r="K1040" s="106">
        <v>3.7968099999999998</v>
      </c>
      <c r="L1040" s="30"/>
      <c r="AF1040" s="35">
        <f t="shared" si="79"/>
        <v>46291</v>
      </c>
      <c r="AG1040" s="36">
        <f t="shared" si="78"/>
        <v>3.7359700000000003E-2</v>
      </c>
      <c r="AH1040" s="36"/>
      <c r="AJ1040" s="37"/>
      <c r="AK1040" s="37"/>
    </row>
    <row r="1041" spans="5:37" x14ac:dyDescent="0.25">
      <c r="E1041" s="1">
        <v>3.77833</v>
      </c>
      <c r="F1041" s="106"/>
      <c r="J1041" s="110">
        <v>46772</v>
      </c>
      <c r="K1041" s="106">
        <v>3.7968099999999998</v>
      </c>
      <c r="L1041" s="30"/>
      <c r="AF1041" s="35">
        <f t="shared" si="79"/>
        <v>46292</v>
      </c>
      <c r="AG1041" s="36">
        <f t="shared" si="78"/>
        <v>3.7359700000000003E-2</v>
      </c>
      <c r="AH1041" s="36"/>
      <c r="AJ1041" s="37"/>
      <c r="AK1041" s="37"/>
    </row>
    <row r="1042" spans="5:37" x14ac:dyDescent="0.25">
      <c r="E1042" s="1">
        <v>3.77793</v>
      </c>
      <c r="F1042" s="106"/>
      <c r="J1042" s="110">
        <v>46773</v>
      </c>
      <c r="K1042" s="106">
        <v>3.7972100000000002</v>
      </c>
      <c r="L1042" s="30"/>
      <c r="AF1042" s="35">
        <f t="shared" si="79"/>
        <v>46293</v>
      </c>
      <c r="AG1042" s="36">
        <f t="shared" si="78"/>
        <v>3.7355800000000002E-2</v>
      </c>
      <c r="AH1042" s="36"/>
      <c r="AJ1042" s="37"/>
      <c r="AK1042" s="37"/>
    </row>
    <row r="1043" spans="5:37" x14ac:dyDescent="0.25">
      <c r="E1043" s="1">
        <v>3.77793</v>
      </c>
      <c r="F1043" s="106"/>
      <c r="J1043" s="110">
        <v>46776</v>
      </c>
      <c r="K1043" s="106">
        <v>3.7968099999999998</v>
      </c>
      <c r="L1043" s="30"/>
      <c r="AF1043" s="35">
        <f t="shared" si="79"/>
        <v>46294</v>
      </c>
      <c r="AG1043" s="36">
        <f t="shared" si="78"/>
        <v>3.7355800000000002E-2</v>
      </c>
      <c r="AH1043" s="36"/>
      <c r="AJ1043" s="37"/>
      <c r="AK1043" s="37"/>
    </row>
    <row r="1044" spans="5:37" x14ac:dyDescent="0.25">
      <c r="E1044" s="1">
        <v>3.77793</v>
      </c>
      <c r="F1044" s="106"/>
      <c r="J1044" s="110">
        <v>46777</v>
      </c>
      <c r="K1044" s="106">
        <v>3.7968099999999998</v>
      </c>
      <c r="L1044" s="30"/>
      <c r="AF1044" s="35">
        <f t="shared" si="79"/>
        <v>46295</v>
      </c>
      <c r="AG1044" s="36">
        <f t="shared" si="78"/>
        <v>3.7355800000000002E-2</v>
      </c>
      <c r="AH1044" s="36"/>
      <c r="AJ1044" s="37"/>
      <c r="AK1044" s="37"/>
    </row>
    <row r="1045" spans="5:37" x14ac:dyDescent="0.25">
      <c r="E1045" s="1">
        <v>3.77793</v>
      </c>
      <c r="F1045" s="106"/>
      <c r="J1045" s="110">
        <v>46778</v>
      </c>
      <c r="K1045" s="106">
        <v>3.7968099999999998</v>
      </c>
      <c r="L1045" s="30"/>
      <c r="AF1045" s="35">
        <f t="shared" si="79"/>
        <v>46296</v>
      </c>
      <c r="AG1045" s="36">
        <f t="shared" si="78"/>
        <v>3.7355800000000002E-2</v>
      </c>
      <c r="AH1045" s="36"/>
      <c r="AJ1045" s="37"/>
      <c r="AK1045" s="37"/>
    </row>
    <row r="1046" spans="5:37" x14ac:dyDescent="0.25">
      <c r="E1046" s="1">
        <v>3.7785199999999999</v>
      </c>
      <c r="F1046" s="106"/>
      <c r="J1046" s="110">
        <v>46779</v>
      </c>
      <c r="K1046" s="106">
        <v>3.7968099999999998</v>
      </c>
      <c r="L1046" s="30"/>
      <c r="AF1046" s="35">
        <f t="shared" si="79"/>
        <v>46297</v>
      </c>
      <c r="AG1046" s="36">
        <f t="shared" si="78"/>
        <v>3.7359700000000003E-2</v>
      </c>
      <c r="AH1046" s="36"/>
      <c r="AJ1046" s="37"/>
      <c r="AK1046" s="37"/>
    </row>
    <row r="1047" spans="5:37" x14ac:dyDescent="0.25">
      <c r="E1047" s="1">
        <v>3.77793</v>
      </c>
      <c r="F1047" s="106"/>
      <c r="J1047" s="110">
        <v>46780</v>
      </c>
      <c r="K1047" s="106">
        <v>3.7972100000000002</v>
      </c>
      <c r="L1047" s="30"/>
      <c r="AF1047" s="35">
        <f t="shared" si="79"/>
        <v>46298</v>
      </c>
      <c r="AG1047" s="36">
        <f t="shared" si="78"/>
        <v>3.7359700000000003E-2</v>
      </c>
      <c r="AH1047" s="36"/>
      <c r="AJ1047" s="37"/>
      <c r="AK1047" s="37"/>
    </row>
    <row r="1048" spans="5:37" x14ac:dyDescent="0.25">
      <c r="E1048" s="1">
        <v>3.77793</v>
      </c>
      <c r="F1048" s="106"/>
      <c r="J1048" s="110">
        <v>46783</v>
      </c>
      <c r="K1048" s="106">
        <v>3.7968099999999998</v>
      </c>
      <c r="L1048" s="30"/>
      <c r="AF1048" s="35">
        <f t="shared" si="79"/>
        <v>46299</v>
      </c>
      <c r="AG1048" s="36">
        <f t="shared" si="78"/>
        <v>3.7359700000000003E-2</v>
      </c>
      <c r="AH1048" s="36"/>
      <c r="AJ1048" s="37"/>
      <c r="AK1048" s="37"/>
    </row>
    <row r="1049" spans="5:37" x14ac:dyDescent="0.25">
      <c r="E1049" s="1">
        <v>3.77793</v>
      </c>
      <c r="F1049" s="106"/>
      <c r="J1049" s="110">
        <v>46784</v>
      </c>
      <c r="K1049" s="106">
        <v>3.7968099999999998</v>
      </c>
      <c r="L1049" s="30"/>
      <c r="AF1049" s="35">
        <f t="shared" si="79"/>
        <v>46300</v>
      </c>
      <c r="AG1049" s="36">
        <f t="shared" si="78"/>
        <v>3.7355800000000002E-2</v>
      </c>
      <c r="AH1049" s="36"/>
      <c r="AJ1049" s="37"/>
      <c r="AK1049" s="37"/>
    </row>
    <row r="1050" spans="5:37" x14ac:dyDescent="0.25">
      <c r="E1050" s="1">
        <v>3.77833</v>
      </c>
      <c r="F1050" s="106"/>
      <c r="J1050" s="110">
        <v>46785</v>
      </c>
      <c r="K1050" s="106">
        <v>3.7968099999999998</v>
      </c>
      <c r="L1050" s="30"/>
      <c r="AF1050" s="35">
        <f t="shared" si="79"/>
        <v>46301</v>
      </c>
      <c r="AG1050" s="36">
        <f t="shared" si="78"/>
        <v>3.7355800000000002E-2</v>
      </c>
      <c r="AH1050" s="36"/>
      <c r="AJ1050" s="37"/>
      <c r="AK1050" s="37"/>
    </row>
    <row r="1051" spans="5:37" x14ac:dyDescent="0.25">
      <c r="E1051" s="1">
        <v>3.77793</v>
      </c>
      <c r="F1051" s="106"/>
      <c r="J1051" s="110">
        <v>46786</v>
      </c>
      <c r="K1051" s="106">
        <v>3.7968099999999998</v>
      </c>
      <c r="L1051" s="30"/>
      <c r="AF1051" s="35">
        <f t="shared" si="79"/>
        <v>46302</v>
      </c>
      <c r="AG1051" s="36">
        <f t="shared" si="78"/>
        <v>3.7355800000000002E-2</v>
      </c>
      <c r="AH1051" s="36"/>
      <c r="AJ1051" s="37"/>
      <c r="AK1051" s="37"/>
    </row>
    <row r="1052" spans="5:37" x14ac:dyDescent="0.25">
      <c r="E1052" s="1">
        <v>3.77793</v>
      </c>
      <c r="F1052" s="106"/>
      <c r="J1052" s="110">
        <v>46787</v>
      </c>
      <c r="K1052" s="106">
        <v>3.7972100000000002</v>
      </c>
      <c r="L1052" s="30"/>
      <c r="AF1052" s="35">
        <f t="shared" si="79"/>
        <v>46303</v>
      </c>
      <c r="AG1052" s="36">
        <f t="shared" si="78"/>
        <v>3.7355800000000002E-2</v>
      </c>
      <c r="AH1052" s="36"/>
      <c r="AJ1052" s="37"/>
      <c r="AK1052" s="37"/>
    </row>
    <row r="1053" spans="5:37" x14ac:dyDescent="0.25">
      <c r="E1053" s="1">
        <v>3.77793</v>
      </c>
      <c r="F1053" s="106"/>
      <c r="J1053" s="110">
        <v>46790</v>
      </c>
      <c r="K1053" s="106">
        <v>3.7968099999999998</v>
      </c>
      <c r="L1053" s="30"/>
      <c r="AF1053" s="35">
        <f t="shared" si="79"/>
        <v>46304</v>
      </c>
      <c r="AG1053" s="36">
        <f t="shared" si="78"/>
        <v>3.7361600000000002E-2</v>
      </c>
      <c r="AH1053" s="36"/>
      <c r="AJ1053" s="37"/>
      <c r="AK1053" s="37"/>
    </row>
    <row r="1054" spans="5:37" x14ac:dyDescent="0.25">
      <c r="E1054" s="1">
        <v>3.77793</v>
      </c>
      <c r="F1054" s="106"/>
      <c r="J1054" s="110">
        <v>46791</v>
      </c>
      <c r="K1054" s="106">
        <v>3.7968099999999998</v>
      </c>
      <c r="L1054" s="30"/>
      <c r="AF1054" s="35">
        <f t="shared" si="79"/>
        <v>46305</v>
      </c>
      <c r="AG1054" s="36">
        <f t="shared" si="78"/>
        <v>3.7361600000000002E-2</v>
      </c>
      <c r="AH1054" s="36"/>
      <c r="AJ1054" s="37"/>
      <c r="AK1054" s="37"/>
    </row>
    <row r="1055" spans="5:37" x14ac:dyDescent="0.25">
      <c r="E1055" s="1">
        <v>3.77833</v>
      </c>
      <c r="F1055" s="106"/>
      <c r="J1055" s="110">
        <v>46792</v>
      </c>
      <c r="K1055" s="106">
        <v>3.7968099999999998</v>
      </c>
      <c r="L1055" s="30"/>
      <c r="AF1055" s="35">
        <f t="shared" si="79"/>
        <v>46306</v>
      </c>
      <c r="AG1055" s="36">
        <f t="shared" si="78"/>
        <v>3.7361600000000002E-2</v>
      </c>
      <c r="AH1055" s="36"/>
      <c r="AJ1055" s="37"/>
      <c r="AK1055" s="37"/>
    </row>
    <row r="1056" spans="5:37" x14ac:dyDescent="0.25">
      <c r="E1056" s="1">
        <v>3.77793</v>
      </c>
      <c r="F1056" s="106"/>
      <c r="J1056" s="110">
        <v>46793</v>
      </c>
      <c r="K1056" s="106">
        <v>3.7968099999999998</v>
      </c>
      <c r="L1056" s="30"/>
      <c r="AF1056" s="35">
        <f t="shared" si="79"/>
        <v>46307</v>
      </c>
      <c r="AG1056" s="36">
        <f t="shared" si="78"/>
        <v>3.7361600000000002E-2</v>
      </c>
      <c r="AH1056" s="36"/>
      <c r="AJ1056" s="37"/>
      <c r="AK1056" s="37"/>
    </row>
    <row r="1057" spans="5:37" x14ac:dyDescent="0.25">
      <c r="E1057" s="1">
        <v>3.77793</v>
      </c>
      <c r="F1057" s="106"/>
      <c r="J1057" s="110">
        <v>46794</v>
      </c>
      <c r="K1057" s="106">
        <v>3.7972100000000002</v>
      </c>
      <c r="L1057" s="30"/>
      <c r="AF1057" s="35">
        <f t="shared" si="79"/>
        <v>46308</v>
      </c>
      <c r="AG1057" s="36">
        <f t="shared" si="78"/>
        <v>3.7355800000000002E-2</v>
      </c>
      <c r="AH1057" s="36"/>
      <c r="AJ1057" s="37"/>
      <c r="AK1057" s="37"/>
    </row>
    <row r="1058" spans="5:37" x14ac:dyDescent="0.25">
      <c r="E1058" s="1">
        <v>3.77793</v>
      </c>
      <c r="F1058" s="106"/>
      <c r="J1058" s="110">
        <v>46797</v>
      </c>
      <c r="K1058" s="106">
        <v>3.7968099999999998</v>
      </c>
      <c r="L1058" s="30"/>
      <c r="AF1058" s="35">
        <f t="shared" si="79"/>
        <v>46309</v>
      </c>
      <c r="AG1058" s="36">
        <f t="shared" si="78"/>
        <v>3.7355800000000002E-2</v>
      </c>
      <c r="AH1058" s="36"/>
      <c r="AJ1058" s="37"/>
      <c r="AK1058" s="37"/>
    </row>
    <row r="1059" spans="5:37" x14ac:dyDescent="0.25">
      <c r="E1059" s="1">
        <v>3.77793</v>
      </c>
      <c r="F1059" s="106"/>
      <c r="J1059" s="110">
        <v>46798</v>
      </c>
      <c r="K1059" s="106">
        <v>3.7968099999999998</v>
      </c>
      <c r="L1059" s="30"/>
      <c r="AF1059" s="35">
        <f t="shared" si="79"/>
        <v>46310</v>
      </c>
      <c r="AG1059" s="36">
        <f t="shared" si="78"/>
        <v>3.7355800000000002E-2</v>
      </c>
      <c r="AH1059" s="36"/>
      <c r="AJ1059" s="37"/>
      <c r="AK1059" s="37"/>
    </row>
    <row r="1060" spans="5:37" x14ac:dyDescent="0.25">
      <c r="E1060" s="1">
        <v>3.77833</v>
      </c>
      <c r="F1060" s="106"/>
      <c r="J1060" s="110">
        <v>46799</v>
      </c>
      <c r="K1060" s="106">
        <v>3.7968099999999998</v>
      </c>
      <c r="L1060" s="30"/>
      <c r="AF1060" s="35">
        <f t="shared" si="79"/>
        <v>46311</v>
      </c>
      <c r="AG1060" s="36">
        <f t="shared" si="78"/>
        <v>3.7359700000000003E-2</v>
      </c>
      <c r="AH1060" s="36"/>
      <c r="AJ1060" s="37"/>
      <c r="AK1060" s="37"/>
    </row>
    <row r="1061" spans="5:37" x14ac:dyDescent="0.25">
      <c r="E1061" s="1">
        <v>3.77793</v>
      </c>
      <c r="F1061" s="106"/>
      <c r="J1061" s="110">
        <v>46800</v>
      </c>
      <c r="K1061" s="106">
        <v>3.7968099999999998</v>
      </c>
      <c r="L1061" s="30"/>
      <c r="AF1061" s="35">
        <f t="shared" si="79"/>
        <v>46312</v>
      </c>
      <c r="AG1061" s="36">
        <f t="shared" si="78"/>
        <v>3.7359700000000003E-2</v>
      </c>
      <c r="AH1061" s="36"/>
      <c r="AJ1061" s="37"/>
      <c r="AK1061" s="37"/>
    </row>
    <row r="1062" spans="5:37" x14ac:dyDescent="0.25">
      <c r="E1062" s="1">
        <v>3.77793</v>
      </c>
      <c r="F1062" s="106"/>
      <c r="J1062" s="110">
        <v>46801</v>
      </c>
      <c r="K1062" s="106">
        <v>3.7974100000000002</v>
      </c>
      <c r="L1062" s="30"/>
      <c r="AF1062" s="35">
        <f t="shared" si="79"/>
        <v>46313</v>
      </c>
      <c r="AG1062" s="36">
        <f t="shared" si="78"/>
        <v>3.7359700000000003E-2</v>
      </c>
      <c r="AH1062" s="36"/>
      <c r="AJ1062" s="37"/>
      <c r="AK1062" s="37"/>
    </row>
    <row r="1063" spans="5:37" x14ac:dyDescent="0.25">
      <c r="E1063" s="1">
        <v>3.77793</v>
      </c>
      <c r="F1063" s="106"/>
      <c r="J1063" s="110">
        <v>46805</v>
      </c>
      <c r="K1063" s="106">
        <v>3.7968099999999998</v>
      </c>
      <c r="L1063" s="30"/>
      <c r="AF1063" s="35">
        <f t="shared" si="79"/>
        <v>46314</v>
      </c>
      <c r="AG1063" s="36">
        <f t="shared" si="78"/>
        <v>3.7355800000000002E-2</v>
      </c>
      <c r="AH1063" s="36"/>
      <c r="AJ1063" s="37"/>
      <c r="AK1063" s="37"/>
    </row>
    <row r="1064" spans="5:37" x14ac:dyDescent="0.25">
      <c r="E1064" s="1">
        <v>3.77793</v>
      </c>
      <c r="F1064" s="106"/>
      <c r="J1064" s="110">
        <v>46806</v>
      </c>
      <c r="K1064" s="106">
        <v>3.7968099999999998</v>
      </c>
      <c r="L1064" s="30"/>
      <c r="AF1064" s="35">
        <f t="shared" si="79"/>
        <v>46315</v>
      </c>
      <c r="AG1064" s="36">
        <f t="shared" si="78"/>
        <v>3.7355800000000002E-2</v>
      </c>
      <c r="AH1064" s="36"/>
      <c r="AJ1064" s="37"/>
      <c r="AK1064" s="37"/>
    </row>
    <row r="1065" spans="5:37" x14ac:dyDescent="0.25">
      <c r="E1065" s="1">
        <v>3.77833</v>
      </c>
      <c r="F1065" s="106"/>
      <c r="J1065" s="110">
        <v>46807</v>
      </c>
      <c r="K1065" s="106">
        <v>3.7968099999999998</v>
      </c>
      <c r="L1065" s="30"/>
      <c r="AF1065" s="35">
        <f t="shared" si="79"/>
        <v>46316</v>
      </c>
      <c r="AG1065" s="36">
        <f t="shared" si="78"/>
        <v>3.7355800000000002E-2</v>
      </c>
      <c r="AH1065" s="36"/>
      <c r="AJ1065" s="37"/>
      <c r="AK1065" s="37"/>
    </row>
    <row r="1066" spans="5:37" x14ac:dyDescent="0.25">
      <c r="E1066" s="1">
        <v>3.77793</v>
      </c>
      <c r="F1066" s="106"/>
      <c r="J1066" s="110">
        <v>46808</v>
      </c>
      <c r="K1066" s="106">
        <v>3.7972100000000002</v>
      </c>
      <c r="L1066" s="30"/>
      <c r="AF1066" s="35">
        <f t="shared" si="79"/>
        <v>46317</v>
      </c>
      <c r="AG1066" s="36">
        <f t="shared" si="78"/>
        <v>3.7355800000000002E-2</v>
      </c>
      <c r="AH1066" s="36"/>
      <c r="AJ1066" s="37"/>
      <c r="AK1066" s="37"/>
    </row>
    <row r="1067" spans="5:37" x14ac:dyDescent="0.25">
      <c r="E1067" s="1">
        <v>3.77793</v>
      </c>
      <c r="F1067" s="106"/>
      <c r="J1067" s="110">
        <v>46811</v>
      </c>
      <c r="K1067" s="106">
        <v>3.7968099999999998</v>
      </c>
      <c r="L1067" s="30"/>
      <c r="AF1067" s="35">
        <f t="shared" si="79"/>
        <v>46318</v>
      </c>
      <c r="AG1067" s="36">
        <f t="shared" si="78"/>
        <v>3.7359700000000003E-2</v>
      </c>
      <c r="AH1067" s="36"/>
      <c r="AJ1067" s="37"/>
      <c r="AK1067" s="37"/>
    </row>
    <row r="1068" spans="5:37" x14ac:dyDescent="0.25">
      <c r="E1068" s="1">
        <v>3.77793</v>
      </c>
      <c r="F1068" s="106"/>
      <c r="J1068" s="110">
        <v>46812</v>
      </c>
      <c r="K1068" s="106">
        <v>3.7968099999999998</v>
      </c>
      <c r="L1068" s="30"/>
      <c r="AF1068" s="35">
        <f t="shared" si="79"/>
        <v>46319</v>
      </c>
      <c r="AG1068" s="36">
        <f t="shared" si="78"/>
        <v>3.7359700000000003E-2</v>
      </c>
      <c r="AH1068" s="36"/>
      <c r="AJ1068" s="37"/>
      <c r="AK1068" s="37"/>
    </row>
    <row r="1069" spans="5:37" x14ac:dyDescent="0.25">
      <c r="E1069" s="1">
        <v>3.77793</v>
      </c>
      <c r="F1069" s="106"/>
      <c r="J1069" s="110">
        <v>46813</v>
      </c>
      <c r="K1069" s="106">
        <v>3.7968099999999998</v>
      </c>
      <c r="L1069" s="30"/>
      <c r="AF1069" s="35">
        <f t="shared" si="79"/>
        <v>46320</v>
      </c>
      <c r="AG1069" s="36">
        <f t="shared" si="78"/>
        <v>3.7359700000000003E-2</v>
      </c>
      <c r="AH1069" s="36"/>
      <c r="AJ1069" s="37"/>
      <c r="AK1069" s="37"/>
    </row>
    <row r="1070" spans="5:37" x14ac:dyDescent="0.25">
      <c r="E1070" s="1">
        <v>3.7785199999999999</v>
      </c>
      <c r="F1070" s="106"/>
      <c r="J1070" s="110">
        <v>46814</v>
      </c>
      <c r="K1070" s="106">
        <v>3.7968099999999998</v>
      </c>
      <c r="L1070" s="30"/>
      <c r="AF1070" s="35">
        <f t="shared" si="79"/>
        <v>46321</v>
      </c>
      <c r="AG1070" s="36">
        <f t="shared" si="78"/>
        <v>3.7355800000000002E-2</v>
      </c>
      <c r="AH1070" s="36"/>
      <c r="AJ1070" s="37"/>
      <c r="AK1070" s="37"/>
    </row>
    <row r="1071" spans="5:37" x14ac:dyDescent="0.25">
      <c r="E1071" s="1">
        <v>3.77793</v>
      </c>
      <c r="F1071" s="106"/>
      <c r="J1071" s="110">
        <v>46815</v>
      </c>
      <c r="K1071" s="106">
        <v>3.7972100000000002</v>
      </c>
      <c r="L1071" s="30"/>
      <c r="AF1071" s="35">
        <f t="shared" si="79"/>
        <v>46322</v>
      </c>
      <c r="AG1071" s="36">
        <f t="shared" si="78"/>
        <v>3.7355800000000002E-2</v>
      </c>
      <c r="AH1071" s="36"/>
      <c r="AJ1071" s="37"/>
      <c r="AK1071" s="37"/>
    </row>
    <row r="1072" spans="5:37" x14ac:dyDescent="0.25">
      <c r="E1072" s="1">
        <v>3.77793</v>
      </c>
      <c r="F1072" s="106"/>
      <c r="J1072" s="110">
        <v>46818</v>
      </c>
      <c r="K1072" s="106">
        <v>3.7968099999999998</v>
      </c>
      <c r="L1072" s="30"/>
      <c r="AF1072" s="35">
        <f t="shared" si="79"/>
        <v>46323</v>
      </c>
      <c r="AG1072" s="36">
        <f t="shared" si="78"/>
        <v>3.7355800000000002E-2</v>
      </c>
      <c r="AH1072" s="36"/>
      <c r="AJ1072" s="37"/>
      <c r="AK1072" s="37"/>
    </row>
    <row r="1073" spans="5:37" x14ac:dyDescent="0.25">
      <c r="E1073" s="1">
        <v>3.77793</v>
      </c>
      <c r="F1073" s="106"/>
      <c r="J1073" s="110">
        <v>46819</v>
      </c>
      <c r="K1073" s="106">
        <v>3.7968099999999998</v>
      </c>
      <c r="L1073" s="30"/>
      <c r="AF1073" s="35">
        <f t="shared" si="79"/>
        <v>46324</v>
      </c>
      <c r="AG1073" s="36">
        <f t="shared" si="78"/>
        <v>3.7355800000000002E-2</v>
      </c>
      <c r="AH1073" s="36"/>
      <c r="AJ1073" s="37"/>
      <c r="AK1073" s="37"/>
    </row>
    <row r="1074" spans="5:37" x14ac:dyDescent="0.25">
      <c r="E1074" s="1">
        <v>3.77833</v>
      </c>
      <c r="F1074" s="106"/>
      <c r="J1074" s="110">
        <v>46820</v>
      </c>
      <c r="K1074" s="106">
        <v>3.7968099999999998</v>
      </c>
      <c r="L1074" s="30"/>
      <c r="AF1074" s="35">
        <f t="shared" si="79"/>
        <v>46325</v>
      </c>
      <c r="AG1074" s="36">
        <f t="shared" si="78"/>
        <v>3.7359700000000003E-2</v>
      </c>
      <c r="AH1074" s="36"/>
      <c r="AJ1074" s="37"/>
      <c r="AK1074" s="37"/>
    </row>
    <row r="1075" spans="5:37" x14ac:dyDescent="0.25">
      <c r="E1075" s="1">
        <v>3.77793</v>
      </c>
      <c r="F1075" s="106"/>
      <c r="J1075" s="110">
        <v>46821</v>
      </c>
      <c r="K1075" s="106">
        <v>3.7968099999999998</v>
      </c>
      <c r="L1075" s="30"/>
      <c r="AF1075" s="35">
        <f t="shared" si="79"/>
        <v>46326</v>
      </c>
      <c r="AG1075" s="36">
        <f t="shared" si="78"/>
        <v>3.7359700000000003E-2</v>
      </c>
      <c r="AH1075" s="36"/>
      <c r="AJ1075" s="37"/>
      <c r="AK1075" s="37"/>
    </row>
    <row r="1076" spans="5:37" x14ac:dyDescent="0.25">
      <c r="E1076" s="1">
        <v>3.77793</v>
      </c>
      <c r="F1076" s="106"/>
      <c r="J1076" s="110">
        <v>46822</v>
      </c>
      <c r="K1076" s="106">
        <v>3.7972100000000002</v>
      </c>
      <c r="L1076" s="30"/>
      <c r="AF1076" s="35">
        <f t="shared" si="79"/>
        <v>46327</v>
      </c>
      <c r="AG1076" s="36">
        <f t="shared" si="78"/>
        <v>3.7359700000000003E-2</v>
      </c>
      <c r="AH1076" s="36"/>
      <c r="AJ1076" s="37"/>
      <c r="AK1076" s="37"/>
    </row>
    <row r="1077" spans="5:37" x14ac:dyDescent="0.25">
      <c r="E1077" s="1">
        <v>3.77793</v>
      </c>
      <c r="F1077" s="106"/>
      <c r="J1077" s="110">
        <v>46825</v>
      </c>
      <c r="K1077" s="106">
        <v>3.7968099999999998</v>
      </c>
      <c r="L1077" s="30"/>
      <c r="AF1077" s="35">
        <f t="shared" si="79"/>
        <v>46328</v>
      </c>
      <c r="AG1077" s="36">
        <f t="shared" si="78"/>
        <v>3.7355800000000002E-2</v>
      </c>
      <c r="AH1077" s="36"/>
      <c r="AJ1077" s="37"/>
      <c r="AK1077" s="37"/>
    </row>
    <row r="1078" spans="5:37" x14ac:dyDescent="0.25">
      <c r="E1078" s="1">
        <v>3.77793</v>
      </c>
      <c r="F1078" s="106"/>
      <c r="J1078" s="110">
        <v>46826</v>
      </c>
      <c r="K1078" s="106">
        <v>3.7968099999999998</v>
      </c>
      <c r="L1078" s="30"/>
      <c r="AF1078" s="35">
        <f t="shared" si="79"/>
        <v>46329</v>
      </c>
      <c r="AG1078" s="36">
        <f t="shared" si="78"/>
        <v>3.7355800000000002E-2</v>
      </c>
      <c r="AH1078" s="36"/>
      <c r="AJ1078" s="37"/>
      <c r="AK1078" s="37"/>
    </row>
    <row r="1079" spans="5:37" x14ac:dyDescent="0.25">
      <c r="E1079" s="1">
        <v>3.77833</v>
      </c>
      <c r="F1079" s="106"/>
      <c r="J1079" s="110">
        <v>46827</v>
      </c>
      <c r="K1079" s="106">
        <v>3.7968099999999998</v>
      </c>
      <c r="L1079" s="30"/>
      <c r="AF1079" s="35">
        <f t="shared" si="79"/>
        <v>46330</v>
      </c>
      <c r="AG1079" s="36">
        <f t="shared" si="78"/>
        <v>3.7355800000000002E-2</v>
      </c>
      <c r="AH1079" s="36"/>
      <c r="AJ1079" s="37"/>
      <c r="AK1079" s="37"/>
    </row>
    <row r="1080" spans="5:37" x14ac:dyDescent="0.25">
      <c r="E1080" s="1">
        <v>3.77793</v>
      </c>
      <c r="F1080" s="106"/>
      <c r="J1080" s="110">
        <v>46828</v>
      </c>
      <c r="K1080" s="106">
        <v>3.7968099999999998</v>
      </c>
      <c r="L1080" s="30"/>
      <c r="AF1080" s="35">
        <f t="shared" si="79"/>
        <v>46331</v>
      </c>
      <c r="AG1080" s="36">
        <f t="shared" si="78"/>
        <v>3.7355800000000002E-2</v>
      </c>
      <c r="AH1080" s="36"/>
      <c r="AJ1080" s="37"/>
      <c r="AK1080" s="37"/>
    </row>
    <row r="1081" spans="5:37" x14ac:dyDescent="0.25">
      <c r="E1081" s="1">
        <v>3.77793</v>
      </c>
      <c r="F1081" s="106"/>
      <c r="J1081" s="110">
        <v>46829</v>
      </c>
      <c r="K1081" s="106">
        <v>3.7972100000000002</v>
      </c>
      <c r="L1081" s="30"/>
      <c r="AF1081" s="35">
        <f t="shared" si="79"/>
        <v>46332</v>
      </c>
      <c r="AG1081" s="36">
        <f t="shared" si="78"/>
        <v>3.7359700000000003E-2</v>
      </c>
      <c r="AH1081" s="36"/>
      <c r="AJ1081" s="37"/>
      <c r="AK1081" s="37"/>
    </row>
    <row r="1082" spans="5:37" x14ac:dyDescent="0.25">
      <c r="E1082" s="1">
        <v>3.77793</v>
      </c>
      <c r="F1082" s="106"/>
      <c r="J1082" s="110">
        <v>46832</v>
      </c>
      <c r="K1082" s="106">
        <v>3.7968099999999998</v>
      </c>
      <c r="L1082" s="30"/>
      <c r="AF1082" s="35">
        <f t="shared" si="79"/>
        <v>46333</v>
      </c>
      <c r="AG1082" s="36">
        <f t="shared" si="78"/>
        <v>3.7359700000000003E-2</v>
      </c>
      <c r="AH1082" s="36"/>
      <c r="AJ1082" s="37"/>
      <c r="AK1082" s="37"/>
    </row>
    <row r="1083" spans="5:37" x14ac:dyDescent="0.25">
      <c r="E1083" s="1">
        <v>3.77793</v>
      </c>
      <c r="F1083" s="106"/>
      <c r="J1083" s="110">
        <v>46833</v>
      </c>
      <c r="K1083" s="106">
        <v>3.7968099999999998</v>
      </c>
      <c r="L1083" s="30"/>
      <c r="AF1083" s="35">
        <f t="shared" si="79"/>
        <v>46334</v>
      </c>
      <c r="AG1083" s="36">
        <f t="shared" si="78"/>
        <v>3.7359700000000003E-2</v>
      </c>
      <c r="AH1083" s="36"/>
      <c r="AJ1083" s="37"/>
      <c r="AK1083" s="37"/>
    </row>
    <row r="1084" spans="5:37" x14ac:dyDescent="0.25">
      <c r="E1084" s="1">
        <v>3.77833</v>
      </c>
      <c r="F1084" s="106"/>
      <c r="J1084" s="110">
        <v>46834</v>
      </c>
      <c r="K1084" s="106">
        <v>3.7968099999999998</v>
      </c>
      <c r="L1084" s="30"/>
      <c r="AF1084" s="35">
        <f t="shared" si="79"/>
        <v>46335</v>
      </c>
      <c r="AG1084" s="36">
        <f t="shared" si="78"/>
        <v>3.7355800000000002E-2</v>
      </c>
      <c r="AH1084" s="36"/>
      <c r="AJ1084" s="37"/>
      <c r="AK1084" s="37"/>
    </row>
    <row r="1085" spans="5:37" x14ac:dyDescent="0.25">
      <c r="E1085" s="1">
        <v>3.77793</v>
      </c>
      <c r="F1085" s="106"/>
      <c r="J1085" s="110">
        <v>46835</v>
      </c>
      <c r="K1085" s="106">
        <v>3.7968099999999998</v>
      </c>
      <c r="L1085" s="30"/>
      <c r="AF1085" s="35">
        <f t="shared" si="79"/>
        <v>46336</v>
      </c>
      <c r="AG1085" s="36">
        <f t="shared" si="78"/>
        <v>3.7357700000000001E-2</v>
      </c>
      <c r="AH1085" s="36"/>
      <c r="AJ1085" s="37"/>
      <c r="AK1085" s="37"/>
    </row>
    <row r="1086" spans="5:37" x14ac:dyDescent="0.25">
      <c r="E1086" s="1">
        <v>3.77793</v>
      </c>
      <c r="F1086" s="106"/>
      <c r="J1086" s="110">
        <v>46836</v>
      </c>
      <c r="K1086" s="106">
        <v>3.7972100000000002</v>
      </c>
      <c r="L1086" s="30"/>
      <c r="AF1086" s="35">
        <f t="shared" si="79"/>
        <v>46337</v>
      </c>
      <c r="AG1086" s="36">
        <f t="shared" si="78"/>
        <v>3.7357700000000001E-2</v>
      </c>
      <c r="AH1086" s="36"/>
      <c r="AJ1086" s="37"/>
      <c r="AK1086" s="37"/>
    </row>
    <row r="1087" spans="5:37" x14ac:dyDescent="0.25">
      <c r="E1087" s="1">
        <v>3.77793</v>
      </c>
      <c r="F1087" s="106"/>
      <c r="J1087" s="110">
        <v>46839</v>
      </c>
      <c r="K1087" s="106">
        <v>3.7968099999999998</v>
      </c>
      <c r="L1087" s="30"/>
      <c r="AF1087" s="35">
        <f t="shared" si="79"/>
        <v>46338</v>
      </c>
      <c r="AG1087" s="36">
        <f t="shared" si="78"/>
        <v>3.7355800000000002E-2</v>
      </c>
      <c r="AH1087" s="36"/>
      <c r="AJ1087" s="37"/>
      <c r="AK1087" s="37"/>
    </row>
    <row r="1088" spans="5:37" x14ac:dyDescent="0.25">
      <c r="E1088" s="1">
        <v>3.77793</v>
      </c>
      <c r="F1088" s="106"/>
      <c r="J1088" s="110">
        <v>46840</v>
      </c>
      <c r="K1088" s="106">
        <v>3.7968099999999998</v>
      </c>
      <c r="L1088" s="30"/>
      <c r="AF1088" s="35">
        <f t="shared" si="79"/>
        <v>46339</v>
      </c>
      <c r="AG1088" s="36">
        <f t="shared" si="78"/>
        <v>3.7359700000000003E-2</v>
      </c>
      <c r="AH1088" s="36"/>
      <c r="AJ1088" s="37"/>
      <c r="AK1088" s="37"/>
    </row>
    <row r="1089" spans="5:37" x14ac:dyDescent="0.25">
      <c r="E1089" s="1">
        <v>3.77833</v>
      </c>
      <c r="F1089" s="106"/>
      <c r="J1089" s="110">
        <v>46841</v>
      </c>
      <c r="K1089" s="106">
        <v>3.7968099999999998</v>
      </c>
      <c r="L1089" s="30"/>
      <c r="AF1089" s="35">
        <f t="shared" si="79"/>
        <v>46340</v>
      </c>
      <c r="AG1089" s="36">
        <f t="shared" si="78"/>
        <v>3.7359700000000003E-2</v>
      </c>
      <c r="AH1089" s="36"/>
      <c r="AJ1089" s="37"/>
      <c r="AK1089" s="37"/>
    </row>
    <row r="1090" spans="5:37" x14ac:dyDescent="0.25">
      <c r="E1090" s="1">
        <v>3.77793</v>
      </c>
      <c r="F1090" s="106"/>
      <c r="J1090" s="110">
        <v>46842</v>
      </c>
      <c r="K1090" s="106">
        <v>3.7968099999999998</v>
      </c>
      <c r="L1090" s="30"/>
      <c r="AF1090" s="35">
        <f t="shared" si="79"/>
        <v>46341</v>
      </c>
      <c r="AG1090" s="36">
        <f t="shared" si="78"/>
        <v>3.7359700000000003E-2</v>
      </c>
      <c r="AH1090" s="36"/>
      <c r="AJ1090" s="37"/>
      <c r="AK1090" s="37"/>
    </row>
    <row r="1091" spans="5:37" x14ac:dyDescent="0.25">
      <c r="E1091" s="1">
        <v>3.77793</v>
      </c>
      <c r="F1091" s="106"/>
      <c r="J1091" s="110">
        <v>46843</v>
      </c>
      <c r="K1091" s="106">
        <v>3.7972100000000002</v>
      </c>
      <c r="L1091" s="30"/>
      <c r="AF1091" s="35">
        <f t="shared" si="79"/>
        <v>46342</v>
      </c>
      <c r="AG1091" s="36">
        <f t="shared" si="78"/>
        <v>3.7355800000000002E-2</v>
      </c>
      <c r="AH1091" s="36"/>
      <c r="AJ1091" s="37"/>
      <c r="AK1091" s="37"/>
    </row>
    <row r="1092" spans="5:37" x14ac:dyDescent="0.25">
      <c r="E1092" s="1">
        <v>3.77793</v>
      </c>
      <c r="F1092" s="106"/>
      <c r="J1092" s="110">
        <v>46846</v>
      </c>
      <c r="K1092" s="106">
        <v>3.7968099999999998</v>
      </c>
      <c r="L1092" s="30"/>
      <c r="AF1092" s="35">
        <f t="shared" si="79"/>
        <v>46343</v>
      </c>
      <c r="AG1092" s="36">
        <f t="shared" si="78"/>
        <v>3.7355800000000002E-2</v>
      </c>
      <c r="AH1092" s="36"/>
      <c r="AJ1092" s="37"/>
      <c r="AK1092" s="37"/>
    </row>
    <row r="1093" spans="5:37" x14ac:dyDescent="0.25">
      <c r="E1093" s="1">
        <v>3.77793</v>
      </c>
      <c r="F1093" s="106"/>
      <c r="J1093" s="110">
        <v>46847</v>
      </c>
      <c r="K1093" s="106">
        <v>3.7968099999999998</v>
      </c>
      <c r="L1093" s="30"/>
      <c r="AF1093" s="35">
        <f t="shared" si="79"/>
        <v>46344</v>
      </c>
      <c r="AG1093" s="36">
        <f t="shared" si="78"/>
        <v>3.7355800000000002E-2</v>
      </c>
      <c r="AH1093" s="36"/>
      <c r="AJ1093" s="37"/>
      <c r="AK1093" s="37"/>
    </row>
    <row r="1094" spans="5:37" x14ac:dyDescent="0.25">
      <c r="E1094" s="1">
        <v>3.77833</v>
      </c>
      <c r="F1094" s="106"/>
      <c r="J1094" s="110">
        <v>46848</v>
      </c>
      <c r="K1094" s="106">
        <v>3.7968099999999998</v>
      </c>
      <c r="L1094" s="30"/>
      <c r="AF1094" s="35">
        <f t="shared" si="79"/>
        <v>46345</v>
      </c>
      <c r="AG1094" s="36">
        <f t="shared" si="78"/>
        <v>3.7355800000000002E-2</v>
      </c>
      <c r="AH1094" s="36"/>
      <c r="AJ1094" s="37"/>
      <c r="AK1094" s="37"/>
    </row>
    <row r="1095" spans="5:37" x14ac:dyDescent="0.25">
      <c r="E1095" s="1">
        <v>3.77793</v>
      </c>
      <c r="F1095" s="106"/>
      <c r="J1095" s="110">
        <v>46849</v>
      </c>
      <c r="K1095" s="106">
        <v>3.7968099999999998</v>
      </c>
      <c r="L1095" s="30"/>
      <c r="AF1095" s="35">
        <f t="shared" si="79"/>
        <v>46346</v>
      </c>
      <c r="AG1095" s="36">
        <f t="shared" ref="AG1095:AG1158" si="80">_xlfn.IFNA(VLOOKUP(AF1095,J:K,2,FALSE)/100,AG1094)</f>
        <v>3.7359700000000003E-2</v>
      </c>
      <c r="AH1095" s="36"/>
      <c r="AJ1095" s="37"/>
      <c r="AK1095" s="37"/>
    </row>
    <row r="1096" spans="5:37" x14ac:dyDescent="0.25">
      <c r="E1096" s="1">
        <v>3.77793</v>
      </c>
      <c r="F1096" s="106"/>
      <c r="J1096" s="110">
        <v>46850</v>
      </c>
      <c r="K1096" s="106">
        <v>3.7972100000000002</v>
      </c>
      <c r="L1096" s="30"/>
      <c r="AF1096" s="35">
        <f t="shared" ref="AF1096:AF1159" si="81">AF1095+1</f>
        <v>46347</v>
      </c>
      <c r="AG1096" s="36">
        <f t="shared" si="80"/>
        <v>3.7359700000000003E-2</v>
      </c>
      <c r="AH1096" s="36"/>
      <c r="AJ1096" s="37"/>
      <c r="AK1096" s="37"/>
    </row>
    <row r="1097" spans="5:37" x14ac:dyDescent="0.25">
      <c r="E1097" s="1">
        <v>3.77793</v>
      </c>
      <c r="F1097" s="106"/>
      <c r="J1097" s="110">
        <v>46853</v>
      </c>
      <c r="K1097" s="106">
        <v>3.7968099999999998</v>
      </c>
      <c r="L1097" s="30"/>
      <c r="AF1097" s="35">
        <f t="shared" si="81"/>
        <v>46348</v>
      </c>
      <c r="AG1097" s="36">
        <f t="shared" si="80"/>
        <v>3.7359700000000003E-2</v>
      </c>
      <c r="AH1097" s="36"/>
      <c r="AJ1097" s="37"/>
      <c r="AK1097" s="37"/>
    </row>
    <row r="1098" spans="5:37" x14ac:dyDescent="0.25">
      <c r="E1098" s="1">
        <v>3.77793</v>
      </c>
      <c r="F1098" s="106"/>
      <c r="J1098" s="110">
        <v>46854</v>
      </c>
      <c r="K1098" s="106">
        <v>3.7968099999999998</v>
      </c>
      <c r="L1098" s="30"/>
      <c r="AF1098" s="35">
        <f t="shared" si="81"/>
        <v>46349</v>
      </c>
      <c r="AG1098" s="36">
        <f t="shared" si="80"/>
        <v>3.7355800000000002E-2</v>
      </c>
      <c r="AH1098" s="36"/>
      <c r="AJ1098" s="37"/>
      <c r="AK1098" s="37"/>
    </row>
    <row r="1099" spans="5:37" x14ac:dyDescent="0.25">
      <c r="E1099" s="1">
        <v>3.77833</v>
      </c>
      <c r="F1099" s="106"/>
      <c r="J1099" s="110">
        <v>46855</v>
      </c>
      <c r="K1099" s="106">
        <v>3.7968099999999998</v>
      </c>
      <c r="L1099" s="30"/>
      <c r="AF1099" s="35">
        <f t="shared" si="81"/>
        <v>46350</v>
      </c>
      <c r="AG1099" s="36">
        <f t="shared" si="80"/>
        <v>3.7355800000000002E-2</v>
      </c>
      <c r="AH1099" s="36"/>
      <c r="AJ1099" s="37"/>
      <c r="AK1099" s="37"/>
    </row>
    <row r="1100" spans="5:37" x14ac:dyDescent="0.25">
      <c r="E1100" s="1">
        <v>3.77793</v>
      </c>
      <c r="F1100" s="106"/>
      <c r="J1100" s="110">
        <v>46856</v>
      </c>
      <c r="K1100" s="106">
        <v>3.7974100000000002</v>
      </c>
      <c r="L1100" s="30"/>
      <c r="AF1100" s="35">
        <f t="shared" si="81"/>
        <v>46351</v>
      </c>
      <c r="AG1100" s="36">
        <f t="shared" si="80"/>
        <v>3.7357700000000001E-2</v>
      </c>
      <c r="AH1100" s="36"/>
      <c r="AJ1100" s="37"/>
      <c r="AK1100" s="37"/>
    </row>
    <row r="1101" spans="5:37" x14ac:dyDescent="0.25">
      <c r="E1101" s="1">
        <v>3.77793</v>
      </c>
      <c r="F1101" s="106"/>
      <c r="J1101" s="110">
        <v>46860</v>
      </c>
      <c r="K1101" s="106">
        <v>3.7968099999999998</v>
      </c>
      <c r="L1101" s="30"/>
      <c r="AF1101" s="35">
        <f t="shared" si="81"/>
        <v>46352</v>
      </c>
      <c r="AG1101" s="36">
        <f t="shared" si="80"/>
        <v>3.7357700000000001E-2</v>
      </c>
      <c r="AH1101" s="36"/>
      <c r="AJ1101" s="37"/>
      <c r="AK1101" s="37"/>
    </row>
    <row r="1102" spans="5:37" x14ac:dyDescent="0.25">
      <c r="E1102" s="1">
        <v>3.77793</v>
      </c>
      <c r="F1102" s="106"/>
      <c r="J1102" s="110">
        <v>46861</v>
      </c>
      <c r="K1102" s="106">
        <v>3.7968099999999998</v>
      </c>
      <c r="L1102" s="30"/>
      <c r="AF1102" s="35">
        <f t="shared" si="81"/>
        <v>46353</v>
      </c>
      <c r="AG1102" s="36">
        <f t="shared" si="80"/>
        <v>3.7359700000000003E-2</v>
      </c>
      <c r="AH1102" s="36"/>
      <c r="AJ1102" s="37"/>
      <c r="AK1102" s="37"/>
    </row>
    <row r="1103" spans="5:37" x14ac:dyDescent="0.25">
      <c r="E1103" s="1">
        <v>3.77793</v>
      </c>
      <c r="F1103" s="106"/>
      <c r="J1103" s="110">
        <v>46862</v>
      </c>
      <c r="K1103" s="106">
        <v>3.7968099999999998</v>
      </c>
      <c r="L1103" s="30"/>
      <c r="AF1103" s="35">
        <f t="shared" si="81"/>
        <v>46354</v>
      </c>
      <c r="AG1103" s="36">
        <f t="shared" si="80"/>
        <v>3.7359700000000003E-2</v>
      </c>
      <c r="AH1103" s="36"/>
      <c r="AJ1103" s="37"/>
      <c r="AK1103" s="37"/>
    </row>
    <row r="1104" spans="5:37" x14ac:dyDescent="0.25">
      <c r="E1104" s="1">
        <v>3.77833</v>
      </c>
      <c r="F1104" s="106"/>
      <c r="J1104" s="110">
        <v>46863</v>
      </c>
      <c r="K1104" s="106">
        <v>3.7968099999999998</v>
      </c>
      <c r="L1104" s="30"/>
      <c r="AF1104" s="35">
        <f t="shared" si="81"/>
        <v>46355</v>
      </c>
      <c r="AG1104" s="36">
        <f t="shared" si="80"/>
        <v>3.7359700000000003E-2</v>
      </c>
      <c r="AH1104" s="36"/>
      <c r="AJ1104" s="37"/>
      <c r="AK1104" s="37"/>
    </row>
    <row r="1105" spans="5:37" x14ac:dyDescent="0.25">
      <c r="E1105" s="1">
        <v>3.77793</v>
      </c>
      <c r="F1105" s="106"/>
      <c r="J1105" s="110">
        <v>46864</v>
      </c>
      <c r="K1105" s="106">
        <v>3.7972100000000002</v>
      </c>
      <c r="L1105" s="30"/>
      <c r="AF1105" s="35">
        <f t="shared" si="81"/>
        <v>46356</v>
      </c>
      <c r="AG1105" s="36">
        <f t="shared" si="80"/>
        <v>3.7355800000000002E-2</v>
      </c>
      <c r="AH1105" s="36"/>
      <c r="AJ1105" s="37"/>
      <c r="AK1105" s="37"/>
    </row>
    <row r="1106" spans="5:37" x14ac:dyDescent="0.25">
      <c r="E1106" s="1">
        <v>3.77793</v>
      </c>
      <c r="F1106" s="106"/>
      <c r="J1106" s="110">
        <v>46867</v>
      </c>
      <c r="K1106" s="106">
        <v>3.7968099999999998</v>
      </c>
      <c r="L1106" s="30"/>
      <c r="AF1106" s="35">
        <f t="shared" si="81"/>
        <v>46357</v>
      </c>
      <c r="AG1106" s="36">
        <f t="shared" si="80"/>
        <v>3.7355800000000002E-2</v>
      </c>
      <c r="AH1106" s="36"/>
      <c r="AJ1106" s="37"/>
      <c r="AK1106" s="37"/>
    </row>
    <row r="1107" spans="5:37" x14ac:dyDescent="0.25">
      <c r="E1107" s="1">
        <v>3.77793</v>
      </c>
      <c r="F1107" s="106"/>
      <c r="J1107" s="110">
        <v>46868</v>
      </c>
      <c r="K1107" s="106">
        <v>3.7968099999999998</v>
      </c>
      <c r="L1107" s="30"/>
      <c r="AF1107" s="35">
        <f t="shared" si="81"/>
        <v>46358</v>
      </c>
      <c r="AG1107" s="36">
        <f t="shared" si="80"/>
        <v>3.7334100000000002E-2</v>
      </c>
      <c r="AH1107" s="36"/>
      <c r="AJ1107" s="37"/>
      <c r="AK1107" s="37"/>
    </row>
    <row r="1108" spans="5:37" x14ac:dyDescent="0.25">
      <c r="E1108" s="1">
        <v>3.7785199999999999</v>
      </c>
      <c r="F1108" s="106"/>
      <c r="J1108" s="110">
        <v>46869</v>
      </c>
      <c r="K1108" s="106">
        <v>3.7968099999999998</v>
      </c>
      <c r="L1108" s="30"/>
      <c r="AF1108" s="35">
        <f t="shared" si="81"/>
        <v>46359</v>
      </c>
      <c r="AG1108" s="36">
        <f t="shared" si="80"/>
        <v>3.7334100000000002E-2</v>
      </c>
      <c r="AH1108" s="36"/>
      <c r="AJ1108" s="37"/>
      <c r="AK1108" s="37"/>
    </row>
    <row r="1109" spans="5:37" x14ac:dyDescent="0.25">
      <c r="E1109" s="1">
        <v>3.77793</v>
      </c>
      <c r="F1109" s="106"/>
      <c r="J1109" s="110">
        <v>46870</v>
      </c>
      <c r="K1109" s="106">
        <v>3.7968099999999998</v>
      </c>
      <c r="L1109" s="30"/>
      <c r="AF1109" s="35">
        <f t="shared" si="81"/>
        <v>46360</v>
      </c>
      <c r="AG1109" s="36">
        <f t="shared" si="80"/>
        <v>3.73379E-2</v>
      </c>
      <c r="AH1109" s="36"/>
      <c r="AJ1109" s="37"/>
      <c r="AK1109" s="37"/>
    </row>
    <row r="1110" spans="5:37" x14ac:dyDescent="0.25">
      <c r="E1110" s="1">
        <v>3.77793</v>
      </c>
      <c r="F1110" s="106"/>
      <c r="J1110" s="110">
        <v>46871</v>
      </c>
      <c r="K1110" s="106">
        <v>3.7972100000000002</v>
      </c>
      <c r="L1110" s="30"/>
      <c r="AF1110" s="35">
        <f t="shared" si="81"/>
        <v>46361</v>
      </c>
      <c r="AG1110" s="36">
        <f t="shared" si="80"/>
        <v>3.73379E-2</v>
      </c>
      <c r="AH1110" s="36"/>
      <c r="AJ1110" s="37"/>
      <c r="AK1110" s="37"/>
    </row>
    <row r="1111" spans="5:37" x14ac:dyDescent="0.25">
      <c r="E1111" s="1">
        <v>3.77793</v>
      </c>
      <c r="F1111" s="106"/>
      <c r="J1111" s="110">
        <v>46874</v>
      </c>
      <c r="K1111" s="106">
        <v>3.7968099999999998</v>
      </c>
      <c r="L1111" s="30"/>
      <c r="AF1111" s="35">
        <f t="shared" si="81"/>
        <v>46362</v>
      </c>
      <c r="AG1111" s="36">
        <f t="shared" si="80"/>
        <v>3.73379E-2</v>
      </c>
      <c r="AH1111" s="36"/>
      <c r="AJ1111" s="37"/>
      <c r="AK1111" s="37"/>
    </row>
    <row r="1112" spans="5:37" x14ac:dyDescent="0.25">
      <c r="E1112" s="1">
        <v>3.77793</v>
      </c>
      <c r="F1112" s="106"/>
      <c r="J1112" s="110">
        <v>46875</v>
      </c>
      <c r="K1112" s="106">
        <v>3.7968099999999998</v>
      </c>
      <c r="L1112" s="30"/>
      <c r="AF1112" s="35">
        <f t="shared" si="81"/>
        <v>46363</v>
      </c>
      <c r="AG1112" s="36">
        <f t="shared" si="80"/>
        <v>3.7334100000000002E-2</v>
      </c>
      <c r="AH1112" s="36"/>
      <c r="AJ1112" s="37"/>
      <c r="AK1112" s="37"/>
    </row>
    <row r="1113" spans="5:37" x14ac:dyDescent="0.25">
      <c r="E1113" s="1">
        <v>3.77833</v>
      </c>
      <c r="F1113" s="106"/>
      <c r="J1113" s="110">
        <v>46876</v>
      </c>
      <c r="K1113" s="106">
        <v>3.7968099999999998</v>
      </c>
      <c r="L1113" s="30"/>
      <c r="AF1113" s="35">
        <f t="shared" si="81"/>
        <v>46364</v>
      </c>
      <c r="AG1113" s="36">
        <f t="shared" si="80"/>
        <v>3.7334100000000002E-2</v>
      </c>
      <c r="AH1113" s="36"/>
      <c r="AJ1113" s="37"/>
      <c r="AK1113" s="37"/>
    </row>
    <row r="1114" spans="5:37" x14ac:dyDescent="0.25">
      <c r="E1114" s="1">
        <v>3.77793</v>
      </c>
      <c r="F1114" s="106"/>
      <c r="J1114" s="110">
        <v>46877</v>
      </c>
      <c r="K1114" s="106">
        <v>3.7968099999999998</v>
      </c>
      <c r="L1114" s="30"/>
      <c r="AF1114" s="35">
        <f t="shared" si="81"/>
        <v>46365</v>
      </c>
      <c r="AG1114" s="36">
        <f t="shared" si="80"/>
        <v>3.7334100000000002E-2</v>
      </c>
      <c r="AH1114" s="36"/>
      <c r="AJ1114" s="37"/>
      <c r="AK1114" s="37"/>
    </row>
    <row r="1115" spans="5:37" x14ac:dyDescent="0.25">
      <c r="E1115" s="1">
        <v>3.77793</v>
      </c>
      <c r="F1115" s="106"/>
      <c r="J1115" s="110">
        <v>46878</v>
      </c>
      <c r="K1115" s="106">
        <v>3.7972100000000002</v>
      </c>
      <c r="L1115" s="30"/>
      <c r="AF1115" s="35">
        <f t="shared" si="81"/>
        <v>46366</v>
      </c>
      <c r="AG1115" s="36">
        <f t="shared" si="80"/>
        <v>3.7334100000000002E-2</v>
      </c>
      <c r="AH1115" s="36"/>
      <c r="AJ1115" s="37"/>
      <c r="AK1115" s="37"/>
    </row>
    <row r="1116" spans="5:37" x14ac:dyDescent="0.25">
      <c r="E1116" s="1">
        <v>3.77793</v>
      </c>
      <c r="F1116" s="106"/>
      <c r="J1116" s="110">
        <v>46881</v>
      </c>
      <c r="K1116" s="106">
        <v>3.7968099999999998</v>
      </c>
      <c r="L1116" s="30"/>
      <c r="AF1116" s="35">
        <f t="shared" si="81"/>
        <v>46367</v>
      </c>
      <c r="AG1116" s="36">
        <f t="shared" si="80"/>
        <v>3.73379E-2</v>
      </c>
      <c r="AH1116" s="36"/>
      <c r="AJ1116" s="37"/>
      <c r="AK1116" s="37"/>
    </row>
    <row r="1117" spans="5:37" x14ac:dyDescent="0.25">
      <c r="E1117" s="1">
        <v>3.77793</v>
      </c>
      <c r="F1117" s="106"/>
      <c r="J1117" s="110">
        <v>46882</v>
      </c>
      <c r="K1117" s="106">
        <v>3.7968099999999998</v>
      </c>
      <c r="L1117" s="30"/>
      <c r="AF1117" s="35">
        <f t="shared" si="81"/>
        <v>46368</v>
      </c>
      <c r="AG1117" s="36">
        <f t="shared" si="80"/>
        <v>3.73379E-2</v>
      </c>
      <c r="AH1117" s="36"/>
      <c r="AJ1117" s="37"/>
      <c r="AK1117" s="37"/>
    </row>
    <row r="1118" spans="5:37" x14ac:dyDescent="0.25">
      <c r="E1118" s="1">
        <v>3.77833</v>
      </c>
      <c r="F1118" s="106"/>
      <c r="J1118" s="110">
        <v>46883</v>
      </c>
      <c r="K1118" s="106">
        <v>3.7968099999999998</v>
      </c>
      <c r="L1118" s="30"/>
      <c r="AF1118" s="35">
        <f t="shared" si="81"/>
        <v>46369</v>
      </c>
      <c r="AG1118" s="36">
        <f t="shared" si="80"/>
        <v>3.73379E-2</v>
      </c>
      <c r="AH1118" s="36"/>
      <c r="AJ1118" s="37"/>
      <c r="AK1118" s="37"/>
    </row>
    <row r="1119" spans="5:37" x14ac:dyDescent="0.25">
      <c r="E1119" s="1">
        <v>3.77793</v>
      </c>
      <c r="F1119" s="106"/>
      <c r="J1119" s="110">
        <v>46884</v>
      </c>
      <c r="K1119" s="106">
        <v>3.7968099999999998</v>
      </c>
      <c r="L1119" s="30"/>
      <c r="AF1119" s="35">
        <f t="shared" si="81"/>
        <v>46370</v>
      </c>
      <c r="AG1119" s="36">
        <f t="shared" si="80"/>
        <v>3.7334100000000002E-2</v>
      </c>
      <c r="AH1119" s="36"/>
      <c r="AJ1119" s="37"/>
      <c r="AK1119" s="37"/>
    </row>
    <row r="1120" spans="5:37" x14ac:dyDescent="0.25">
      <c r="E1120" s="1">
        <v>3.77793</v>
      </c>
      <c r="F1120" s="106"/>
      <c r="J1120" s="110">
        <v>46885</v>
      </c>
      <c r="K1120" s="106">
        <v>3.7972100000000002</v>
      </c>
      <c r="L1120" s="30"/>
      <c r="AF1120" s="35">
        <f t="shared" si="81"/>
        <v>46371</v>
      </c>
      <c r="AG1120" s="36">
        <f t="shared" si="80"/>
        <v>3.7334100000000002E-2</v>
      </c>
      <c r="AH1120" s="36"/>
      <c r="AJ1120" s="37"/>
      <c r="AK1120" s="37"/>
    </row>
    <row r="1121" spans="5:37" x14ac:dyDescent="0.25">
      <c r="E1121" s="1">
        <v>3.77793</v>
      </c>
      <c r="F1121" s="106"/>
      <c r="J1121" s="110">
        <v>46888</v>
      </c>
      <c r="K1121" s="106">
        <v>3.7968099999999998</v>
      </c>
      <c r="L1121" s="30"/>
      <c r="AF1121" s="35">
        <f t="shared" si="81"/>
        <v>46372</v>
      </c>
      <c r="AG1121" s="36">
        <f t="shared" si="80"/>
        <v>3.7334100000000002E-2</v>
      </c>
      <c r="AH1121" s="36"/>
      <c r="AJ1121" s="37"/>
      <c r="AK1121" s="37"/>
    </row>
    <row r="1122" spans="5:37" x14ac:dyDescent="0.25">
      <c r="E1122" s="1">
        <v>3.77793</v>
      </c>
      <c r="F1122" s="106"/>
      <c r="J1122" s="110">
        <v>46889</v>
      </c>
      <c r="K1122" s="106">
        <v>3.7968099999999998</v>
      </c>
      <c r="L1122" s="30"/>
      <c r="AF1122" s="35">
        <f t="shared" si="81"/>
        <v>46373</v>
      </c>
      <c r="AG1122" s="36">
        <f t="shared" si="80"/>
        <v>3.7334100000000002E-2</v>
      </c>
      <c r="AH1122" s="36"/>
      <c r="AJ1122" s="37"/>
      <c r="AK1122" s="37"/>
    </row>
    <row r="1123" spans="5:37" x14ac:dyDescent="0.25">
      <c r="E1123" s="1">
        <v>3.77833</v>
      </c>
      <c r="F1123" s="106"/>
      <c r="J1123" s="110">
        <v>46890</v>
      </c>
      <c r="K1123" s="106">
        <v>3.7968099999999998</v>
      </c>
      <c r="L1123" s="30"/>
      <c r="AF1123" s="35">
        <f t="shared" si="81"/>
        <v>46374</v>
      </c>
      <c r="AG1123" s="36">
        <f t="shared" si="80"/>
        <v>3.73379E-2</v>
      </c>
      <c r="AH1123" s="36"/>
      <c r="AJ1123" s="37"/>
      <c r="AK1123" s="37"/>
    </row>
    <row r="1124" spans="5:37" x14ac:dyDescent="0.25">
      <c r="E1124" s="1">
        <v>3.77793</v>
      </c>
      <c r="F1124" s="106"/>
      <c r="J1124" s="110">
        <v>46891</v>
      </c>
      <c r="K1124" s="106">
        <v>3.7968099999999998</v>
      </c>
      <c r="L1124" s="30"/>
      <c r="AF1124" s="35">
        <f t="shared" si="81"/>
        <v>46375</v>
      </c>
      <c r="AG1124" s="36">
        <f t="shared" si="80"/>
        <v>3.73379E-2</v>
      </c>
      <c r="AH1124" s="36"/>
      <c r="AJ1124" s="37"/>
      <c r="AK1124" s="37"/>
    </row>
    <row r="1125" spans="5:37" x14ac:dyDescent="0.25">
      <c r="E1125" s="1">
        <v>3.77793</v>
      </c>
      <c r="F1125" s="106"/>
      <c r="J1125" s="110">
        <v>46892</v>
      </c>
      <c r="K1125" s="106">
        <v>3.7972100000000002</v>
      </c>
      <c r="L1125" s="30"/>
      <c r="AF1125" s="35">
        <f t="shared" si="81"/>
        <v>46376</v>
      </c>
      <c r="AG1125" s="36">
        <f t="shared" si="80"/>
        <v>3.73379E-2</v>
      </c>
      <c r="AH1125" s="36"/>
      <c r="AJ1125" s="37"/>
      <c r="AK1125" s="37"/>
    </row>
    <row r="1126" spans="5:37" x14ac:dyDescent="0.25">
      <c r="E1126" s="1">
        <v>3.77793</v>
      </c>
      <c r="F1126" s="106"/>
      <c r="J1126" s="110">
        <v>46895</v>
      </c>
      <c r="K1126" s="106">
        <v>3.7968099999999998</v>
      </c>
      <c r="L1126" s="30"/>
      <c r="AF1126" s="35">
        <f t="shared" si="81"/>
        <v>46377</v>
      </c>
      <c r="AG1126" s="36">
        <f t="shared" si="80"/>
        <v>3.7334100000000002E-2</v>
      </c>
      <c r="AH1126" s="36"/>
      <c r="AJ1126" s="37"/>
      <c r="AK1126" s="37"/>
    </row>
    <row r="1127" spans="5:37" x14ac:dyDescent="0.25">
      <c r="E1127" s="1">
        <v>3.77793</v>
      </c>
      <c r="F1127" s="106"/>
      <c r="J1127" s="110">
        <v>46896</v>
      </c>
      <c r="K1127" s="106">
        <v>3.7968099999999998</v>
      </c>
      <c r="L1127" s="30"/>
      <c r="AF1127" s="35">
        <f t="shared" si="81"/>
        <v>46378</v>
      </c>
      <c r="AG1127" s="36">
        <f t="shared" si="80"/>
        <v>3.7334100000000002E-2</v>
      </c>
      <c r="AH1127" s="36"/>
      <c r="AJ1127" s="37"/>
      <c r="AK1127" s="37"/>
    </row>
    <row r="1128" spans="5:37" x14ac:dyDescent="0.25">
      <c r="E1128" s="1">
        <v>3.77833</v>
      </c>
      <c r="F1128" s="106"/>
      <c r="J1128" s="110">
        <v>46897</v>
      </c>
      <c r="K1128" s="106">
        <v>3.7968099999999998</v>
      </c>
      <c r="L1128" s="30"/>
      <c r="AF1128" s="35">
        <f t="shared" si="81"/>
        <v>46379</v>
      </c>
      <c r="AG1128" s="36">
        <f t="shared" si="80"/>
        <v>3.7334100000000002E-2</v>
      </c>
      <c r="AH1128" s="36"/>
      <c r="AJ1128" s="37"/>
      <c r="AK1128" s="37"/>
    </row>
    <row r="1129" spans="5:37" x14ac:dyDescent="0.25">
      <c r="E1129" s="1">
        <v>3.77793</v>
      </c>
      <c r="F1129" s="106"/>
      <c r="J1129" s="110">
        <v>46898</v>
      </c>
      <c r="K1129" s="106">
        <v>3.7968099999999998</v>
      </c>
      <c r="L1129" s="30"/>
      <c r="AF1129" s="35">
        <f t="shared" si="81"/>
        <v>46380</v>
      </c>
      <c r="AG1129" s="36">
        <f t="shared" si="80"/>
        <v>3.7339900000000002E-2</v>
      </c>
      <c r="AH1129" s="36"/>
      <c r="AJ1129" s="37"/>
      <c r="AK1129" s="37"/>
    </row>
    <row r="1130" spans="5:37" x14ac:dyDescent="0.25">
      <c r="E1130" s="1">
        <v>3.77793</v>
      </c>
      <c r="F1130" s="106"/>
      <c r="J1130" s="110">
        <v>46899</v>
      </c>
      <c r="K1130" s="106">
        <v>3.7974100000000002</v>
      </c>
      <c r="L1130" s="30"/>
      <c r="AF1130" s="35">
        <f t="shared" si="81"/>
        <v>46381</v>
      </c>
      <c r="AG1130" s="36">
        <f t="shared" si="80"/>
        <v>3.7339900000000002E-2</v>
      </c>
      <c r="AH1130" s="36"/>
      <c r="AJ1130" s="37"/>
      <c r="AK1130" s="37"/>
    </row>
    <row r="1131" spans="5:37" x14ac:dyDescent="0.25">
      <c r="E1131" s="1">
        <v>3.77793</v>
      </c>
      <c r="F1131" s="106"/>
      <c r="J1131" s="110">
        <v>46903</v>
      </c>
      <c r="K1131" s="106">
        <v>3.7968099999999998</v>
      </c>
      <c r="L1131" s="30"/>
      <c r="AF1131" s="35">
        <f t="shared" si="81"/>
        <v>46382</v>
      </c>
      <c r="AG1131" s="36">
        <f t="shared" si="80"/>
        <v>3.7339900000000002E-2</v>
      </c>
      <c r="AH1131" s="36"/>
      <c r="AJ1131" s="37"/>
      <c r="AK1131" s="37"/>
    </row>
    <row r="1132" spans="5:37" x14ac:dyDescent="0.25">
      <c r="E1132" s="1">
        <v>3.77793</v>
      </c>
      <c r="F1132" s="106"/>
      <c r="J1132" s="110">
        <v>46904</v>
      </c>
      <c r="K1132" s="106">
        <v>3.7968099999999998</v>
      </c>
      <c r="L1132" s="30"/>
      <c r="AF1132" s="35">
        <f t="shared" si="81"/>
        <v>46383</v>
      </c>
      <c r="AG1132" s="36">
        <f t="shared" si="80"/>
        <v>3.7339900000000002E-2</v>
      </c>
      <c r="AH1132" s="36"/>
      <c r="AJ1132" s="37"/>
      <c r="AK1132" s="37"/>
    </row>
    <row r="1133" spans="5:37" x14ac:dyDescent="0.25">
      <c r="E1133" s="1">
        <v>3.77833</v>
      </c>
      <c r="F1133" s="106"/>
      <c r="J1133" s="110">
        <v>46905</v>
      </c>
      <c r="K1133" s="106">
        <v>3.7968099999999998</v>
      </c>
      <c r="L1133" s="30"/>
      <c r="AF1133" s="35">
        <f t="shared" si="81"/>
        <v>46384</v>
      </c>
      <c r="AG1133" s="36">
        <f t="shared" si="80"/>
        <v>3.7334100000000002E-2</v>
      </c>
      <c r="AH1133" s="36"/>
      <c r="AJ1133" s="37"/>
      <c r="AK1133" s="37"/>
    </row>
    <row r="1134" spans="5:37" x14ac:dyDescent="0.25">
      <c r="E1134" s="1">
        <v>3.77793</v>
      </c>
      <c r="F1134" s="106"/>
      <c r="J1134" s="110">
        <v>46906</v>
      </c>
      <c r="K1134" s="106">
        <v>3.7972100000000002</v>
      </c>
      <c r="L1134" s="30"/>
      <c r="AF1134" s="35">
        <f t="shared" si="81"/>
        <v>46385</v>
      </c>
      <c r="AG1134" s="36">
        <f t="shared" si="80"/>
        <v>3.7334100000000002E-2</v>
      </c>
      <c r="AH1134" s="36"/>
      <c r="AJ1134" s="37"/>
      <c r="AK1134" s="37"/>
    </row>
    <row r="1135" spans="5:37" x14ac:dyDescent="0.25">
      <c r="E1135" s="1">
        <v>3.77793</v>
      </c>
      <c r="F1135" s="106"/>
      <c r="J1135" s="110">
        <v>46909</v>
      </c>
      <c r="K1135" s="106">
        <v>3.7968099999999998</v>
      </c>
      <c r="L1135" s="30"/>
      <c r="AF1135" s="35">
        <f t="shared" si="81"/>
        <v>46386</v>
      </c>
      <c r="AG1135" s="36">
        <f t="shared" si="80"/>
        <v>3.7334100000000002E-2</v>
      </c>
      <c r="AH1135" s="36"/>
      <c r="AJ1135" s="37"/>
      <c r="AK1135" s="37"/>
    </row>
    <row r="1136" spans="5:37" x14ac:dyDescent="0.25">
      <c r="E1136" s="1">
        <v>3.77793</v>
      </c>
      <c r="F1136" s="106"/>
      <c r="J1136" s="110">
        <v>46910</v>
      </c>
      <c r="K1136" s="106">
        <v>3.7968099999999998</v>
      </c>
      <c r="L1136" s="30"/>
      <c r="AF1136" s="35">
        <f t="shared" si="81"/>
        <v>46387</v>
      </c>
      <c r="AG1136" s="36">
        <f t="shared" si="80"/>
        <v>3.7339900000000002E-2</v>
      </c>
      <c r="AH1136" s="36"/>
      <c r="AJ1136" s="37"/>
      <c r="AK1136" s="37"/>
    </row>
    <row r="1137" spans="5:37" x14ac:dyDescent="0.25">
      <c r="E1137" s="1">
        <v>3.77793</v>
      </c>
      <c r="F1137" s="106"/>
      <c r="J1137" s="110">
        <v>46911</v>
      </c>
      <c r="K1137" s="106">
        <v>3.7968099999999998</v>
      </c>
      <c r="L1137" s="30"/>
      <c r="AF1137" s="35">
        <f t="shared" si="81"/>
        <v>46388</v>
      </c>
      <c r="AG1137" s="36">
        <f t="shared" si="80"/>
        <v>3.7339900000000002E-2</v>
      </c>
      <c r="AH1137" s="36"/>
      <c r="AJ1137" s="37"/>
      <c r="AK1137" s="37"/>
    </row>
    <row r="1138" spans="5:37" x14ac:dyDescent="0.25">
      <c r="E1138" s="1">
        <v>3.7785199999999999</v>
      </c>
      <c r="F1138" s="106"/>
      <c r="J1138" s="110">
        <v>46912</v>
      </c>
      <c r="K1138" s="106">
        <v>3.7968099999999998</v>
      </c>
      <c r="L1138" s="30"/>
      <c r="AF1138" s="35">
        <f t="shared" si="81"/>
        <v>46389</v>
      </c>
      <c r="AG1138" s="36">
        <f t="shared" si="80"/>
        <v>3.7339900000000002E-2</v>
      </c>
      <c r="AH1138" s="36"/>
      <c r="AJ1138" s="37"/>
      <c r="AK1138" s="37"/>
    </row>
    <row r="1139" spans="5:37" x14ac:dyDescent="0.25">
      <c r="E1139" s="1">
        <v>3.77793</v>
      </c>
      <c r="F1139" s="106"/>
      <c r="J1139" s="110">
        <v>46913</v>
      </c>
      <c r="K1139" s="106">
        <v>3.7972100000000002</v>
      </c>
      <c r="L1139" s="30"/>
      <c r="AF1139" s="35">
        <f t="shared" si="81"/>
        <v>46390</v>
      </c>
      <c r="AG1139" s="36">
        <f t="shared" si="80"/>
        <v>3.7339900000000002E-2</v>
      </c>
      <c r="AH1139" s="36"/>
      <c r="AJ1139" s="37"/>
      <c r="AK1139" s="37"/>
    </row>
    <row r="1140" spans="5:37" x14ac:dyDescent="0.25">
      <c r="E1140" s="1">
        <v>3.77793</v>
      </c>
      <c r="F1140" s="106"/>
      <c r="J1140" s="110">
        <v>46916</v>
      </c>
      <c r="K1140" s="106">
        <v>3.7968099999999998</v>
      </c>
      <c r="L1140" s="30"/>
      <c r="AF1140" s="35">
        <f t="shared" si="81"/>
        <v>46391</v>
      </c>
      <c r="AG1140" s="36">
        <f t="shared" si="80"/>
        <v>3.7334100000000002E-2</v>
      </c>
      <c r="AH1140" s="36"/>
      <c r="AJ1140" s="37"/>
      <c r="AK1140" s="37"/>
    </row>
    <row r="1141" spans="5:37" x14ac:dyDescent="0.25">
      <c r="E1141" s="1">
        <v>3.77793</v>
      </c>
      <c r="F1141" s="106"/>
      <c r="J1141" s="110">
        <v>46917</v>
      </c>
      <c r="K1141" s="106">
        <v>3.7968099999999998</v>
      </c>
      <c r="L1141" s="30"/>
      <c r="AF1141" s="35">
        <f t="shared" si="81"/>
        <v>46392</v>
      </c>
      <c r="AG1141" s="36">
        <f t="shared" si="80"/>
        <v>3.7334100000000002E-2</v>
      </c>
      <c r="AH1141" s="36"/>
      <c r="AJ1141" s="37"/>
      <c r="AK1141" s="37"/>
    </row>
    <row r="1142" spans="5:37" x14ac:dyDescent="0.25">
      <c r="E1142" s="1">
        <v>3.77833</v>
      </c>
      <c r="F1142" s="106"/>
      <c r="J1142" s="110">
        <v>46918</v>
      </c>
      <c r="K1142" s="106">
        <v>3.7968099999999998</v>
      </c>
      <c r="L1142" s="30"/>
      <c r="AF1142" s="35">
        <f t="shared" si="81"/>
        <v>46393</v>
      </c>
      <c r="AG1142" s="36">
        <f t="shared" si="80"/>
        <v>3.7334100000000002E-2</v>
      </c>
      <c r="AH1142" s="36"/>
      <c r="AJ1142" s="37"/>
      <c r="AK1142" s="37"/>
    </row>
    <row r="1143" spans="5:37" x14ac:dyDescent="0.25">
      <c r="E1143" s="1">
        <v>3.77793</v>
      </c>
      <c r="F1143" s="106"/>
      <c r="J1143" s="110">
        <v>46919</v>
      </c>
      <c r="K1143" s="106">
        <v>3.7968099999999998</v>
      </c>
      <c r="L1143" s="30"/>
      <c r="AF1143" s="35">
        <f t="shared" si="81"/>
        <v>46394</v>
      </c>
      <c r="AG1143" s="36">
        <f t="shared" si="80"/>
        <v>3.7334100000000002E-2</v>
      </c>
      <c r="AH1143" s="36"/>
      <c r="AJ1143" s="37"/>
      <c r="AK1143" s="37"/>
    </row>
    <row r="1144" spans="5:37" x14ac:dyDescent="0.25">
      <c r="E1144" s="1">
        <v>3.77793</v>
      </c>
      <c r="F1144" s="106"/>
      <c r="J1144" s="110">
        <v>46920</v>
      </c>
      <c r="K1144" s="106">
        <v>3.7974100000000002</v>
      </c>
      <c r="L1144" s="30"/>
      <c r="AF1144" s="35">
        <f t="shared" si="81"/>
        <v>46395</v>
      </c>
      <c r="AG1144" s="36">
        <f t="shared" si="80"/>
        <v>3.73379E-2</v>
      </c>
      <c r="AH1144" s="36"/>
      <c r="AJ1144" s="37"/>
      <c r="AK1144" s="37"/>
    </row>
    <row r="1145" spans="5:37" x14ac:dyDescent="0.25">
      <c r="E1145" s="1">
        <v>3.77793</v>
      </c>
      <c r="F1145" s="106"/>
      <c r="J1145" s="110">
        <v>46924</v>
      </c>
      <c r="K1145" s="106">
        <v>3.7968099999999998</v>
      </c>
      <c r="L1145" s="30"/>
      <c r="AF1145" s="35">
        <f t="shared" si="81"/>
        <v>46396</v>
      </c>
      <c r="AG1145" s="36">
        <f t="shared" si="80"/>
        <v>3.73379E-2</v>
      </c>
      <c r="AH1145" s="36"/>
      <c r="AJ1145" s="37"/>
      <c r="AK1145" s="37"/>
    </row>
    <row r="1146" spans="5:37" x14ac:dyDescent="0.25">
      <c r="E1146" s="1">
        <v>3.77793</v>
      </c>
      <c r="F1146" s="106"/>
      <c r="J1146" s="110">
        <v>46925</v>
      </c>
      <c r="K1146" s="106">
        <v>3.7968099999999998</v>
      </c>
      <c r="L1146" s="30"/>
      <c r="AF1146" s="35">
        <f t="shared" si="81"/>
        <v>46397</v>
      </c>
      <c r="AG1146" s="36">
        <f t="shared" si="80"/>
        <v>3.73379E-2</v>
      </c>
      <c r="AH1146" s="36"/>
      <c r="AJ1146" s="37"/>
      <c r="AK1146" s="37"/>
    </row>
    <row r="1147" spans="5:37" x14ac:dyDescent="0.25">
      <c r="E1147" s="1">
        <v>3.77833</v>
      </c>
      <c r="F1147" s="106"/>
      <c r="J1147" s="110">
        <v>46926</v>
      </c>
      <c r="K1147" s="106">
        <v>3.7968099999999998</v>
      </c>
      <c r="L1147" s="30"/>
      <c r="AF1147" s="35">
        <f t="shared" si="81"/>
        <v>46398</v>
      </c>
      <c r="AG1147" s="36">
        <f t="shared" si="80"/>
        <v>3.7334100000000002E-2</v>
      </c>
      <c r="AH1147" s="36"/>
      <c r="AJ1147" s="37"/>
      <c r="AK1147" s="37"/>
    </row>
    <row r="1148" spans="5:37" x14ac:dyDescent="0.25">
      <c r="E1148" s="1">
        <v>3.77793</v>
      </c>
      <c r="F1148" s="106"/>
      <c r="J1148" s="110">
        <v>46927</v>
      </c>
      <c r="K1148" s="106">
        <v>3.7972100000000002</v>
      </c>
      <c r="L1148" s="30"/>
      <c r="AF1148" s="35">
        <f t="shared" si="81"/>
        <v>46399</v>
      </c>
      <c r="AG1148" s="36">
        <f t="shared" si="80"/>
        <v>3.7334100000000002E-2</v>
      </c>
      <c r="AH1148" s="36"/>
      <c r="AJ1148" s="37"/>
      <c r="AK1148" s="37"/>
    </row>
    <row r="1149" spans="5:37" x14ac:dyDescent="0.25">
      <c r="E1149" s="1">
        <v>3.77793</v>
      </c>
      <c r="F1149" s="106"/>
      <c r="J1149" s="110">
        <v>46930</v>
      </c>
      <c r="K1149" s="106">
        <v>3.7968099999999998</v>
      </c>
      <c r="L1149" s="30"/>
      <c r="AF1149" s="35">
        <f t="shared" si="81"/>
        <v>46400</v>
      </c>
      <c r="AG1149" s="36">
        <f t="shared" si="80"/>
        <v>3.7334100000000002E-2</v>
      </c>
      <c r="AH1149" s="36"/>
      <c r="AJ1149" s="37"/>
      <c r="AK1149" s="37"/>
    </row>
    <row r="1150" spans="5:37" x14ac:dyDescent="0.25">
      <c r="E1150" s="1">
        <v>3.77793</v>
      </c>
      <c r="F1150" s="106"/>
      <c r="J1150" s="110">
        <v>46931</v>
      </c>
      <c r="K1150" s="106">
        <v>3.7968099999999998</v>
      </c>
      <c r="L1150" s="30"/>
      <c r="AF1150" s="35">
        <f t="shared" si="81"/>
        <v>46401</v>
      </c>
      <c r="AG1150" s="36">
        <f t="shared" si="80"/>
        <v>3.7334100000000002E-2</v>
      </c>
      <c r="AH1150" s="36"/>
      <c r="AJ1150" s="37"/>
      <c r="AK1150" s="37"/>
    </row>
    <row r="1151" spans="5:37" x14ac:dyDescent="0.25">
      <c r="E1151" s="1">
        <v>3.77793</v>
      </c>
      <c r="F1151" s="106"/>
      <c r="J1151" s="110">
        <v>46932</v>
      </c>
      <c r="K1151" s="106">
        <v>3.7968099999999998</v>
      </c>
      <c r="L1151" s="30"/>
      <c r="AF1151" s="35">
        <f t="shared" si="81"/>
        <v>46402</v>
      </c>
      <c r="AG1151" s="36">
        <f t="shared" si="80"/>
        <v>3.7339900000000002E-2</v>
      </c>
      <c r="AH1151" s="36"/>
      <c r="AJ1151" s="37"/>
      <c r="AK1151" s="37"/>
    </row>
    <row r="1152" spans="5:37" x14ac:dyDescent="0.25">
      <c r="E1152" s="1">
        <v>3.7785199999999999</v>
      </c>
      <c r="F1152" s="106"/>
      <c r="J1152" s="110">
        <v>46933</v>
      </c>
      <c r="K1152" s="106">
        <v>3.7968099999999998</v>
      </c>
      <c r="L1152" s="30"/>
      <c r="AF1152" s="35">
        <f t="shared" si="81"/>
        <v>46403</v>
      </c>
      <c r="AG1152" s="36">
        <f t="shared" si="80"/>
        <v>3.7339900000000002E-2</v>
      </c>
      <c r="AH1152" s="36"/>
      <c r="AJ1152" s="37"/>
      <c r="AK1152" s="37"/>
    </row>
    <row r="1153" spans="5:37" x14ac:dyDescent="0.25">
      <c r="E1153" s="1">
        <v>3.77793</v>
      </c>
      <c r="F1153" s="106"/>
      <c r="J1153" s="110">
        <v>46934</v>
      </c>
      <c r="K1153" s="106">
        <v>3.7972100000000002</v>
      </c>
      <c r="L1153" s="30"/>
      <c r="AF1153" s="35">
        <f t="shared" si="81"/>
        <v>46404</v>
      </c>
      <c r="AG1153" s="36">
        <f t="shared" si="80"/>
        <v>3.7339900000000002E-2</v>
      </c>
      <c r="AH1153" s="36"/>
      <c r="AJ1153" s="37"/>
      <c r="AK1153" s="37"/>
    </row>
    <row r="1154" spans="5:37" x14ac:dyDescent="0.25">
      <c r="E1154" s="1">
        <v>3.77793</v>
      </c>
      <c r="F1154" s="106"/>
      <c r="J1154" s="110">
        <v>46937</v>
      </c>
      <c r="K1154" s="106">
        <v>3.7970100000000002</v>
      </c>
      <c r="L1154" s="30"/>
      <c r="AF1154" s="35">
        <f t="shared" si="81"/>
        <v>46405</v>
      </c>
      <c r="AG1154" s="36">
        <f t="shared" si="80"/>
        <v>3.7339900000000002E-2</v>
      </c>
      <c r="AH1154" s="36"/>
      <c r="AJ1154" s="37"/>
      <c r="AK1154" s="37"/>
    </row>
    <row r="1155" spans="5:37" x14ac:dyDescent="0.25">
      <c r="E1155" s="1">
        <v>3.77793</v>
      </c>
      <c r="F1155" s="106"/>
      <c r="J1155" s="110">
        <v>46939</v>
      </c>
      <c r="K1155" s="106">
        <v>3.7968099999999998</v>
      </c>
      <c r="L1155" s="30"/>
      <c r="AF1155" s="35">
        <f t="shared" si="81"/>
        <v>46406</v>
      </c>
      <c r="AG1155" s="36">
        <f t="shared" si="80"/>
        <v>3.7334100000000002E-2</v>
      </c>
      <c r="AH1155" s="36"/>
      <c r="AJ1155" s="37"/>
      <c r="AK1155" s="37"/>
    </row>
    <row r="1156" spans="5:37" x14ac:dyDescent="0.25">
      <c r="E1156" s="1">
        <v>3.77833</v>
      </c>
      <c r="F1156" s="106"/>
      <c r="J1156" s="110">
        <v>46940</v>
      </c>
      <c r="K1156" s="106">
        <v>3.7968099999999998</v>
      </c>
      <c r="L1156" s="30"/>
      <c r="AF1156" s="35">
        <f t="shared" si="81"/>
        <v>46407</v>
      </c>
      <c r="AG1156" s="36">
        <f t="shared" si="80"/>
        <v>3.7334100000000002E-2</v>
      </c>
      <c r="AH1156" s="36"/>
      <c r="AJ1156" s="37"/>
      <c r="AK1156" s="37"/>
    </row>
    <row r="1157" spans="5:37" x14ac:dyDescent="0.25">
      <c r="E1157" s="1">
        <v>3.77793</v>
      </c>
      <c r="F1157" s="106"/>
      <c r="J1157" s="110">
        <v>46941</v>
      </c>
      <c r="K1157" s="106">
        <v>3.7972100000000002</v>
      </c>
      <c r="L1157" s="30"/>
      <c r="AF1157" s="35">
        <f t="shared" si="81"/>
        <v>46408</v>
      </c>
      <c r="AG1157" s="36">
        <f t="shared" si="80"/>
        <v>3.7334100000000002E-2</v>
      </c>
      <c r="AH1157" s="36"/>
      <c r="AJ1157" s="37"/>
      <c r="AK1157" s="37"/>
    </row>
    <row r="1158" spans="5:37" x14ac:dyDescent="0.25">
      <c r="E1158" s="1">
        <v>3.77793</v>
      </c>
      <c r="F1158" s="106"/>
      <c r="J1158" s="110">
        <v>46944</v>
      </c>
      <c r="K1158" s="106">
        <v>3.7968099999999998</v>
      </c>
      <c r="L1158" s="30"/>
      <c r="AF1158" s="35">
        <f t="shared" si="81"/>
        <v>46409</v>
      </c>
      <c r="AG1158" s="36">
        <f t="shared" si="80"/>
        <v>3.73379E-2</v>
      </c>
      <c r="AH1158" s="36"/>
      <c r="AJ1158" s="37"/>
      <c r="AK1158" s="37"/>
    </row>
    <row r="1159" spans="5:37" x14ac:dyDescent="0.25">
      <c r="E1159" s="1">
        <v>3.77793</v>
      </c>
      <c r="F1159" s="106"/>
      <c r="J1159" s="110">
        <v>46945</v>
      </c>
      <c r="K1159" s="106">
        <v>3.7968099999999998</v>
      </c>
      <c r="L1159" s="30"/>
      <c r="AF1159" s="35">
        <f t="shared" si="81"/>
        <v>46410</v>
      </c>
      <c r="AG1159" s="36">
        <f t="shared" ref="AG1159:AG1222" si="82">_xlfn.IFNA(VLOOKUP(AF1159,J:K,2,FALSE)/100,AG1158)</f>
        <v>3.73379E-2</v>
      </c>
      <c r="AH1159" s="36"/>
      <c r="AJ1159" s="37"/>
      <c r="AK1159" s="37"/>
    </row>
    <row r="1160" spans="5:37" x14ac:dyDescent="0.25">
      <c r="E1160" s="1">
        <v>3.77793</v>
      </c>
      <c r="F1160" s="106"/>
      <c r="J1160" s="110">
        <v>46946</v>
      </c>
      <c r="K1160" s="106">
        <v>3.7968099999999998</v>
      </c>
      <c r="L1160" s="30"/>
      <c r="AF1160" s="35">
        <f t="shared" ref="AF1160:AF1223" si="83">AF1159+1</f>
        <v>46411</v>
      </c>
      <c r="AG1160" s="36">
        <f t="shared" si="82"/>
        <v>3.73379E-2</v>
      </c>
      <c r="AH1160" s="36"/>
      <c r="AJ1160" s="37"/>
      <c r="AK1160" s="37"/>
    </row>
    <row r="1161" spans="5:37" x14ac:dyDescent="0.25">
      <c r="E1161" s="1">
        <v>3.77833</v>
      </c>
      <c r="F1161" s="106"/>
      <c r="J1161" s="110">
        <v>46947</v>
      </c>
      <c r="K1161" s="106">
        <v>3.7968099999999998</v>
      </c>
      <c r="L1161" s="30"/>
      <c r="AF1161" s="35">
        <f t="shared" si="83"/>
        <v>46412</v>
      </c>
      <c r="AG1161" s="36">
        <f t="shared" si="82"/>
        <v>3.7334100000000002E-2</v>
      </c>
      <c r="AH1161" s="36"/>
      <c r="AJ1161" s="37"/>
      <c r="AK1161" s="37"/>
    </row>
    <row r="1162" spans="5:37" x14ac:dyDescent="0.25">
      <c r="E1162" s="1">
        <v>3.77813</v>
      </c>
      <c r="F1162" s="106"/>
      <c r="J1162" s="110">
        <v>46948</v>
      </c>
      <c r="K1162" s="106">
        <v>3.7972100000000002</v>
      </c>
      <c r="L1162" s="30"/>
      <c r="AF1162" s="35">
        <f t="shared" si="83"/>
        <v>46413</v>
      </c>
      <c r="AG1162" s="36">
        <f t="shared" si="82"/>
        <v>3.7334100000000002E-2</v>
      </c>
      <c r="AH1162" s="36"/>
      <c r="AJ1162" s="37"/>
      <c r="AK1162" s="37"/>
    </row>
    <row r="1163" spans="5:37" x14ac:dyDescent="0.25">
      <c r="E1163" s="1">
        <v>3.77793</v>
      </c>
      <c r="F1163" s="106"/>
      <c r="J1163" s="110">
        <v>46951</v>
      </c>
      <c r="K1163" s="106">
        <v>3.7968099999999998</v>
      </c>
      <c r="L1163" s="30"/>
      <c r="AF1163" s="35">
        <f t="shared" si="83"/>
        <v>46414</v>
      </c>
      <c r="AG1163" s="36">
        <f t="shared" si="82"/>
        <v>3.7334100000000002E-2</v>
      </c>
      <c r="AH1163" s="36"/>
      <c r="AJ1163" s="37"/>
      <c r="AK1163" s="37"/>
    </row>
    <row r="1164" spans="5:37" x14ac:dyDescent="0.25">
      <c r="E1164" s="1">
        <v>3.77793</v>
      </c>
      <c r="F1164" s="106"/>
      <c r="J1164" s="110">
        <v>46952</v>
      </c>
      <c r="K1164" s="106">
        <v>3.7968099999999998</v>
      </c>
      <c r="L1164" s="30"/>
      <c r="AF1164" s="35">
        <f t="shared" si="83"/>
        <v>46415</v>
      </c>
      <c r="AG1164" s="36">
        <f t="shared" si="82"/>
        <v>3.7334100000000002E-2</v>
      </c>
      <c r="AH1164" s="36"/>
      <c r="AJ1164" s="37"/>
      <c r="AK1164" s="37"/>
    </row>
    <row r="1165" spans="5:37" x14ac:dyDescent="0.25">
      <c r="E1165" s="1">
        <v>3.77833</v>
      </c>
      <c r="F1165" s="106"/>
      <c r="J1165" s="110">
        <v>46953</v>
      </c>
      <c r="K1165" s="106">
        <v>3.7968099999999998</v>
      </c>
      <c r="L1165" s="30"/>
      <c r="AF1165" s="35">
        <f t="shared" si="83"/>
        <v>46416</v>
      </c>
      <c r="AG1165" s="36">
        <f t="shared" si="82"/>
        <v>3.73379E-2</v>
      </c>
      <c r="AH1165" s="36"/>
      <c r="AJ1165" s="37"/>
      <c r="AK1165" s="37"/>
    </row>
    <row r="1166" spans="5:37" x14ac:dyDescent="0.25">
      <c r="E1166" s="1">
        <v>3.77793</v>
      </c>
      <c r="F1166" s="106"/>
      <c r="J1166" s="110">
        <v>46954</v>
      </c>
      <c r="K1166" s="106">
        <v>3.7968099999999998</v>
      </c>
      <c r="L1166" s="30"/>
      <c r="AF1166" s="35">
        <f t="shared" si="83"/>
        <v>46417</v>
      </c>
      <c r="AG1166" s="36">
        <f t="shared" si="82"/>
        <v>3.73379E-2</v>
      </c>
      <c r="AH1166" s="36"/>
      <c r="AJ1166" s="37"/>
      <c r="AK1166" s="37"/>
    </row>
    <row r="1167" spans="5:37" x14ac:dyDescent="0.25">
      <c r="E1167" s="1">
        <v>3.77793</v>
      </c>
      <c r="F1167" s="106"/>
      <c r="J1167" s="110">
        <v>46955</v>
      </c>
      <c r="K1167" s="106">
        <v>3.7972100000000002</v>
      </c>
      <c r="L1167" s="30"/>
      <c r="AF1167" s="35">
        <f t="shared" si="83"/>
        <v>46418</v>
      </c>
      <c r="AG1167" s="36">
        <f t="shared" si="82"/>
        <v>3.73379E-2</v>
      </c>
      <c r="AH1167" s="36"/>
      <c r="AJ1167" s="37"/>
      <c r="AK1167" s="37"/>
    </row>
    <row r="1168" spans="5:37" x14ac:dyDescent="0.25">
      <c r="E1168" s="1">
        <v>3.77793</v>
      </c>
      <c r="F1168" s="106"/>
      <c r="J1168" s="110">
        <v>46958</v>
      </c>
      <c r="K1168" s="106">
        <v>3.7968099999999998</v>
      </c>
      <c r="L1168" s="30"/>
      <c r="AF1168" s="35">
        <f t="shared" si="83"/>
        <v>46419</v>
      </c>
      <c r="AG1168" s="36">
        <f t="shared" si="82"/>
        <v>3.7334100000000002E-2</v>
      </c>
      <c r="AH1168" s="36"/>
      <c r="AJ1168" s="37"/>
      <c r="AK1168" s="37"/>
    </row>
    <row r="1169" spans="5:37" x14ac:dyDescent="0.25">
      <c r="E1169" s="1">
        <v>3.77793</v>
      </c>
      <c r="F1169" s="106"/>
      <c r="J1169" s="110">
        <v>46959</v>
      </c>
      <c r="K1169" s="106">
        <v>3.7968099999999998</v>
      </c>
      <c r="L1169" s="30"/>
      <c r="AF1169" s="35">
        <f t="shared" si="83"/>
        <v>46420</v>
      </c>
      <c r="AG1169" s="36">
        <f t="shared" si="82"/>
        <v>3.7334100000000002E-2</v>
      </c>
      <c r="AH1169" s="36"/>
      <c r="AJ1169" s="37"/>
      <c r="AK1169" s="37"/>
    </row>
    <row r="1170" spans="5:37" x14ac:dyDescent="0.25">
      <c r="E1170" s="1">
        <v>3.77833</v>
      </c>
      <c r="F1170" s="106"/>
      <c r="J1170" s="110">
        <v>46960</v>
      </c>
      <c r="K1170" s="106">
        <v>3.7968099999999998</v>
      </c>
      <c r="L1170" s="30"/>
      <c r="AF1170" s="35">
        <f t="shared" si="83"/>
        <v>46421</v>
      </c>
      <c r="AG1170" s="36">
        <f t="shared" si="82"/>
        <v>3.7334100000000002E-2</v>
      </c>
      <c r="AH1170" s="36"/>
      <c r="AJ1170" s="37"/>
      <c r="AK1170" s="37"/>
    </row>
    <row r="1171" spans="5:37" x14ac:dyDescent="0.25">
      <c r="E1171" s="1">
        <v>3.77793</v>
      </c>
      <c r="F1171" s="106"/>
      <c r="J1171" s="110">
        <v>46961</v>
      </c>
      <c r="K1171" s="106">
        <v>3.7968099999999998</v>
      </c>
      <c r="L1171" s="30"/>
      <c r="AF1171" s="35">
        <f t="shared" si="83"/>
        <v>46422</v>
      </c>
      <c r="AG1171" s="36">
        <f t="shared" si="82"/>
        <v>3.7334100000000002E-2</v>
      </c>
      <c r="AH1171" s="36"/>
      <c r="AJ1171" s="37"/>
      <c r="AK1171" s="37"/>
    </row>
    <row r="1172" spans="5:37" x14ac:dyDescent="0.25">
      <c r="E1172" s="1">
        <v>3.77793</v>
      </c>
      <c r="F1172" s="106"/>
      <c r="J1172" s="110">
        <v>46962</v>
      </c>
      <c r="K1172" s="106">
        <v>3.7972100000000002</v>
      </c>
      <c r="L1172" s="30"/>
      <c r="AF1172" s="35">
        <f t="shared" si="83"/>
        <v>46423</v>
      </c>
      <c r="AG1172" s="36">
        <f t="shared" si="82"/>
        <v>3.73379E-2</v>
      </c>
      <c r="AH1172" s="36"/>
      <c r="AJ1172" s="37"/>
      <c r="AK1172" s="37"/>
    </row>
    <row r="1173" spans="5:37" x14ac:dyDescent="0.25">
      <c r="E1173" s="1">
        <v>3.77793</v>
      </c>
      <c r="F1173" s="106"/>
      <c r="J1173" s="110">
        <v>46965</v>
      </c>
      <c r="K1173" s="106">
        <v>3.7968099999999998</v>
      </c>
      <c r="L1173" s="30"/>
      <c r="AF1173" s="35">
        <f t="shared" si="83"/>
        <v>46424</v>
      </c>
      <c r="AG1173" s="36">
        <f t="shared" si="82"/>
        <v>3.73379E-2</v>
      </c>
      <c r="AH1173" s="36"/>
      <c r="AJ1173" s="37"/>
      <c r="AK1173" s="37"/>
    </row>
    <row r="1174" spans="5:37" x14ac:dyDescent="0.25">
      <c r="E1174" s="1">
        <v>3.77793</v>
      </c>
      <c r="F1174" s="106"/>
      <c r="J1174" s="110">
        <v>46966</v>
      </c>
      <c r="K1174" s="106">
        <v>3.7968099999999998</v>
      </c>
      <c r="L1174" s="30"/>
      <c r="AF1174" s="35">
        <f t="shared" si="83"/>
        <v>46425</v>
      </c>
      <c r="AG1174" s="36">
        <f t="shared" si="82"/>
        <v>3.73379E-2</v>
      </c>
      <c r="AH1174" s="36"/>
      <c r="AJ1174" s="37"/>
      <c r="AK1174" s="37"/>
    </row>
    <row r="1175" spans="5:37" x14ac:dyDescent="0.25">
      <c r="E1175" s="1">
        <v>3.77833</v>
      </c>
      <c r="F1175" s="106"/>
      <c r="J1175" s="110">
        <v>46967</v>
      </c>
      <c r="K1175" s="106">
        <v>3.7968099999999998</v>
      </c>
      <c r="L1175" s="30"/>
      <c r="AF1175" s="35">
        <f t="shared" si="83"/>
        <v>46426</v>
      </c>
      <c r="AG1175" s="36">
        <f t="shared" si="82"/>
        <v>3.7334100000000002E-2</v>
      </c>
      <c r="AH1175" s="36"/>
      <c r="AJ1175" s="37"/>
      <c r="AK1175" s="37"/>
    </row>
    <row r="1176" spans="5:37" x14ac:dyDescent="0.25">
      <c r="E1176" s="1">
        <v>3.77793</v>
      </c>
      <c r="F1176" s="106"/>
      <c r="J1176" s="110">
        <v>46968</v>
      </c>
      <c r="K1176" s="106">
        <v>3.7968099999999998</v>
      </c>
      <c r="L1176" s="30"/>
      <c r="AF1176" s="35">
        <f t="shared" si="83"/>
        <v>46427</v>
      </c>
      <c r="AG1176" s="36">
        <f t="shared" si="82"/>
        <v>3.7334100000000002E-2</v>
      </c>
      <c r="AH1176" s="36"/>
      <c r="AJ1176" s="37"/>
      <c r="AK1176" s="37"/>
    </row>
    <row r="1177" spans="5:37" x14ac:dyDescent="0.25">
      <c r="E1177" s="1">
        <v>3.77793</v>
      </c>
      <c r="F1177" s="106"/>
      <c r="J1177" s="110">
        <v>46969</v>
      </c>
      <c r="K1177" s="106">
        <v>3.7972100000000002</v>
      </c>
      <c r="L1177" s="30"/>
      <c r="AF1177" s="35">
        <f t="shared" si="83"/>
        <v>46428</v>
      </c>
      <c r="AG1177" s="36">
        <f t="shared" si="82"/>
        <v>3.7334100000000002E-2</v>
      </c>
      <c r="AH1177" s="36"/>
      <c r="AJ1177" s="37"/>
      <c r="AK1177" s="37"/>
    </row>
    <row r="1178" spans="5:37" x14ac:dyDescent="0.25">
      <c r="E1178" s="1">
        <v>3.77793</v>
      </c>
      <c r="F1178" s="106"/>
      <c r="J1178" s="110">
        <v>46972</v>
      </c>
      <c r="K1178" s="106">
        <v>3.7968099999999998</v>
      </c>
      <c r="L1178" s="30"/>
      <c r="AF1178" s="35">
        <f t="shared" si="83"/>
        <v>46429</v>
      </c>
      <c r="AG1178" s="36">
        <f t="shared" si="82"/>
        <v>3.7334100000000002E-2</v>
      </c>
      <c r="AH1178" s="36"/>
      <c r="AJ1178" s="37"/>
      <c r="AK1178" s="37"/>
    </row>
    <row r="1179" spans="5:37" x14ac:dyDescent="0.25">
      <c r="E1179" s="1">
        <v>3.77793</v>
      </c>
      <c r="F1179" s="106"/>
      <c r="J1179" s="110">
        <v>46973</v>
      </c>
      <c r="K1179" s="106">
        <v>3.7968099999999998</v>
      </c>
      <c r="L1179" s="30"/>
      <c r="AF1179" s="35">
        <f t="shared" si="83"/>
        <v>46430</v>
      </c>
      <c r="AG1179" s="36">
        <f t="shared" si="82"/>
        <v>3.7339900000000002E-2</v>
      </c>
      <c r="AH1179" s="36"/>
      <c r="AJ1179" s="37"/>
      <c r="AK1179" s="37"/>
    </row>
    <row r="1180" spans="5:37" x14ac:dyDescent="0.25">
      <c r="E1180" s="1">
        <v>3.77833</v>
      </c>
      <c r="F1180" s="106"/>
      <c r="J1180" s="110">
        <v>46974</v>
      </c>
      <c r="K1180" s="106">
        <v>3.7968099999999998</v>
      </c>
      <c r="L1180" s="30"/>
      <c r="AF1180" s="35">
        <f t="shared" si="83"/>
        <v>46431</v>
      </c>
      <c r="AG1180" s="36">
        <f t="shared" si="82"/>
        <v>3.7339900000000002E-2</v>
      </c>
      <c r="AH1180" s="36"/>
      <c r="AJ1180" s="37"/>
      <c r="AK1180" s="37"/>
    </row>
    <row r="1181" spans="5:37" x14ac:dyDescent="0.25">
      <c r="E1181" s="1">
        <v>3.77793</v>
      </c>
      <c r="F1181" s="106"/>
      <c r="J1181" s="110">
        <v>46975</v>
      </c>
      <c r="K1181" s="106">
        <v>3.7968099999999998</v>
      </c>
      <c r="L1181" s="30"/>
      <c r="AF1181" s="35">
        <f t="shared" si="83"/>
        <v>46432</v>
      </c>
      <c r="AG1181" s="36">
        <f t="shared" si="82"/>
        <v>3.7339900000000002E-2</v>
      </c>
      <c r="AH1181" s="36"/>
      <c r="AJ1181" s="37"/>
      <c r="AK1181" s="37"/>
    </row>
    <row r="1182" spans="5:37" x14ac:dyDescent="0.25">
      <c r="E1182" s="1">
        <v>3.77793</v>
      </c>
      <c r="F1182" s="106"/>
      <c r="J1182" s="110">
        <v>46976</v>
      </c>
      <c r="K1182" s="106">
        <v>3.7972100000000002</v>
      </c>
      <c r="L1182" s="30"/>
      <c r="AF1182" s="35">
        <f t="shared" si="83"/>
        <v>46433</v>
      </c>
      <c r="AG1182" s="36">
        <f t="shared" si="82"/>
        <v>3.7339900000000002E-2</v>
      </c>
      <c r="AH1182" s="36"/>
      <c r="AJ1182" s="37"/>
      <c r="AK1182" s="37"/>
    </row>
    <row r="1183" spans="5:37" x14ac:dyDescent="0.25">
      <c r="E1183" s="1">
        <v>3.77793</v>
      </c>
      <c r="F1183" s="106"/>
      <c r="J1183" s="110">
        <v>46979</v>
      </c>
      <c r="K1183" s="106">
        <v>3.7968099999999998</v>
      </c>
      <c r="L1183" s="30"/>
      <c r="AF1183" s="35">
        <f t="shared" si="83"/>
        <v>46434</v>
      </c>
      <c r="AG1183" s="36">
        <f t="shared" si="82"/>
        <v>3.7334100000000002E-2</v>
      </c>
      <c r="AH1183" s="36"/>
      <c r="AJ1183" s="37"/>
      <c r="AK1183" s="37"/>
    </row>
    <row r="1184" spans="5:37" x14ac:dyDescent="0.25">
      <c r="E1184" s="1">
        <v>3.77793</v>
      </c>
      <c r="F1184" s="106"/>
      <c r="J1184" s="110">
        <v>46980</v>
      </c>
      <c r="K1184" s="106">
        <v>3.7968099999999998</v>
      </c>
      <c r="L1184" s="30"/>
      <c r="AF1184" s="35">
        <f t="shared" si="83"/>
        <v>46435</v>
      </c>
      <c r="AG1184" s="36">
        <f t="shared" si="82"/>
        <v>3.7334100000000002E-2</v>
      </c>
      <c r="AH1184" s="36"/>
      <c r="AJ1184" s="37"/>
      <c r="AK1184" s="37"/>
    </row>
    <row r="1185" spans="5:37" x14ac:dyDescent="0.25">
      <c r="E1185" s="1">
        <v>3.77833</v>
      </c>
      <c r="F1185" s="106"/>
      <c r="J1185" s="110">
        <v>46981</v>
      </c>
      <c r="K1185" s="106">
        <v>3.7968099999999998</v>
      </c>
      <c r="L1185" s="30"/>
      <c r="AF1185" s="35">
        <f t="shared" si="83"/>
        <v>46436</v>
      </c>
      <c r="AG1185" s="36">
        <f t="shared" si="82"/>
        <v>3.7334100000000002E-2</v>
      </c>
      <c r="AH1185" s="36"/>
      <c r="AJ1185" s="37"/>
      <c r="AK1185" s="37"/>
    </row>
    <row r="1186" spans="5:37" x14ac:dyDescent="0.25">
      <c r="E1186" s="1">
        <v>3.77793</v>
      </c>
      <c r="F1186" s="106"/>
      <c r="J1186" s="110">
        <v>46982</v>
      </c>
      <c r="K1186" s="106">
        <v>3.7968099999999998</v>
      </c>
      <c r="L1186" s="30"/>
      <c r="AF1186" s="35">
        <f t="shared" si="83"/>
        <v>46437</v>
      </c>
      <c r="AG1186" s="36">
        <f t="shared" si="82"/>
        <v>3.73379E-2</v>
      </c>
      <c r="AH1186" s="36"/>
      <c r="AJ1186" s="37"/>
      <c r="AK1186" s="37"/>
    </row>
    <row r="1187" spans="5:37" x14ac:dyDescent="0.25">
      <c r="E1187" s="1">
        <v>3.77793</v>
      </c>
      <c r="F1187" s="106"/>
      <c r="J1187" s="110">
        <v>46983</v>
      </c>
      <c r="K1187" s="106">
        <v>3.7972100000000002</v>
      </c>
      <c r="L1187" s="30"/>
      <c r="AF1187" s="35">
        <f t="shared" si="83"/>
        <v>46438</v>
      </c>
      <c r="AG1187" s="36">
        <f t="shared" si="82"/>
        <v>3.73379E-2</v>
      </c>
      <c r="AH1187" s="36"/>
      <c r="AJ1187" s="37"/>
      <c r="AK1187" s="37"/>
    </row>
    <row r="1188" spans="5:37" x14ac:dyDescent="0.25">
      <c r="E1188" s="1">
        <v>3.77793</v>
      </c>
      <c r="F1188" s="106"/>
      <c r="J1188" s="110">
        <v>46986</v>
      </c>
      <c r="K1188" s="106">
        <v>3.7968099999999998</v>
      </c>
      <c r="L1188" s="30"/>
      <c r="AF1188" s="35">
        <f t="shared" si="83"/>
        <v>46439</v>
      </c>
      <c r="AG1188" s="36">
        <f t="shared" si="82"/>
        <v>3.73379E-2</v>
      </c>
      <c r="AH1188" s="36"/>
      <c r="AJ1188" s="37"/>
      <c r="AK1188" s="37"/>
    </row>
    <row r="1189" spans="5:37" x14ac:dyDescent="0.25">
      <c r="E1189" s="1">
        <v>3.77793</v>
      </c>
      <c r="F1189" s="106"/>
      <c r="J1189" s="110">
        <v>46987</v>
      </c>
      <c r="K1189" s="106">
        <v>3.7968099999999998</v>
      </c>
      <c r="L1189" s="30"/>
      <c r="AF1189" s="35">
        <f t="shared" si="83"/>
        <v>46440</v>
      </c>
      <c r="AG1189" s="36">
        <f t="shared" si="82"/>
        <v>3.7334100000000002E-2</v>
      </c>
      <c r="AH1189" s="36"/>
      <c r="AJ1189" s="37"/>
      <c r="AK1189" s="37"/>
    </row>
    <row r="1190" spans="5:37" x14ac:dyDescent="0.25">
      <c r="E1190" s="1">
        <v>3.77833</v>
      </c>
      <c r="F1190" s="106"/>
      <c r="J1190" s="110">
        <v>46988</v>
      </c>
      <c r="K1190" s="106">
        <v>3.7968099999999998</v>
      </c>
      <c r="L1190" s="30"/>
      <c r="AF1190" s="35">
        <f t="shared" si="83"/>
        <v>46441</v>
      </c>
      <c r="AG1190" s="36">
        <f t="shared" si="82"/>
        <v>3.7334100000000002E-2</v>
      </c>
      <c r="AH1190" s="36"/>
      <c r="AJ1190" s="37"/>
      <c r="AK1190" s="37"/>
    </row>
    <row r="1191" spans="5:37" x14ac:dyDescent="0.25">
      <c r="E1191" s="1">
        <v>3.77793</v>
      </c>
      <c r="F1191" s="106"/>
      <c r="J1191" s="110">
        <v>46989</v>
      </c>
      <c r="K1191" s="106">
        <v>3.7968099999999998</v>
      </c>
      <c r="L1191" s="30"/>
      <c r="AF1191" s="35">
        <f t="shared" si="83"/>
        <v>46442</v>
      </c>
      <c r="AG1191" s="36">
        <f t="shared" si="82"/>
        <v>3.7334100000000002E-2</v>
      </c>
      <c r="AH1191" s="36"/>
      <c r="AJ1191" s="37"/>
      <c r="AK1191" s="37"/>
    </row>
    <row r="1192" spans="5:37" x14ac:dyDescent="0.25">
      <c r="E1192" s="1">
        <v>3.77793</v>
      </c>
      <c r="F1192" s="106"/>
      <c r="J1192" s="110">
        <v>46990</v>
      </c>
      <c r="K1192" s="106">
        <v>3.7972100000000002</v>
      </c>
      <c r="L1192" s="30"/>
      <c r="AF1192" s="35">
        <f t="shared" si="83"/>
        <v>46443</v>
      </c>
      <c r="AG1192" s="36">
        <f t="shared" si="82"/>
        <v>3.7334100000000002E-2</v>
      </c>
      <c r="AH1192" s="36"/>
      <c r="AJ1192" s="37"/>
      <c r="AK1192" s="37"/>
    </row>
    <row r="1193" spans="5:37" x14ac:dyDescent="0.25">
      <c r="E1193" s="1">
        <v>3.77793</v>
      </c>
      <c r="F1193" s="106"/>
      <c r="J1193" s="110">
        <v>46993</v>
      </c>
      <c r="K1193" s="106">
        <v>3.7968099999999998</v>
      </c>
      <c r="L1193" s="30"/>
      <c r="AF1193" s="35">
        <f t="shared" si="83"/>
        <v>46444</v>
      </c>
      <c r="AG1193" s="36">
        <f t="shared" si="82"/>
        <v>3.73379E-2</v>
      </c>
      <c r="AH1193" s="36"/>
      <c r="AJ1193" s="37"/>
      <c r="AK1193" s="37"/>
    </row>
    <row r="1194" spans="5:37" x14ac:dyDescent="0.25">
      <c r="E1194" s="1">
        <v>3.77793</v>
      </c>
      <c r="F1194" s="106"/>
      <c r="J1194" s="110">
        <v>46994</v>
      </c>
      <c r="K1194" s="106">
        <v>3.7968099999999998</v>
      </c>
      <c r="L1194" s="30"/>
      <c r="AF1194" s="35">
        <f t="shared" si="83"/>
        <v>46445</v>
      </c>
      <c r="AG1194" s="36">
        <f t="shared" si="82"/>
        <v>3.73379E-2</v>
      </c>
      <c r="AH1194" s="36"/>
      <c r="AJ1194" s="37"/>
      <c r="AK1194" s="37"/>
    </row>
    <row r="1195" spans="5:37" x14ac:dyDescent="0.25">
      <c r="E1195" s="1">
        <v>3.77833</v>
      </c>
      <c r="F1195" s="106"/>
      <c r="J1195" s="110">
        <v>46995</v>
      </c>
      <c r="K1195" s="106">
        <v>3.7968099999999998</v>
      </c>
      <c r="L1195" s="30"/>
      <c r="AF1195" s="35">
        <f t="shared" si="83"/>
        <v>46446</v>
      </c>
      <c r="AG1195" s="36">
        <f t="shared" si="82"/>
        <v>3.73379E-2</v>
      </c>
      <c r="AH1195" s="36"/>
      <c r="AJ1195" s="37"/>
      <c r="AK1195" s="37"/>
    </row>
    <row r="1196" spans="5:37" x14ac:dyDescent="0.25">
      <c r="E1196" s="1">
        <v>3.77793</v>
      </c>
      <c r="F1196" s="106"/>
      <c r="J1196" s="110">
        <v>46996</v>
      </c>
      <c r="K1196" s="106">
        <v>3.7968099999999998</v>
      </c>
      <c r="L1196" s="30"/>
      <c r="AF1196" s="35">
        <f t="shared" si="83"/>
        <v>46447</v>
      </c>
      <c r="AG1196" s="36">
        <f t="shared" si="82"/>
        <v>3.7334100000000002E-2</v>
      </c>
      <c r="AH1196" s="36"/>
      <c r="AJ1196" s="37"/>
      <c r="AK1196" s="37"/>
    </row>
    <row r="1197" spans="5:37" x14ac:dyDescent="0.25">
      <c r="E1197" s="1">
        <v>3.77793</v>
      </c>
      <c r="F1197" s="106"/>
      <c r="J1197" s="110">
        <v>46997</v>
      </c>
      <c r="K1197" s="106">
        <v>3.7974100000000002</v>
      </c>
      <c r="L1197" s="30"/>
      <c r="AF1197" s="35">
        <f t="shared" si="83"/>
        <v>46448</v>
      </c>
      <c r="AG1197" s="36">
        <f t="shared" si="82"/>
        <v>3.7334100000000002E-2</v>
      </c>
      <c r="AH1197" s="36"/>
      <c r="AJ1197" s="37"/>
      <c r="AK1197" s="37"/>
    </row>
    <row r="1198" spans="5:37" x14ac:dyDescent="0.25">
      <c r="E1198" s="1">
        <v>3.77793</v>
      </c>
      <c r="F1198" s="106"/>
      <c r="J1198" s="110">
        <v>47001</v>
      </c>
      <c r="K1198" s="106">
        <v>3.7968099999999998</v>
      </c>
      <c r="L1198" s="30"/>
      <c r="AF1198" s="35">
        <f t="shared" si="83"/>
        <v>46449</v>
      </c>
      <c r="AG1198" s="36">
        <f t="shared" si="82"/>
        <v>3.7334100000000002E-2</v>
      </c>
      <c r="AH1198" s="36"/>
      <c r="AJ1198" s="37"/>
      <c r="AK1198" s="37"/>
    </row>
    <row r="1199" spans="5:37" x14ac:dyDescent="0.25">
      <c r="E1199" s="1">
        <v>3.77793</v>
      </c>
      <c r="F1199" s="106"/>
      <c r="J1199" s="110">
        <v>47002</v>
      </c>
      <c r="K1199" s="106">
        <v>3.7968099999999998</v>
      </c>
      <c r="L1199" s="30"/>
      <c r="AF1199" s="35">
        <f t="shared" si="83"/>
        <v>46450</v>
      </c>
      <c r="AG1199" s="36">
        <f t="shared" si="82"/>
        <v>3.7334100000000002E-2</v>
      </c>
      <c r="AH1199" s="36"/>
      <c r="AJ1199" s="37"/>
      <c r="AK1199" s="37"/>
    </row>
    <row r="1200" spans="5:37" x14ac:dyDescent="0.25">
      <c r="E1200" s="1">
        <v>3.77833</v>
      </c>
      <c r="F1200" s="106"/>
      <c r="J1200" s="110">
        <v>47003</v>
      </c>
      <c r="K1200" s="106">
        <v>3.7968099999999998</v>
      </c>
      <c r="L1200" s="30"/>
      <c r="AF1200" s="35">
        <f t="shared" si="83"/>
        <v>46451</v>
      </c>
      <c r="AG1200" s="36">
        <f t="shared" si="82"/>
        <v>3.73379E-2</v>
      </c>
      <c r="AH1200" s="36"/>
      <c r="AJ1200" s="37"/>
      <c r="AK1200" s="37"/>
    </row>
    <row r="1201" spans="5:37" x14ac:dyDescent="0.25">
      <c r="E1201" s="1">
        <v>3.77793</v>
      </c>
      <c r="F1201" s="106"/>
      <c r="J1201" s="110">
        <v>47004</v>
      </c>
      <c r="K1201" s="106">
        <v>3.7972100000000002</v>
      </c>
      <c r="L1201" s="30"/>
      <c r="AF1201" s="35">
        <f t="shared" si="83"/>
        <v>46452</v>
      </c>
      <c r="AG1201" s="36">
        <f t="shared" si="82"/>
        <v>3.73379E-2</v>
      </c>
      <c r="AH1201" s="36"/>
      <c r="AJ1201" s="37"/>
      <c r="AK1201" s="37"/>
    </row>
    <row r="1202" spans="5:37" x14ac:dyDescent="0.25">
      <c r="E1202" s="1">
        <v>3.77793</v>
      </c>
      <c r="F1202" s="106"/>
      <c r="J1202" s="110">
        <v>47007</v>
      </c>
      <c r="K1202" s="106">
        <v>3.7968099999999998</v>
      </c>
      <c r="L1202" s="30"/>
      <c r="AF1202" s="35">
        <f t="shared" si="83"/>
        <v>46453</v>
      </c>
      <c r="AG1202" s="36">
        <f t="shared" si="82"/>
        <v>3.73379E-2</v>
      </c>
      <c r="AH1202" s="36"/>
      <c r="AJ1202" s="37"/>
      <c r="AK1202" s="37"/>
    </row>
    <row r="1203" spans="5:37" x14ac:dyDescent="0.25">
      <c r="E1203" s="1">
        <v>3.77793</v>
      </c>
      <c r="F1203" s="106"/>
      <c r="J1203" s="110">
        <v>47008</v>
      </c>
      <c r="K1203" s="106">
        <v>3.7968099999999998</v>
      </c>
      <c r="L1203" s="30"/>
      <c r="AF1203" s="35">
        <f t="shared" si="83"/>
        <v>46454</v>
      </c>
      <c r="AG1203" s="36">
        <f t="shared" si="82"/>
        <v>3.7334100000000002E-2</v>
      </c>
      <c r="AH1203" s="36"/>
      <c r="AJ1203" s="37"/>
      <c r="AK1203" s="37"/>
    </row>
    <row r="1204" spans="5:37" x14ac:dyDescent="0.25">
      <c r="E1204" s="1">
        <v>3.77793</v>
      </c>
      <c r="F1204" s="106"/>
      <c r="J1204" s="110">
        <v>47009</v>
      </c>
      <c r="K1204" s="106">
        <v>3.7968099999999998</v>
      </c>
      <c r="L1204" s="30"/>
      <c r="AF1204" s="35">
        <f t="shared" si="83"/>
        <v>46455</v>
      </c>
      <c r="AG1204" s="36">
        <f t="shared" si="82"/>
        <v>3.7334100000000002E-2</v>
      </c>
      <c r="AH1204" s="36"/>
      <c r="AJ1204" s="37"/>
      <c r="AK1204" s="37"/>
    </row>
    <row r="1205" spans="5:37" x14ac:dyDescent="0.25">
      <c r="E1205" s="1">
        <v>3.7785199999999999</v>
      </c>
      <c r="F1205" s="106"/>
      <c r="J1205" s="110">
        <v>47010</v>
      </c>
      <c r="K1205" s="106">
        <v>3.7968099999999998</v>
      </c>
      <c r="L1205" s="30"/>
      <c r="AF1205" s="35">
        <f t="shared" si="83"/>
        <v>46456</v>
      </c>
      <c r="AG1205" s="36">
        <f t="shared" si="82"/>
        <v>3.7334100000000002E-2</v>
      </c>
      <c r="AH1205" s="36"/>
      <c r="AJ1205" s="37"/>
      <c r="AK1205" s="37"/>
    </row>
    <row r="1206" spans="5:37" x14ac:dyDescent="0.25">
      <c r="E1206" s="1">
        <v>3.77793</v>
      </c>
      <c r="F1206" s="106"/>
      <c r="J1206" s="110">
        <v>47011</v>
      </c>
      <c r="K1206" s="106">
        <v>3.7972100000000002</v>
      </c>
      <c r="L1206" s="30"/>
      <c r="AF1206" s="35">
        <f t="shared" si="83"/>
        <v>46457</v>
      </c>
      <c r="AG1206" s="36">
        <f t="shared" si="82"/>
        <v>3.7334100000000002E-2</v>
      </c>
      <c r="AH1206" s="36"/>
      <c r="AJ1206" s="37"/>
      <c r="AK1206" s="37"/>
    </row>
    <row r="1207" spans="5:37" x14ac:dyDescent="0.25">
      <c r="E1207" s="1">
        <v>3.77793</v>
      </c>
      <c r="F1207" s="106"/>
      <c r="J1207" s="110">
        <v>47014</v>
      </c>
      <c r="K1207" s="106">
        <v>3.7968099999999998</v>
      </c>
      <c r="L1207" s="30"/>
      <c r="AF1207" s="35">
        <f t="shared" si="83"/>
        <v>46458</v>
      </c>
      <c r="AG1207" s="36">
        <f t="shared" si="82"/>
        <v>3.73379E-2</v>
      </c>
      <c r="AH1207" s="36"/>
      <c r="AJ1207" s="37"/>
      <c r="AK1207" s="37"/>
    </row>
    <row r="1208" spans="5:37" x14ac:dyDescent="0.25">
      <c r="E1208" s="1">
        <v>3.77793</v>
      </c>
      <c r="F1208" s="106"/>
      <c r="J1208" s="110">
        <v>47015</v>
      </c>
      <c r="K1208" s="106">
        <v>3.7968099999999998</v>
      </c>
      <c r="L1208" s="30"/>
      <c r="AF1208" s="35">
        <f t="shared" si="83"/>
        <v>46459</v>
      </c>
      <c r="AG1208" s="36">
        <f t="shared" si="82"/>
        <v>3.73379E-2</v>
      </c>
      <c r="AH1208" s="36"/>
      <c r="AJ1208" s="37"/>
      <c r="AK1208" s="37"/>
    </row>
    <row r="1209" spans="5:37" x14ac:dyDescent="0.25">
      <c r="E1209" s="1">
        <v>3.77833</v>
      </c>
      <c r="F1209" s="106"/>
      <c r="J1209" s="110">
        <v>47016</v>
      </c>
      <c r="K1209" s="106">
        <v>3.7968099999999998</v>
      </c>
      <c r="L1209" s="30"/>
      <c r="AF1209" s="35">
        <f t="shared" si="83"/>
        <v>46460</v>
      </c>
      <c r="AG1209" s="36">
        <f t="shared" si="82"/>
        <v>3.73379E-2</v>
      </c>
      <c r="AH1209" s="36"/>
      <c r="AJ1209" s="37"/>
      <c r="AK1209" s="37"/>
    </row>
    <row r="1210" spans="5:37" x14ac:dyDescent="0.25">
      <c r="E1210" s="1">
        <v>3.77793</v>
      </c>
      <c r="F1210" s="106"/>
      <c r="J1210" s="110">
        <v>47017</v>
      </c>
      <c r="K1210" s="106">
        <v>3.7968099999999998</v>
      </c>
      <c r="L1210" s="30"/>
      <c r="AF1210" s="35">
        <f t="shared" si="83"/>
        <v>46461</v>
      </c>
      <c r="AG1210" s="36">
        <f t="shared" si="82"/>
        <v>3.7334100000000002E-2</v>
      </c>
      <c r="AH1210" s="36"/>
      <c r="AJ1210" s="37"/>
      <c r="AK1210" s="37"/>
    </row>
    <row r="1211" spans="5:37" x14ac:dyDescent="0.25">
      <c r="E1211" s="1">
        <v>3.77793</v>
      </c>
      <c r="F1211" s="106"/>
      <c r="J1211" s="110">
        <v>47018</v>
      </c>
      <c r="K1211" s="106">
        <v>3.7972100000000002</v>
      </c>
      <c r="L1211" s="30"/>
      <c r="AF1211" s="35">
        <f t="shared" si="83"/>
        <v>46462</v>
      </c>
      <c r="AG1211" s="36">
        <f t="shared" si="82"/>
        <v>3.7334100000000002E-2</v>
      </c>
      <c r="AH1211" s="36"/>
      <c r="AJ1211" s="37"/>
      <c r="AK1211" s="37"/>
    </row>
    <row r="1212" spans="5:37" x14ac:dyDescent="0.25">
      <c r="E1212" s="1">
        <v>3.77793</v>
      </c>
      <c r="F1212" s="106"/>
      <c r="J1212" s="110">
        <v>47021</v>
      </c>
      <c r="K1212" s="106">
        <v>3.7968099999999998</v>
      </c>
      <c r="L1212" s="30"/>
      <c r="AF1212" s="35">
        <f t="shared" si="83"/>
        <v>46463</v>
      </c>
      <c r="AG1212" s="36">
        <f t="shared" si="82"/>
        <v>3.7334100000000002E-2</v>
      </c>
      <c r="AH1212" s="36"/>
      <c r="AJ1212" s="37"/>
      <c r="AK1212" s="37"/>
    </row>
    <row r="1213" spans="5:37" x14ac:dyDescent="0.25">
      <c r="E1213" s="1">
        <v>3.77793</v>
      </c>
      <c r="F1213" s="106"/>
      <c r="J1213" s="110">
        <v>47022</v>
      </c>
      <c r="K1213" s="106">
        <v>3.7968099999999998</v>
      </c>
      <c r="L1213" s="30"/>
      <c r="AF1213" s="35">
        <f t="shared" si="83"/>
        <v>46464</v>
      </c>
      <c r="AG1213" s="36">
        <f t="shared" si="82"/>
        <v>3.7334100000000002E-2</v>
      </c>
      <c r="AH1213" s="36"/>
      <c r="AJ1213" s="37"/>
      <c r="AK1213" s="37"/>
    </row>
    <row r="1214" spans="5:37" x14ac:dyDescent="0.25">
      <c r="E1214" s="1">
        <v>3.77833</v>
      </c>
      <c r="F1214" s="106"/>
      <c r="J1214" s="110">
        <v>47023</v>
      </c>
      <c r="K1214" s="106">
        <v>3.7968099999999998</v>
      </c>
      <c r="L1214" s="30"/>
      <c r="AF1214" s="35">
        <f t="shared" si="83"/>
        <v>46465</v>
      </c>
      <c r="AG1214" s="36">
        <f t="shared" si="82"/>
        <v>3.73379E-2</v>
      </c>
      <c r="AH1214" s="36"/>
      <c r="AJ1214" s="37"/>
      <c r="AK1214" s="37"/>
    </row>
    <row r="1215" spans="5:37" x14ac:dyDescent="0.25">
      <c r="E1215" s="1">
        <v>3.77793</v>
      </c>
      <c r="F1215" s="106"/>
      <c r="J1215" s="110">
        <v>47024</v>
      </c>
      <c r="K1215" s="106">
        <v>3.7968099999999998</v>
      </c>
      <c r="L1215" s="30"/>
      <c r="AF1215" s="35">
        <f t="shared" si="83"/>
        <v>46466</v>
      </c>
      <c r="AG1215" s="36">
        <f t="shared" si="82"/>
        <v>3.73379E-2</v>
      </c>
      <c r="AH1215" s="36"/>
      <c r="AJ1215" s="37"/>
      <c r="AK1215" s="37"/>
    </row>
    <row r="1216" spans="5:37" x14ac:dyDescent="0.25">
      <c r="E1216" s="1">
        <v>3.77793</v>
      </c>
      <c r="F1216" s="106"/>
      <c r="J1216" s="110">
        <v>47025</v>
      </c>
      <c r="K1216" s="106">
        <v>3.7972100000000002</v>
      </c>
      <c r="L1216" s="30"/>
      <c r="AF1216" s="35">
        <f t="shared" si="83"/>
        <v>46467</v>
      </c>
      <c r="AG1216" s="36">
        <f t="shared" si="82"/>
        <v>3.73379E-2</v>
      </c>
      <c r="AH1216" s="36"/>
      <c r="AJ1216" s="37"/>
      <c r="AK1216" s="37"/>
    </row>
    <row r="1217" spans="5:37" x14ac:dyDescent="0.25">
      <c r="E1217" s="1">
        <v>3.77793</v>
      </c>
      <c r="F1217" s="106"/>
      <c r="J1217" s="110">
        <v>47028</v>
      </c>
      <c r="K1217" s="106">
        <v>3.7968099999999998</v>
      </c>
      <c r="L1217" s="30"/>
      <c r="AF1217" s="35">
        <f t="shared" si="83"/>
        <v>46468</v>
      </c>
      <c r="AG1217" s="36">
        <f t="shared" si="82"/>
        <v>3.7334100000000002E-2</v>
      </c>
      <c r="AH1217" s="36"/>
      <c r="AJ1217" s="37"/>
      <c r="AK1217" s="37"/>
    </row>
    <row r="1218" spans="5:37" x14ac:dyDescent="0.25">
      <c r="E1218" s="1">
        <v>3.77793</v>
      </c>
      <c r="F1218" s="106"/>
      <c r="J1218" s="110">
        <v>47029</v>
      </c>
      <c r="K1218" s="106">
        <v>3.7968099999999998</v>
      </c>
      <c r="L1218" s="30"/>
      <c r="AF1218" s="35">
        <f t="shared" si="83"/>
        <v>46469</v>
      </c>
      <c r="AG1218" s="36">
        <f t="shared" si="82"/>
        <v>3.7334100000000002E-2</v>
      </c>
      <c r="AH1218" s="36"/>
      <c r="AJ1218" s="37"/>
      <c r="AK1218" s="37"/>
    </row>
    <row r="1219" spans="5:37" x14ac:dyDescent="0.25">
      <c r="E1219" s="1">
        <v>3.77833</v>
      </c>
      <c r="F1219" s="106"/>
      <c r="J1219" s="110">
        <v>47030</v>
      </c>
      <c r="K1219" s="106">
        <v>3.7968099999999998</v>
      </c>
      <c r="L1219" s="30"/>
      <c r="AF1219" s="35">
        <f t="shared" si="83"/>
        <v>46470</v>
      </c>
      <c r="AG1219" s="36">
        <f t="shared" si="82"/>
        <v>3.7334100000000002E-2</v>
      </c>
      <c r="AH1219" s="36"/>
      <c r="AJ1219" s="37"/>
      <c r="AK1219" s="37"/>
    </row>
    <row r="1220" spans="5:37" x14ac:dyDescent="0.25">
      <c r="E1220" s="1">
        <v>3.77793</v>
      </c>
      <c r="F1220" s="106"/>
      <c r="J1220" s="110">
        <v>47031</v>
      </c>
      <c r="K1220" s="106">
        <v>3.7968099999999998</v>
      </c>
      <c r="L1220" s="30"/>
      <c r="AF1220" s="35">
        <f t="shared" si="83"/>
        <v>46471</v>
      </c>
      <c r="AG1220" s="36">
        <f t="shared" si="82"/>
        <v>3.7339900000000002E-2</v>
      </c>
      <c r="AH1220" s="36"/>
      <c r="AJ1220" s="37"/>
      <c r="AK1220" s="37"/>
    </row>
    <row r="1221" spans="5:37" x14ac:dyDescent="0.25">
      <c r="E1221" s="1">
        <v>3.77793</v>
      </c>
      <c r="F1221" s="106"/>
      <c r="J1221" s="110">
        <v>47032</v>
      </c>
      <c r="K1221" s="106">
        <v>3.7974100000000002</v>
      </c>
      <c r="L1221" s="30"/>
      <c r="AF1221" s="35">
        <f t="shared" si="83"/>
        <v>46472</v>
      </c>
      <c r="AG1221" s="36">
        <f t="shared" si="82"/>
        <v>3.7339900000000002E-2</v>
      </c>
      <c r="AH1221" s="36"/>
      <c r="AJ1221" s="37"/>
      <c r="AK1221" s="37"/>
    </row>
    <row r="1222" spans="5:37" x14ac:dyDescent="0.25">
      <c r="E1222" s="1">
        <v>3.77793</v>
      </c>
      <c r="F1222" s="106"/>
      <c r="J1222" s="110">
        <v>47036</v>
      </c>
      <c r="K1222" s="106">
        <v>3.7968099999999998</v>
      </c>
      <c r="L1222" s="30"/>
      <c r="AF1222" s="35">
        <f t="shared" si="83"/>
        <v>46473</v>
      </c>
      <c r="AG1222" s="36">
        <f t="shared" si="82"/>
        <v>3.7339900000000002E-2</v>
      </c>
      <c r="AH1222" s="36"/>
      <c r="AJ1222" s="37"/>
      <c r="AK1222" s="37"/>
    </row>
    <row r="1223" spans="5:37" x14ac:dyDescent="0.25">
      <c r="E1223" s="1">
        <v>3.77793</v>
      </c>
      <c r="F1223" s="106"/>
      <c r="J1223" s="110">
        <v>47037</v>
      </c>
      <c r="K1223" s="106">
        <v>3.7968099999999998</v>
      </c>
      <c r="L1223" s="30"/>
      <c r="AF1223" s="35">
        <f t="shared" si="83"/>
        <v>46474</v>
      </c>
      <c r="AG1223" s="36">
        <f t="shared" ref="AG1223:AG1286" si="84">_xlfn.IFNA(VLOOKUP(AF1223,J:K,2,FALSE)/100,AG1222)</f>
        <v>3.7339900000000002E-2</v>
      </c>
      <c r="AH1223" s="36"/>
      <c r="AJ1223" s="37"/>
      <c r="AK1223" s="37"/>
    </row>
    <row r="1224" spans="5:37" x14ac:dyDescent="0.25">
      <c r="E1224" s="1">
        <v>3.77833</v>
      </c>
      <c r="F1224" s="106"/>
      <c r="J1224" s="110">
        <v>47038</v>
      </c>
      <c r="K1224" s="106">
        <v>3.7968099999999998</v>
      </c>
      <c r="L1224" s="30"/>
      <c r="AF1224" s="35">
        <f t="shared" ref="AF1224:AF1287" si="85">AF1223+1</f>
        <v>46475</v>
      </c>
      <c r="AG1224" s="36">
        <f t="shared" si="84"/>
        <v>3.7334100000000002E-2</v>
      </c>
      <c r="AH1224" s="36"/>
      <c r="AJ1224" s="37"/>
      <c r="AK1224" s="37"/>
    </row>
    <row r="1225" spans="5:37" x14ac:dyDescent="0.25">
      <c r="E1225" s="1">
        <v>3.77793</v>
      </c>
      <c r="F1225" s="106"/>
      <c r="J1225" s="110">
        <v>47039</v>
      </c>
      <c r="K1225" s="106">
        <v>3.7972100000000002</v>
      </c>
      <c r="L1225" s="30"/>
      <c r="AF1225" s="35">
        <f t="shared" si="85"/>
        <v>46476</v>
      </c>
      <c r="AG1225" s="36">
        <f t="shared" si="84"/>
        <v>3.7334100000000002E-2</v>
      </c>
      <c r="AH1225" s="36"/>
      <c r="AJ1225" s="37"/>
      <c r="AK1225" s="37"/>
    </row>
    <row r="1226" spans="5:37" x14ac:dyDescent="0.25">
      <c r="E1226" s="1">
        <v>3.77793</v>
      </c>
      <c r="F1226" s="106"/>
      <c r="J1226" s="110">
        <v>47042</v>
      </c>
      <c r="K1226" s="106">
        <v>3.7968099999999998</v>
      </c>
      <c r="L1226" s="30"/>
      <c r="AF1226" s="35">
        <f t="shared" si="85"/>
        <v>46477</v>
      </c>
      <c r="AG1226" s="36">
        <f t="shared" si="84"/>
        <v>3.7334100000000002E-2</v>
      </c>
      <c r="AH1226" s="36"/>
      <c r="AJ1226" s="37"/>
      <c r="AK1226" s="37"/>
    </row>
    <row r="1227" spans="5:37" x14ac:dyDescent="0.25">
      <c r="E1227" s="1">
        <v>3.77793</v>
      </c>
      <c r="F1227" s="106"/>
      <c r="J1227" s="110">
        <v>47043</v>
      </c>
      <c r="K1227" s="106">
        <v>3.7968099999999998</v>
      </c>
      <c r="L1227" s="30"/>
      <c r="AF1227" s="35">
        <f t="shared" si="85"/>
        <v>46478</v>
      </c>
      <c r="AG1227" s="36">
        <f t="shared" si="84"/>
        <v>3.7334100000000002E-2</v>
      </c>
      <c r="AH1227" s="36"/>
      <c r="AJ1227" s="37"/>
      <c r="AK1227" s="37"/>
    </row>
    <row r="1228" spans="5:37" x14ac:dyDescent="0.25">
      <c r="E1228" s="1">
        <v>3.77793</v>
      </c>
      <c r="F1228" s="106"/>
      <c r="J1228" s="110">
        <v>47044</v>
      </c>
      <c r="K1228" s="106">
        <v>3.7968099999999998</v>
      </c>
      <c r="L1228" s="30"/>
      <c r="AF1228" s="35">
        <f t="shared" si="85"/>
        <v>46479</v>
      </c>
      <c r="AG1228" s="36">
        <f t="shared" si="84"/>
        <v>3.73379E-2</v>
      </c>
      <c r="AH1228" s="36"/>
      <c r="AJ1228" s="37"/>
      <c r="AK1228" s="37"/>
    </row>
    <row r="1229" spans="5:37" x14ac:dyDescent="0.25">
      <c r="E1229" s="1">
        <v>3.7785199999999999</v>
      </c>
      <c r="F1229" s="106"/>
      <c r="J1229" s="110">
        <v>47045</v>
      </c>
      <c r="K1229" s="106">
        <v>3.7968099999999998</v>
      </c>
      <c r="L1229" s="30"/>
      <c r="AF1229" s="35">
        <f t="shared" si="85"/>
        <v>46480</v>
      </c>
      <c r="AG1229" s="36">
        <f t="shared" si="84"/>
        <v>3.73379E-2</v>
      </c>
      <c r="AH1229" s="36"/>
      <c r="AJ1229" s="37"/>
      <c r="AK1229" s="37"/>
    </row>
    <row r="1230" spans="5:37" x14ac:dyDescent="0.25">
      <c r="E1230" s="1">
        <v>3.77793</v>
      </c>
      <c r="F1230" s="106"/>
      <c r="J1230" s="110">
        <v>47046</v>
      </c>
      <c r="K1230" s="106">
        <v>3.7972100000000002</v>
      </c>
      <c r="L1230" s="30"/>
      <c r="AF1230" s="35">
        <f t="shared" si="85"/>
        <v>46481</v>
      </c>
      <c r="AG1230" s="36">
        <f t="shared" si="84"/>
        <v>3.73379E-2</v>
      </c>
      <c r="AH1230" s="36"/>
      <c r="AJ1230" s="37"/>
      <c r="AK1230" s="37"/>
    </row>
    <row r="1231" spans="5:37" x14ac:dyDescent="0.25">
      <c r="E1231" s="1">
        <v>3.77793</v>
      </c>
      <c r="F1231" s="106"/>
      <c r="J1231" s="110">
        <v>47049</v>
      </c>
      <c r="K1231" s="106">
        <v>3.7968099999999998</v>
      </c>
      <c r="L1231" s="30"/>
      <c r="AF1231" s="35">
        <f t="shared" si="85"/>
        <v>46482</v>
      </c>
      <c r="AG1231" s="36">
        <f t="shared" si="84"/>
        <v>3.7334100000000002E-2</v>
      </c>
      <c r="AH1231" s="36"/>
      <c r="AJ1231" s="37"/>
      <c r="AK1231" s="37"/>
    </row>
    <row r="1232" spans="5:37" x14ac:dyDescent="0.25">
      <c r="E1232" s="1">
        <v>3.77793</v>
      </c>
      <c r="F1232" s="106"/>
      <c r="J1232" s="110">
        <v>47050</v>
      </c>
      <c r="K1232" s="106">
        <v>3.7968099999999998</v>
      </c>
      <c r="L1232" s="30"/>
      <c r="AF1232" s="35">
        <f t="shared" si="85"/>
        <v>46483</v>
      </c>
      <c r="AG1232" s="36">
        <f t="shared" si="84"/>
        <v>3.7334100000000002E-2</v>
      </c>
      <c r="AH1232" s="36"/>
      <c r="AJ1232" s="37"/>
      <c r="AK1232" s="37"/>
    </row>
    <row r="1233" spans="5:37" x14ac:dyDescent="0.25">
      <c r="E1233" s="1">
        <v>3.77833</v>
      </c>
      <c r="F1233" s="106"/>
      <c r="J1233" s="110">
        <v>47051</v>
      </c>
      <c r="K1233" s="106">
        <v>3.7968099999999998</v>
      </c>
      <c r="L1233" s="30"/>
      <c r="AF1233" s="35">
        <f t="shared" si="85"/>
        <v>46484</v>
      </c>
      <c r="AG1233" s="36">
        <f t="shared" si="84"/>
        <v>3.7334100000000002E-2</v>
      </c>
      <c r="AH1233" s="36"/>
      <c r="AJ1233" s="37"/>
      <c r="AK1233" s="37"/>
    </row>
    <row r="1234" spans="5:37" x14ac:dyDescent="0.25">
      <c r="E1234" s="1">
        <v>3.77793</v>
      </c>
      <c r="F1234" s="106"/>
      <c r="J1234" s="110">
        <v>47052</v>
      </c>
      <c r="K1234" s="106">
        <v>3.7968099999999998</v>
      </c>
      <c r="L1234" s="30"/>
      <c r="AF1234" s="35">
        <f t="shared" si="85"/>
        <v>46485</v>
      </c>
      <c r="AG1234" s="36">
        <f t="shared" si="84"/>
        <v>3.7334100000000002E-2</v>
      </c>
      <c r="AH1234" s="36"/>
      <c r="AJ1234" s="37"/>
      <c r="AK1234" s="37"/>
    </row>
    <row r="1235" spans="5:37" x14ac:dyDescent="0.25">
      <c r="E1235" s="1">
        <v>3.77793</v>
      </c>
      <c r="F1235" s="106"/>
      <c r="J1235" s="110">
        <v>47053</v>
      </c>
      <c r="K1235" s="106">
        <v>3.7972100000000002</v>
      </c>
      <c r="L1235" s="30"/>
      <c r="AF1235" s="35">
        <f t="shared" si="85"/>
        <v>46486</v>
      </c>
      <c r="AG1235" s="36">
        <f t="shared" si="84"/>
        <v>3.73379E-2</v>
      </c>
      <c r="AH1235" s="36"/>
      <c r="AJ1235" s="37"/>
      <c r="AK1235" s="37"/>
    </row>
    <row r="1236" spans="5:37" x14ac:dyDescent="0.25">
      <c r="E1236" s="1">
        <v>3.77793</v>
      </c>
      <c r="F1236" s="106"/>
      <c r="J1236" s="110">
        <v>47056</v>
      </c>
      <c r="K1236" s="106">
        <v>3.7968099999999998</v>
      </c>
      <c r="L1236" s="30"/>
      <c r="AF1236" s="35">
        <f t="shared" si="85"/>
        <v>46487</v>
      </c>
      <c r="AG1236" s="36">
        <f t="shared" si="84"/>
        <v>3.73379E-2</v>
      </c>
      <c r="AH1236" s="36"/>
      <c r="AJ1236" s="37"/>
      <c r="AK1236" s="37"/>
    </row>
    <row r="1237" spans="5:37" x14ac:dyDescent="0.25">
      <c r="E1237" s="1">
        <v>3.77793</v>
      </c>
      <c r="F1237" s="106"/>
      <c r="J1237" s="110">
        <v>47057</v>
      </c>
      <c r="K1237" s="106">
        <v>3.7968099999999998</v>
      </c>
      <c r="L1237" s="30"/>
      <c r="AF1237" s="35">
        <f t="shared" si="85"/>
        <v>46488</v>
      </c>
      <c r="AG1237" s="36">
        <f t="shared" si="84"/>
        <v>3.73379E-2</v>
      </c>
      <c r="AH1237" s="36"/>
      <c r="AJ1237" s="37"/>
      <c r="AK1237" s="37"/>
    </row>
    <row r="1238" spans="5:37" x14ac:dyDescent="0.25">
      <c r="E1238" s="1">
        <v>3.77833</v>
      </c>
      <c r="F1238" s="106"/>
      <c r="J1238" s="110">
        <v>47058</v>
      </c>
      <c r="K1238" s="106">
        <v>3.7968099999999998</v>
      </c>
      <c r="L1238" s="30"/>
      <c r="AF1238" s="35">
        <f t="shared" si="85"/>
        <v>46489</v>
      </c>
      <c r="AG1238" s="36">
        <f t="shared" si="84"/>
        <v>3.7334100000000002E-2</v>
      </c>
      <c r="AH1238" s="36"/>
      <c r="AJ1238" s="37"/>
      <c r="AK1238" s="37"/>
    </row>
    <row r="1239" spans="5:37" x14ac:dyDescent="0.25">
      <c r="E1239" s="1">
        <v>3.77793</v>
      </c>
      <c r="F1239" s="106"/>
      <c r="J1239" s="110">
        <v>47059</v>
      </c>
      <c r="K1239" s="106">
        <v>3.7968099999999998</v>
      </c>
      <c r="L1239" s="30"/>
      <c r="AF1239" s="35">
        <f t="shared" si="85"/>
        <v>46490</v>
      </c>
      <c r="AG1239" s="36">
        <f t="shared" si="84"/>
        <v>3.7334100000000002E-2</v>
      </c>
      <c r="AH1239" s="36"/>
      <c r="AJ1239" s="37"/>
      <c r="AK1239" s="37"/>
    </row>
    <row r="1240" spans="5:37" x14ac:dyDescent="0.25">
      <c r="E1240" s="1">
        <v>3.77793</v>
      </c>
      <c r="F1240" s="106"/>
      <c r="J1240" s="110">
        <v>47060</v>
      </c>
      <c r="K1240" s="106">
        <v>3.7972100000000002</v>
      </c>
      <c r="L1240" s="30"/>
      <c r="AF1240" s="35">
        <f t="shared" si="85"/>
        <v>46491</v>
      </c>
      <c r="AG1240" s="36">
        <f t="shared" si="84"/>
        <v>3.7334100000000002E-2</v>
      </c>
      <c r="AH1240" s="36"/>
      <c r="AJ1240" s="37"/>
      <c r="AK1240" s="37"/>
    </row>
    <row r="1241" spans="5:37" x14ac:dyDescent="0.25">
      <c r="E1241" s="1">
        <v>3.77793</v>
      </c>
      <c r="F1241" s="106"/>
      <c r="J1241" s="110">
        <v>47063</v>
      </c>
      <c r="K1241" s="106">
        <v>3.7968099999999998</v>
      </c>
      <c r="L1241" s="30"/>
      <c r="AF1241" s="35">
        <f t="shared" si="85"/>
        <v>46492</v>
      </c>
      <c r="AG1241" s="36">
        <f t="shared" si="84"/>
        <v>3.7334100000000002E-2</v>
      </c>
      <c r="AH1241" s="36"/>
      <c r="AJ1241" s="37"/>
      <c r="AK1241" s="37"/>
    </row>
    <row r="1242" spans="5:37" x14ac:dyDescent="0.25">
      <c r="E1242" s="1">
        <v>3.77793</v>
      </c>
      <c r="F1242" s="106"/>
      <c r="J1242" s="110">
        <v>47064</v>
      </c>
      <c r="K1242" s="106">
        <v>3.7968099999999998</v>
      </c>
      <c r="L1242" s="30"/>
      <c r="AF1242" s="35">
        <f t="shared" si="85"/>
        <v>46493</v>
      </c>
      <c r="AG1242" s="36">
        <f t="shared" si="84"/>
        <v>3.73379E-2</v>
      </c>
      <c r="AH1242" s="36"/>
      <c r="AJ1242" s="37"/>
      <c r="AK1242" s="37"/>
    </row>
    <row r="1243" spans="5:37" x14ac:dyDescent="0.25">
      <c r="E1243" s="1">
        <v>3.77833</v>
      </c>
      <c r="F1243" s="106"/>
      <c r="J1243" s="110">
        <v>47065</v>
      </c>
      <c r="K1243" s="106">
        <v>3.7968099999999998</v>
      </c>
      <c r="L1243" s="30"/>
      <c r="AF1243" s="35">
        <f t="shared" si="85"/>
        <v>46494</v>
      </c>
      <c r="AG1243" s="36">
        <f t="shared" si="84"/>
        <v>3.73379E-2</v>
      </c>
      <c r="AH1243" s="36"/>
      <c r="AJ1243" s="37"/>
      <c r="AK1243" s="37"/>
    </row>
    <row r="1244" spans="5:37" x14ac:dyDescent="0.25">
      <c r="E1244" s="1">
        <v>3.77793</v>
      </c>
      <c r="F1244" s="106"/>
      <c r="J1244" s="110">
        <v>47066</v>
      </c>
      <c r="K1244" s="106">
        <v>3.7968099999999998</v>
      </c>
      <c r="L1244" s="30"/>
      <c r="AF1244" s="35">
        <f t="shared" si="85"/>
        <v>46495</v>
      </c>
      <c r="AG1244" s="36">
        <f t="shared" si="84"/>
        <v>3.73379E-2</v>
      </c>
      <c r="AH1244" s="36"/>
      <c r="AJ1244" s="37"/>
      <c r="AK1244" s="37"/>
    </row>
    <row r="1245" spans="5:37" x14ac:dyDescent="0.25">
      <c r="E1245" s="1">
        <v>3.77793</v>
      </c>
      <c r="F1245" s="106"/>
      <c r="J1245" s="110">
        <v>47067</v>
      </c>
      <c r="K1245" s="106">
        <v>3.7972100000000002</v>
      </c>
      <c r="L1245" s="30"/>
      <c r="AF1245" s="35">
        <f t="shared" si="85"/>
        <v>46496</v>
      </c>
      <c r="AG1245" s="36">
        <f t="shared" si="84"/>
        <v>3.7334100000000002E-2</v>
      </c>
      <c r="AH1245" s="36"/>
      <c r="AJ1245" s="37"/>
      <c r="AK1245" s="37"/>
    </row>
    <row r="1246" spans="5:37" x14ac:dyDescent="0.25">
      <c r="E1246" s="1">
        <v>3.77793</v>
      </c>
      <c r="F1246" s="106"/>
      <c r="J1246" s="110">
        <v>47070</v>
      </c>
      <c r="K1246" s="106">
        <v>3.7968099999999998</v>
      </c>
      <c r="L1246" s="30"/>
      <c r="AF1246" s="35">
        <f t="shared" si="85"/>
        <v>46497</v>
      </c>
      <c r="AG1246" s="36">
        <f t="shared" si="84"/>
        <v>3.7334100000000002E-2</v>
      </c>
      <c r="AH1246" s="36"/>
      <c r="AJ1246" s="37"/>
      <c r="AK1246" s="37"/>
    </row>
    <row r="1247" spans="5:37" x14ac:dyDescent="0.25">
      <c r="E1247" s="1">
        <v>3.77793</v>
      </c>
      <c r="F1247" s="106"/>
      <c r="J1247" s="110">
        <v>47071</v>
      </c>
      <c r="K1247" s="106">
        <v>3.7968099999999998</v>
      </c>
      <c r="L1247" s="30"/>
      <c r="AF1247" s="35">
        <f t="shared" si="85"/>
        <v>46498</v>
      </c>
      <c r="AG1247" s="36">
        <f t="shared" si="84"/>
        <v>3.7334100000000002E-2</v>
      </c>
      <c r="AH1247" s="36"/>
      <c r="AJ1247" s="37"/>
      <c r="AK1247" s="37"/>
    </row>
    <row r="1248" spans="5:37" x14ac:dyDescent="0.25">
      <c r="E1248" s="1">
        <v>3.77833</v>
      </c>
      <c r="F1248" s="106"/>
      <c r="J1248" s="110">
        <v>47072</v>
      </c>
      <c r="K1248" s="106">
        <v>3.7968099999999998</v>
      </c>
      <c r="L1248" s="30"/>
      <c r="AF1248" s="35">
        <f t="shared" si="85"/>
        <v>46499</v>
      </c>
      <c r="AG1248" s="36">
        <f t="shared" si="84"/>
        <v>3.7334100000000002E-2</v>
      </c>
      <c r="AH1248" s="36"/>
      <c r="AJ1248" s="37"/>
      <c r="AK1248" s="37"/>
    </row>
    <row r="1249" spans="5:37" x14ac:dyDescent="0.25">
      <c r="E1249" s="1">
        <v>3.77793</v>
      </c>
      <c r="F1249" s="106"/>
      <c r="J1249" s="110">
        <v>47073</v>
      </c>
      <c r="K1249" s="106">
        <v>3.7968099999999998</v>
      </c>
      <c r="L1249" s="30"/>
      <c r="AF1249" s="35">
        <f t="shared" si="85"/>
        <v>46500</v>
      </c>
      <c r="AG1249" s="36">
        <f t="shared" si="84"/>
        <v>3.73379E-2</v>
      </c>
      <c r="AH1249" s="36"/>
      <c r="AJ1249" s="37"/>
      <c r="AK1249" s="37"/>
    </row>
    <row r="1250" spans="5:37" x14ac:dyDescent="0.25">
      <c r="E1250" s="1">
        <v>3.77793</v>
      </c>
      <c r="F1250" s="106"/>
      <c r="J1250" s="110">
        <v>47074</v>
      </c>
      <c r="K1250" s="106">
        <v>3.7972100000000002</v>
      </c>
      <c r="L1250" s="30"/>
      <c r="AF1250" s="35">
        <f t="shared" si="85"/>
        <v>46501</v>
      </c>
      <c r="AG1250" s="36">
        <f t="shared" si="84"/>
        <v>3.73379E-2</v>
      </c>
      <c r="AH1250" s="36"/>
      <c r="AJ1250" s="37"/>
      <c r="AK1250" s="37"/>
    </row>
    <row r="1251" spans="5:37" x14ac:dyDescent="0.25">
      <c r="E1251" s="1">
        <v>3.77793</v>
      </c>
      <c r="F1251" s="106"/>
      <c r="J1251" s="110">
        <v>47077</v>
      </c>
      <c r="K1251" s="106">
        <v>3.7968099999999998</v>
      </c>
      <c r="L1251" s="30"/>
      <c r="AF1251" s="35">
        <f t="shared" si="85"/>
        <v>46502</v>
      </c>
      <c r="AG1251" s="36">
        <f t="shared" si="84"/>
        <v>3.73379E-2</v>
      </c>
      <c r="AH1251" s="36"/>
      <c r="AJ1251" s="37"/>
      <c r="AK1251" s="37"/>
    </row>
    <row r="1252" spans="5:37" x14ac:dyDescent="0.25">
      <c r="E1252" s="1">
        <v>3.77793</v>
      </c>
      <c r="F1252" s="106"/>
      <c r="J1252" s="110">
        <v>47078</v>
      </c>
      <c r="K1252" s="106">
        <v>3.7968099999999998</v>
      </c>
      <c r="L1252" s="30"/>
      <c r="AF1252" s="35">
        <f t="shared" si="85"/>
        <v>46503</v>
      </c>
      <c r="AG1252" s="36">
        <f t="shared" si="84"/>
        <v>3.7334100000000002E-2</v>
      </c>
      <c r="AH1252" s="36"/>
      <c r="AJ1252" s="37"/>
      <c r="AK1252" s="37"/>
    </row>
    <row r="1253" spans="5:37" x14ac:dyDescent="0.25">
      <c r="E1253" s="1">
        <v>3.77833</v>
      </c>
      <c r="F1253" s="106"/>
      <c r="J1253" s="110">
        <v>47079</v>
      </c>
      <c r="K1253" s="106">
        <v>3.7970100000000002</v>
      </c>
      <c r="L1253" s="30"/>
      <c r="AF1253" s="35">
        <f t="shared" si="85"/>
        <v>46504</v>
      </c>
      <c r="AG1253" s="36">
        <f t="shared" si="84"/>
        <v>3.7334100000000002E-2</v>
      </c>
      <c r="AH1253" s="36"/>
      <c r="AJ1253" s="37"/>
      <c r="AK1253" s="37"/>
    </row>
    <row r="1254" spans="5:37" x14ac:dyDescent="0.25">
      <c r="E1254" s="1">
        <v>3.77793</v>
      </c>
      <c r="F1254" s="106"/>
      <c r="J1254" s="110">
        <v>47081</v>
      </c>
      <c r="K1254" s="106">
        <v>3.7972100000000002</v>
      </c>
      <c r="L1254" s="30"/>
      <c r="AF1254" s="35">
        <f t="shared" si="85"/>
        <v>46505</v>
      </c>
      <c r="AG1254" s="36">
        <f t="shared" si="84"/>
        <v>3.7334100000000002E-2</v>
      </c>
      <c r="AH1254" s="36"/>
      <c r="AJ1254" s="37"/>
      <c r="AK1254" s="37"/>
    </row>
    <row r="1255" spans="5:37" x14ac:dyDescent="0.25">
      <c r="E1255" s="1">
        <v>3.77793</v>
      </c>
      <c r="F1255" s="106"/>
      <c r="J1255" s="110">
        <v>47084</v>
      </c>
      <c r="K1255" s="106">
        <v>3.7968099999999998</v>
      </c>
      <c r="L1255" s="30"/>
      <c r="AF1255" s="35">
        <f t="shared" si="85"/>
        <v>46506</v>
      </c>
      <c r="AG1255" s="36">
        <f t="shared" si="84"/>
        <v>3.7334100000000002E-2</v>
      </c>
      <c r="AH1255" s="36"/>
      <c r="AJ1255" s="37"/>
      <c r="AK1255" s="37"/>
    </row>
    <row r="1256" spans="5:37" x14ac:dyDescent="0.25">
      <c r="E1256" s="1">
        <v>3.77793</v>
      </c>
      <c r="F1256" s="106"/>
      <c r="J1256" s="110">
        <v>47085</v>
      </c>
      <c r="K1256" s="106">
        <v>3.7968099999999998</v>
      </c>
      <c r="L1256" s="30"/>
      <c r="AF1256" s="35">
        <f t="shared" si="85"/>
        <v>46507</v>
      </c>
      <c r="AG1256" s="36">
        <f t="shared" si="84"/>
        <v>3.73379E-2</v>
      </c>
      <c r="AH1256" s="36"/>
      <c r="AJ1256" s="37"/>
      <c r="AK1256" s="37"/>
    </row>
    <row r="1257" spans="5:37" x14ac:dyDescent="0.25">
      <c r="E1257" s="1">
        <v>3.77793</v>
      </c>
      <c r="F1257" s="106"/>
      <c r="J1257" s="110">
        <v>47086</v>
      </c>
      <c r="K1257" s="106">
        <v>3.7968099999999998</v>
      </c>
      <c r="L1257" s="30"/>
      <c r="AF1257" s="35">
        <f t="shared" si="85"/>
        <v>46508</v>
      </c>
      <c r="AG1257" s="36">
        <f t="shared" si="84"/>
        <v>3.73379E-2</v>
      </c>
      <c r="AH1257" s="36"/>
      <c r="AJ1257" s="37"/>
      <c r="AK1257" s="37"/>
    </row>
    <row r="1258" spans="5:37" x14ac:dyDescent="0.25">
      <c r="E1258" s="1">
        <v>3.77833</v>
      </c>
      <c r="F1258" s="106"/>
      <c r="J1258" s="110">
        <v>47087</v>
      </c>
      <c r="K1258" s="106">
        <v>3.87704</v>
      </c>
      <c r="L1258" s="30"/>
      <c r="AF1258" s="35">
        <f t="shared" si="85"/>
        <v>46509</v>
      </c>
      <c r="AG1258" s="36">
        <f t="shared" si="84"/>
        <v>3.73379E-2</v>
      </c>
      <c r="AH1258" s="36"/>
      <c r="AJ1258" s="37"/>
      <c r="AK1258" s="37"/>
    </row>
    <row r="1259" spans="5:37" x14ac:dyDescent="0.25">
      <c r="E1259" s="1">
        <v>3.87574</v>
      </c>
      <c r="F1259" s="106"/>
      <c r="J1259" s="110">
        <v>47088</v>
      </c>
      <c r="K1259" s="106">
        <v>3.8774500000000001</v>
      </c>
      <c r="L1259" s="30"/>
      <c r="AF1259" s="35">
        <f t="shared" si="85"/>
        <v>46510</v>
      </c>
      <c r="AG1259" s="36">
        <f t="shared" si="84"/>
        <v>3.7334100000000002E-2</v>
      </c>
      <c r="AH1259" s="36"/>
      <c r="AJ1259" s="37"/>
      <c r="AK1259" s="37"/>
    </row>
    <row r="1260" spans="5:37" x14ac:dyDescent="0.25">
      <c r="E1260" s="1">
        <v>3.87574</v>
      </c>
      <c r="F1260" s="106"/>
      <c r="J1260" s="110">
        <v>47091</v>
      </c>
      <c r="K1260" s="106">
        <v>3.87704</v>
      </c>
      <c r="L1260" s="30"/>
      <c r="AF1260" s="35">
        <f t="shared" si="85"/>
        <v>46511</v>
      </c>
      <c r="AG1260" s="36">
        <f t="shared" si="84"/>
        <v>3.7334100000000002E-2</v>
      </c>
      <c r="AH1260" s="36"/>
      <c r="AJ1260" s="37"/>
      <c r="AK1260" s="37"/>
    </row>
    <row r="1261" spans="5:37" x14ac:dyDescent="0.25">
      <c r="E1261" s="1">
        <v>3.87595</v>
      </c>
      <c r="F1261" s="106"/>
      <c r="J1261" s="110">
        <v>47092</v>
      </c>
      <c r="K1261" s="106">
        <v>3.87704</v>
      </c>
      <c r="L1261" s="30"/>
      <c r="AF1261" s="35">
        <f t="shared" si="85"/>
        <v>46512</v>
      </c>
      <c r="AG1261" s="36">
        <f t="shared" si="84"/>
        <v>3.7334100000000002E-2</v>
      </c>
      <c r="AH1261" s="36"/>
      <c r="AJ1261" s="37"/>
      <c r="AK1261" s="37"/>
    </row>
    <row r="1262" spans="5:37" x14ac:dyDescent="0.25">
      <c r="E1262" s="1">
        <v>3.87616</v>
      </c>
      <c r="F1262" s="106"/>
      <c r="J1262" s="110">
        <v>47093</v>
      </c>
      <c r="K1262" s="106">
        <v>3.87704</v>
      </c>
      <c r="L1262" s="30"/>
      <c r="AF1262" s="35">
        <f t="shared" si="85"/>
        <v>46513</v>
      </c>
      <c r="AG1262" s="36">
        <f t="shared" si="84"/>
        <v>3.7334100000000002E-2</v>
      </c>
      <c r="AH1262" s="36"/>
      <c r="AJ1262" s="37"/>
      <c r="AK1262" s="37"/>
    </row>
    <row r="1263" spans="5:37" x14ac:dyDescent="0.25">
      <c r="E1263" s="1">
        <v>3.87574</v>
      </c>
      <c r="F1263" s="106"/>
      <c r="J1263" s="110">
        <v>47094</v>
      </c>
      <c r="K1263" s="106">
        <v>3.87704</v>
      </c>
      <c r="L1263" s="30"/>
      <c r="AF1263" s="35">
        <f t="shared" si="85"/>
        <v>46514</v>
      </c>
      <c r="AG1263" s="36">
        <f t="shared" si="84"/>
        <v>3.73379E-2</v>
      </c>
      <c r="AH1263" s="36"/>
      <c r="AJ1263" s="37"/>
      <c r="AK1263" s="37"/>
    </row>
    <row r="1264" spans="5:37" x14ac:dyDescent="0.25">
      <c r="E1264" s="1">
        <v>3.87574</v>
      </c>
      <c r="F1264" s="106"/>
      <c r="J1264" s="110">
        <v>47095</v>
      </c>
      <c r="K1264" s="106">
        <v>3.8774500000000001</v>
      </c>
      <c r="L1264" s="30"/>
      <c r="AF1264" s="35">
        <f t="shared" si="85"/>
        <v>46515</v>
      </c>
      <c r="AG1264" s="36">
        <f t="shared" si="84"/>
        <v>3.73379E-2</v>
      </c>
      <c r="AH1264" s="36"/>
      <c r="AJ1264" s="37"/>
      <c r="AK1264" s="37"/>
    </row>
    <row r="1265" spans="5:37" x14ac:dyDescent="0.25">
      <c r="E1265" s="1">
        <v>3.87574</v>
      </c>
      <c r="F1265" s="106"/>
      <c r="J1265" s="110">
        <v>47098</v>
      </c>
      <c r="K1265" s="106">
        <v>3.87704</v>
      </c>
      <c r="L1265" s="30"/>
      <c r="AF1265" s="35">
        <f t="shared" si="85"/>
        <v>46516</v>
      </c>
      <c r="AG1265" s="36">
        <f t="shared" si="84"/>
        <v>3.73379E-2</v>
      </c>
      <c r="AH1265" s="36"/>
      <c r="AJ1265" s="37"/>
      <c r="AK1265" s="37"/>
    </row>
    <row r="1266" spans="5:37" x14ac:dyDescent="0.25">
      <c r="E1266" s="1">
        <v>3.87574</v>
      </c>
      <c r="F1266" s="106"/>
      <c r="J1266" s="110">
        <v>47099</v>
      </c>
      <c r="K1266" s="106">
        <v>3.87704</v>
      </c>
      <c r="L1266" s="30"/>
      <c r="AF1266" s="35">
        <f t="shared" si="85"/>
        <v>46517</v>
      </c>
      <c r="AG1266" s="36">
        <f t="shared" si="84"/>
        <v>3.7334100000000002E-2</v>
      </c>
      <c r="AH1266" s="36"/>
      <c r="AJ1266" s="37"/>
      <c r="AK1266" s="37"/>
    </row>
    <row r="1267" spans="5:37" x14ac:dyDescent="0.25">
      <c r="E1267" s="1">
        <v>3.87616</v>
      </c>
      <c r="F1267" s="106"/>
      <c r="J1267" s="110">
        <v>47100</v>
      </c>
      <c r="K1267" s="106">
        <v>3.87704</v>
      </c>
      <c r="L1267" s="30"/>
      <c r="AF1267" s="35">
        <f t="shared" si="85"/>
        <v>46518</v>
      </c>
      <c r="AG1267" s="36">
        <f t="shared" si="84"/>
        <v>3.7334100000000002E-2</v>
      </c>
      <c r="AH1267" s="36"/>
      <c r="AJ1267" s="37"/>
      <c r="AK1267" s="37"/>
    </row>
    <row r="1268" spans="5:37" x14ac:dyDescent="0.25">
      <c r="E1268" s="1">
        <v>3.87574</v>
      </c>
      <c r="F1268" s="106"/>
      <c r="J1268" s="110">
        <v>47101</v>
      </c>
      <c r="K1268" s="106">
        <v>3.87704</v>
      </c>
      <c r="L1268" s="30"/>
      <c r="AF1268" s="35">
        <f t="shared" si="85"/>
        <v>46519</v>
      </c>
      <c r="AG1268" s="36">
        <f t="shared" si="84"/>
        <v>3.7334100000000002E-2</v>
      </c>
      <c r="AH1268" s="36"/>
      <c r="AJ1268" s="37"/>
      <c r="AK1268" s="37"/>
    </row>
    <row r="1269" spans="5:37" x14ac:dyDescent="0.25">
      <c r="E1269" s="1">
        <v>3.87574</v>
      </c>
      <c r="F1269" s="106"/>
      <c r="J1269" s="110">
        <v>47102</v>
      </c>
      <c r="K1269" s="106">
        <v>3.8774500000000001</v>
      </c>
      <c r="L1269" s="30"/>
      <c r="AF1269" s="35">
        <f t="shared" si="85"/>
        <v>46520</v>
      </c>
      <c r="AG1269" s="36">
        <f t="shared" si="84"/>
        <v>3.7334100000000002E-2</v>
      </c>
      <c r="AH1269" s="36"/>
      <c r="AJ1269" s="37"/>
      <c r="AK1269" s="37"/>
    </row>
    <row r="1270" spans="5:37" x14ac:dyDescent="0.25">
      <c r="E1270" s="1">
        <v>3.87574</v>
      </c>
      <c r="F1270" s="106"/>
      <c r="J1270" s="110">
        <v>47105</v>
      </c>
      <c r="K1270" s="106">
        <v>3.87704</v>
      </c>
      <c r="L1270" s="30"/>
      <c r="AF1270" s="35">
        <f t="shared" si="85"/>
        <v>46521</v>
      </c>
      <c r="AG1270" s="36">
        <f t="shared" si="84"/>
        <v>3.73379E-2</v>
      </c>
      <c r="AH1270" s="36"/>
      <c r="AJ1270" s="37"/>
      <c r="AK1270" s="37"/>
    </row>
    <row r="1271" spans="5:37" x14ac:dyDescent="0.25">
      <c r="E1271" s="1">
        <v>3.87574</v>
      </c>
      <c r="F1271" s="106"/>
      <c r="J1271" s="110">
        <v>47106</v>
      </c>
      <c r="K1271" s="106">
        <v>3.87704</v>
      </c>
      <c r="L1271" s="30"/>
      <c r="AF1271" s="35">
        <f t="shared" si="85"/>
        <v>46522</v>
      </c>
      <c r="AG1271" s="36">
        <f t="shared" si="84"/>
        <v>3.73379E-2</v>
      </c>
      <c r="AH1271" s="36"/>
      <c r="AJ1271" s="37"/>
      <c r="AK1271" s="37"/>
    </row>
    <row r="1272" spans="5:37" x14ac:dyDescent="0.25">
      <c r="E1272" s="1">
        <v>3.87616</v>
      </c>
      <c r="F1272" s="106"/>
      <c r="J1272" s="110">
        <v>47107</v>
      </c>
      <c r="K1272" s="106">
        <v>3.87704</v>
      </c>
      <c r="L1272" s="30"/>
      <c r="AF1272" s="35">
        <f t="shared" si="85"/>
        <v>46523</v>
      </c>
      <c r="AG1272" s="36">
        <f t="shared" si="84"/>
        <v>3.73379E-2</v>
      </c>
      <c r="AH1272" s="36"/>
      <c r="AJ1272" s="37"/>
      <c r="AK1272" s="37"/>
    </row>
    <row r="1273" spans="5:37" x14ac:dyDescent="0.25">
      <c r="E1273" s="1">
        <v>3.87574</v>
      </c>
      <c r="F1273" s="106"/>
      <c r="J1273" s="110">
        <v>47108</v>
      </c>
      <c r="K1273" s="106">
        <v>3.87704</v>
      </c>
      <c r="L1273" s="30"/>
      <c r="AF1273" s="35">
        <f t="shared" si="85"/>
        <v>46524</v>
      </c>
      <c r="AG1273" s="36">
        <f t="shared" si="84"/>
        <v>3.7334100000000002E-2</v>
      </c>
      <c r="AH1273" s="36"/>
      <c r="AJ1273" s="37"/>
      <c r="AK1273" s="37"/>
    </row>
    <row r="1274" spans="5:37" x14ac:dyDescent="0.25">
      <c r="E1274" s="1">
        <v>3.87574</v>
      </c>
      <c r="F1274" s="106"/>
      <c r="J1274" s="110">
        <v>47109</v>
      </c>
      <c r="K1274" s="106">
        <v>3.8776600000000001</v>
      </c>
      <c r="L1274" s="30"/>
      <c r="AF1274" s="35">
        <f t="shared" si="85"/>
        <v>46525</v>
      </c>
      <c r="AG1274" s="36">
        <f t="shared" si="84"/>
        <v>3.7334100000000002E-2</v>
      </c>
      <c r="AH1274" s="36"/>
      <c r="AJ1274" s="37"/>
      <c r="AK1274" s="37"/>
    </row>
    <row r="1275" spans="5:37" x14ac:dyDescent="0.25">
      <c r="E1275" s="1">
        <v>3.87574</v>
      </c>
      <c r="F1275" s="106"/>
      <c r="J1275" s="110">
        <v>47113</v>
      </c>
      <c r="K1275" s="106">
        <v>3.87704</v>
      </c>
      <c r="L1275" s="30"/>
      <c r="AF1275" s="35">
        <f t="shared" si="85"/>
        <v>46526</v>
      </c>
      <c r="AG1275" s="36">
        <f t="shared" si="84"/>
        <v>3.7334100000000002E-2</v>
      </c>
      <c r="AH1275" s="36"/>
      <c r="AJ1275" s="37"/>
      <c r="AK1275" s="37"/>
    </row>
    <row r="1276" spans="5:37" x14ac:dyDescent="0.25">
      <c r="E1276" s="1">
        <v>3.87574</v>
      </c>
      <c r="F1276" s="106"/>
      <c r="J1276" s="110">
        <v>47114</v>
      </c>
      <c r="K1276" s="106">
        <v>3.87704</v>
      </c>
      <c r="L1276" s="30"/>
      <c r="AF1276" s="35">
        <f t="shared" si="85"/>
        <v>46527</v>
      </c>
      <c r="AG1276" s="36">
        <f t="shared" si="84"/>
        <v>3.7334100000000002E-2</v>
      </c>
      <c r="AH1276" s="36"/>
      <c r="AJ1276" s="37"/>
      <c r="AK1276" s="37"/>
    </row>
    <row r="1277" spans="5:37" x14ac:dyDescent="0.25">
      <c r="E1277" s="1">
        <v>3.87616</v>
      </c>
      <c r="F1277" s="106"/>
      <c r="J1277" s="110">
        <v>47115</v>
      </c>
      <c r="K1277" s="106">
        <v>3.87704</v>
      </c>
      <c r="L1277" s="30"/>
      <c r="AF1277" s="35">
        <f t="shared" si="85"/>
        <v>46528</v>
      </c>
      <c r="AG1277" s="36">
        <f t="shared" si="84"/>
        <v>3.73379E-2</v>
      </c>
      <c r="AH1277" s="36"/>
      <c r="AJ1277" s="37"/>
      <c r="AK1277" s="37"/>
    </row>
    <row r="1278" spans="5:37" x14ac:dyDescent="0.25">
      <c r="E1278" s="1">
        <v>3.87574</v>
      </c>
      <c r="F1278" s="106"/>
      <c r="J1278" s="110">
        <v>47116</v>
      </c>
      <c r="K1278" s="106">
        <v>3.8776600000000001</v>
      </c>
      <c r="L1278" s="30"/>
      <c r="AF1278" s="35">
        <f t="shared" si="85"/>
        <v>46529</v>
      </c>
      <c r="AG1278" s="36">
        <f t="shared" si="84"/>
        <v>3.73379E-2</v>
      </c>
      <c r="AH1278" s="36"/>
      <c r="AJ1278" s="37"/>
      <c r="AK1278" s="37"/>
    </row>
    <row r="1279" spans="5:37" x14ac:dyDescent="0.25">
      <c r="E1279" s="1">
        <v>3.87574</v>
      </c>
      <c r="F1279" s="106"/>
      <c r="J1279" s="110">
        <v>47120</v>
      </c>
      <c r="K1279" s="106">
        <v>3.87704</v>
      </c>
      <c r="L1279" s="30"/>
      <c r="AF1279" s="35">
        <f t="shared" si="85"/>
        <v>46530</v>
      </c>
      <c r="AG1279" s="36">
        <f t="shared" si="84"/>
        <v>3.73379E-2</v>
      </c>
      <c r="AH1279" s="36"/>
      <c r="AJ1279" s="37"/>
      <c r="AK1279" s="37"/>
    </row>
    <row r="1280" spans="5:37" x14ac:dyDescent="0.25">
      <c r="E1280" s="1">
        <v>3.87574</v>
      </c>
      <c r="F1280" s="106"/>
      <c r="J1280" s="110">
        <v>47121</v>
      </c>
      <c r="K1280" s="106">
        <v>3.87704</v>
      </c>
      <c r="L1280" s="30"/>
      <c r="AF1280" s="35">
        <f t="shared" si="85"/>
        <v>46531</v>
      </c>
      <c r="AG1280" s="36">
        <f t="shared" si="84"/>
        <v>3.7334100000000002E-2</v>
      </c>
      <c r="AH1280" s="36"/>
      <c r="AJ1280" s="37"/>
      <c r="AK1280" s="37"/>
    </row>
    <row r="1281" spans="5:37" x14ac:dyDescent="0.25">
      <c r="E1281" s="1">
        <v>3.87574</v>
      </c>
      <c r="F1281" s="106"/>
      <c r="J1281" s="110">
        <v>47122</v>
      </c>
      <c r="K1281" s="106">
        <v>3.87704</v>
      </c>
      <c r="L1281" s="30"/>
      <c r="AF1281" s="35">
        <f t="shared" si="85"/>
        <v>46532</v>
      </c>
      <c r="AG1281" s="36">
        <f t="shared" si="84"/>
        <v>3.7334100000000002E-2</v>
      </c>
      <c r="AH1281" s="36"/>
      <c r="AJ1281" s="37"/>
      <c r="AK1281" s="37"/>
    </row>
    <row r="1282" spans="5:37" x14ac:dyDescent="0.25">
      <c r="E1282" s="1">
        <v>3.8763700000000001</v>
      </c>
      <c r="F1282" s="106"/>
      <c r="J1282" s="110">
        <v>47123</v>
      </c>
      <c r="K1282" s="106">
        <v>3.8774500000000001</v>
      </c>
      <c r="L1282" s="30"/>
      <c r="AF1282" s="35">
        <f t="shared" si="85"/>
        <v>46533</v>
      </c>
      <c r="AG1282" s="36">
        <f t="shared" si="84"/>
        <v>3.7334100000000002E-2</v>
      </c>
      <c r="AH1282" s="36"/>
      <c r="AJ1282" s="37"/>
      <c r="AK1282" s="37"/>
    </row>
    <row r="1283" spans="5:37" x14ac:dyDescent="0.25">
      <c r="E1283" s="1">
        <v>3.87574</v>
      </c>
      <c r="F1283" s="106"/>
      <c r="J1283" s="110">
        <v>47126</v>
      </c>
      <c r="K1283" s="106">
        <v>3.87704</v>
      </c>
      <c r="L1283" s="30"/>
      <c r="AF1283" s="35">
        <f t="shared" si="85"/>
        <v>46534</v>
      </c>
      <c r="AG1283" s="36">
        <f t="shared" si="84"/>
        <v>3.7334100000000002E-2</v>
      </c>
      <c r="AH1283" s="36"/>
      <c r="AJ1283" s="37"/>
      <c r="AK1283" s="37"/>
    </row>
    <row r="1284" spans="5:37" x14ac:dyDescent="0.25">
      <c r="E1284" s="1">
        <v>3.87574</v>
      </c>
      <c r="F1284" s="106"/>
      <c r="J1284" s="110">
        <v>47127</v>
      </c>
      <c r="K1284" s="106">
        <v>3.87704</v>
      </c>
      <c r="L1284" s="30"/>
      <c r="AF1284" s="35">
        <f t="shared" si="85"/>
        <v>46535</v>
      </c>
      <c r="AG1284" s="36">
        <f t="shared" si="84"/>
        <v>3.7339900000000002E-2</v>
      </c>
      <c r="AH1284" s="36"/>
      <c r="AJ1284" s="37"/>
      <c r="AK1284" s="37"/>
    </row>
    <row r="1285" spans="5:37" x14ac:dyDescent="0.25">
      <c r="E1285" s="1">
        <v>3.87574</v>
      </c>
      <c r="F1285" s="106"/>
      <c r="J1285" s="110">
        <v>47128</v>
      </c>
      <c r="K1285" s="106">
        <v>3.87704</v>
      </c>
      <c r="L1285" s="30"/>
      <c r="AF1285" s="35">
        <f t="shared" si="85"/>
        <v>46536</v>
      </c>
      <c r="AG1285" s="36">
        <f t="shared" si="84"/>
        <v>3.7339900000000002E-2</v>
      </c>
      <c r="AH1285" s="36"/>
      <c r="AJ1285" s="37"/>
      <c r="AK1285" s="37"/>
    </row>
    <row r="1286" spans="5:37" x14ac:dyDescent="0.25">
      <c r="E1286" s="1">
        <v>3.8763700000000001</v>
      </c>
      <c r="F1286" s="106"/>
      <c r="J1286" s="110">
        <v>47129</v>
      </c>
      <c r="K1286" s="106">
        <v>3.87704</v>
      </c>
      <c r="L1286" s="30"/>
      <c r="AF1286" s="35">
        <f t="shared" si="85"/>
        <v>46537</v>
      </c>
      <c r="AG1286" s="36">
        <f t="shared" si="84"/>
        <v>3.7339900000000002E-2</v>
      </c>
      <c r="AH1286" s="36"/>
      <c r="AJ1286" s="37"/>
      <c r="AK1286" s="37"/>
    </row>
    <row r="1287" spans="5:37" x14ac:dyDescent="0.25">
      <c r="E1287" s="1">
        <v>3.87574</v>
      </c>
      <c r="F1287" s="106"/>
      <c r="J1287" s="110">
        <v>47130</v>
      </c>
      <c r="K1287" s="106">
        <v>3.8776600000000001</v>
      </c>
      <c r="L1287" s="30"/>
      <c r="AF1287" s="35">
        <f t="shared" si="85"/>
        <v>46538</v>
      </c>
      <c r="AG1287" s="36">
        <f t="shared" ref="AG1287:AG1350" si="86">_xlfn.IFNA(VLOOKUP(AF1287,J:K,2,FALSE)/100,AG1286)</f>
        <v>3.7339900000000002E-2</v>
      </c>
      <c r="AH1287" s="36"/>
      <c r="AJ1287" s="37"/>
      <c r="AK1287" s="37"/>
    </row>
    <row r="1288" spans="5:37" x14ac:dyDescent="0.25">
      <c r="E1288" s="1">
        <v>3.87574</v>
      </c>
      <c r="F1288" s="106"/>
      <c r="J1288" s="110">
        <v>47134</v>
      </c>
      <c r="K1288" s="106">
        <v>3.87704</v>
      </c>
      <c r="L1288" s="30"/>
      <c r="AF1288" s="35">
        <f t="shared" ref="AF1288:AF1351" si="87">AF1287+1</f>
        <v>46539</v>
      </c>
      <c r="AG1288" s="36">
        <f t="shared" si="86"/>
        <v>3.7334100000000002E-2</v>
      </c>
      <c r="AH1288" s="36"/>
      <c r="AJ1288" s="37"/>
      <c r="AK1288" s="37"/>
    </row>
    <row r="1289" spans="5:37" x14ac:dyDescent="0.25">
      <c r="E1289" s="1">
        <v>3.87574</v>
      </c>
      <c r="F1289" s="106"/>
      <c r="J1289" s="110">
        <v>47135</v>
      </c>
      <c r="K1289" s="106">
        <v>3.87704</v>
      </c>
      <c r="L1289" s="30"/>
      <c r="AF1289" s="35">
        <f t="shared" si="87"/>
        <v>46540</v>
      </c>
      <c r="AG1289" s="36">
        <f t="shared" si="86"/>
        <v>3.7334100000000002E-2</v>
      </c>
      <c r="AH1289" s="36"/>
      <c r="AJ1289" s="37"/>
      <c r="AK1289" s="37"/>
    </row>
    <row r="1290" spans="5:37" x14ac:dyDescent="0.25">
      <c r="E1290" s="1">
        <v>3.87616</v>
      </c>
      <c r="F1290" s="106"/>
      <c r="J1290" s="110">
        <v>47136</v>
      </c>
      <c r="K1290" s="106">
        <v>3.87704</v>
      </c>
      <c r="L1290" s="30"/>
      <c r="AF1290" s="35">
        <f t="shared" si="87"/>
        <v>46541</v>
      </c>
      <c r="AG1290" s="36">
        <f t="shared" si="86"/>
        <v>3.7334100000000002E-2</v>
      </c>
      <c r="AH1290" s="36"/>
      <c r="AJ1290" s="37"/>
      <c r="AK1290" s="37"/>
    </row>
    <row r="1291" spans="5:37" x14ac:dyDescent="0.25">
      <c r="E1291" s="1">
        <v>3.87574</v>
      </c>
      <c r="F1291" s="106"/>
      <c r="J1291" s="110">
        <v>47137</v>
      </c>
      <c r="K1291" s="106">
        <v>3.8774500000000001</v>
      </c>
      <c r="L1291" s="30"/>
      <c r="AF1291" s="35">
        <f t="shared" si="87"/>
        <v>46542</v>
      </c>
      <c r="AG1291" s="36">
        <f t="shared" si="86"/>
        <v>3.73379E-2</v>
      </c>
      <c r="AH1291" s="36"/>
      <c r="AJ1291" s="37"/>
      <c r="AK1291" s="37"/>
    </row>
    <row r="1292" spans="5:37" x14ac:dyDescent="0.25">
      <c r="E1292" s="1">
        <v>3.87574</v>
      </c>
      <c r="F1292" s="106"/>
      <c r="J1292" s="110">
        <v>47140</v>
      </c>
      <c r="K1292" s="106">
        <v>3.87704</v>
      </c>
      <c r="L1292" s="30"/>
      <c r="AF1292" s="35">
        <f t="shared" si="87"/>
        <v>46543</v>
      </c>
      <c r="AG1292" s="36">
        <f t="shared" si="86"/>
        <v>3.73379E-2</v>
      </c>
      <c r="AH1292" s="36"/>
      <c r="AJ1292" s="37"/>
      <c r="AK1292" s="37"/>
    </row>
    <row r="1293" spans="5:37" x14ac:dyDescent="0.25">
      <c r="E1293" s="1">
        <v>3.87574</v>
      </c>
      <c r="F1293" s="106"/>
      <c r="J1293" s="110">
        <v>47141</v>
      </c>
      <c r="K1293" s="106">
        <v>3.87704</v>
      </c>
      <c r="L1293" s="30"/>
      <c r="AF1293" s="35">
        <f t="shared" si="87"/>
        <v>46544</v>
      </c>
      <c r="AG1293" s="36">
        <f t="shared" si="86"/>
        <v>3.73379E-2</v>
      </c>
      <c r="AH1293" s="36"/>
      <c r="AJ1293" s="37"/>
      <c r="AK1293" s="37"/>
    </row>
    <row r="1294" spans="5:37" x14ac:dyDescent="0.25">
      <c r="E1294" s="1">
        <v>3.87574</v>
      </c>
      <c r="F1294" s="106"/>
      <c r="J1294" s="110">
        <v>47142</v>
      </c>
      <c r="K1294" s="106">
        <v>3.87704</v>
      </c>
      <c r="L1294" s="30"/>
      <c r="AF1294" s="35">
        <f t="shared" si="87"/>
        <v>46545</v>
      </c>
      <c r="AG1294" s="36">
        <f t="shared" si="86"/>
        <v>3.7334100000000002E-2</v>
      </c>
      <c r="AH1294" s="36"/>
      <c r="AJ1294" s="37"/>
      <c r="AK1294" s="37"/>
    </row>
    <row r="1295" spans="5:37" x14ac:dyDescent="0.25">
      <c r="E1295" s="1">
        <v>3.8763700000000001</v>
      </c>
      <c r="F1295" s="106"/>
      <c r="J1295" s="110">
        <v>47143</v>
      </c>
      <c r="K1295" s="106">
        <v>3.87704</v>
      </c>
      <c r="L1295" s="30"/>
      <c r="AF1295" s="35">
        <f t="shared" si="87"/>
        <v>46546</v>
      </c>
      <c r="AG1295" s="36">
        <f t="shared" si="86"/>
        <v>3.7334100000000002E-2</v>
      </c>
      <c r="AH1295" s="36"/>
      <c r="AJ1295" s="37"/>
      <c r="AK1295" s="37"/>
    </row>
    <row r="1296" spans="5:37" x14ac:dyDescent="0.25">
      <c r="E1296" s="1">
        <v>3.87574</v>
      </c>
      <c r="F1296" s="106"/>
      <c r="J1296" s="110">
        <v>47144</v>
      </c>
      <c r="K1296" s="106">
        <v>3.8774500000000001</v>
      </c>
      <c r="L1296" s="30"/>
      <c r="AF1296" s="35">
        <f t="shared" si="87"/>
        <v>46547</v>
      </c>
      <c r="AG1296" s="36">
        <f t="shared" si="86"/>
        <v>3.7334100000000002E-2</v>
      </c>
      <c r="AH1296" s="36"/>
      <c r="AJ1296" s="37"/>
      <c r="AK1296" s="37"/>
    </row>
    <row r="1297" spans="5:37" x14ac:dyDescent="0.25">
      <c r="E1297" s="1">
        <v>3.87574</v>
      </c>
      <c r="F1297" s="106"/>
      <c r="J1297" s="110">
        <v>47147</v>
      </c>
      <c r="K1297" s="106">
        <v>3.87704</v>
      </c>
      <c r="L1297" s="30"/>
      <c r="AF1297" s="35">
        <f t="shared" si="87"/>
        <v>46548</v>
      </c>
      <c r="AG1297" s="36">
        <f t="shared" si="86"/>
        <v>3.7334100000000002E-2</v>
      </c>
      <c r="AH1297" s="36"/>
      <c r="AJ1297" s="37"/>
      <c r="AK1297" s="37"/>
    </row>
    <row r="1298" spans="5:37" x14ac:dyDescent="0.25">
      <c r="E1298" s="1">
        <v>3.87574</v>
      </c>
      <c r="F1298" s="106"/>
      <c r="J1298" s="110">
        <v>47148</v>
      </c>
      <c r="K1298" s="106">
        <v>3.87704</v>
      </c>
      <c r="L1298" s="30"/>
      <c r="AF1298" s="35">
        <f t="shared" si="87"/>
        <v>46549</v>
      </c>
      <c r="AG1298" s="36">
        <f t="shared" si="86"/>
        <v>3.73379E-2</v>
      </c>
      <c r="AH1298" s="36"/>
      <c r="AJ1298" s="37"/>
      <c r="AK1298" s="37"/>
    </row>
    <row r="1299" spans="5:37" x14ac:dyDescent="0.25">
      <c r="E1299" s="1">
        <v>3.87616</v>
      </c>
      <c r="F1299" s="106"/>
      <c r="J1299" s="110">
        <v>47149</v>
      </c>
      <c r="K1299" s="106">
        <v>3.87704</v>
      </c>
      <c r="L1299" s="30"/>
      <c r="AF1299" s="35">
        <f t="shared" si="87"/>
        <v>46550</v>
      </c>
      <c r="AG1299" s="36">
        <f t="shared" si="86"/>
        <v>3.73379E-2</v>
      </c>
      <c r="AH1299" s="36"/>
      <c r="AJ1299" s="37"/>
      <c r="AK1299" s="37"/>
    </row>
    <row r="1300" spans="5:37" x14ac:dyDescent="0.25">
      <c r="E1300" s="1">
        <v>3.87574</v>
      </c>
      <c r="F1300" s="106"/>
      <c r="J1300" s="110">
        <v>47150</v>
      </c>
      <c r="K1300" s="106">
        <v>3.87704</v>
      </c>
      <c r="L1300" s="30"/>
      <c r="AF1300" s="35">
        <f t="shared" si="87"/>
        <v>46551</v>
      </c>
      <c r="AG1300" s="36">
        <f t="shared" si="86"/>
        <v>3.73379E-2</v>
      </c>
      <c r="AH1300" s="36"/>
      <c r="AJ1300" s="37"/>
      <c r="AK1300" s="37"/>
    </row>
    <row r="1301" spans="5:37" x14ac:dyDescent="0.25">
      <c r="E1301" s="1">
        <v>3.87574</v>
      </c>
      <c r="F1301" s="106"/>
      <c r="J1301" s="110">
        <v>47151</v>
      </c>
      <c r="K1301" s="106">
        <v>3.8774500000000001</v>
      </c>
      <c r="L1301" s="30"/>
      <c r="AF1301" s="35">
        <f t="shared" si="87"/>
        <v>46552</v>
      </c>
      <c r="AG1301" s="36">
        <f t="shared" si="86"/>
        <v>3.7334100000000002E-2</v>
      </c>
      <c r="AH1301" s="36"/>
      <c r="AJ1301" s="37"/>
      <c r="AK1301" s="37"/>
    </row>
    <row r="1302" spans="5:37" x14ac:dyDescent="0.25">
      <c r="E1302" s="1">
        <v>3.87574</v>
      </c>
      <c r="F1302" s="106"/>
      <c r="J1302" s="110">
        <v>47154</v>
      </c>
      <c r="K1302" s="106">
        <v>3.87704</v>
      </c>
      <c r="L1302" s="30"/>
      <c r="AF1302" s="35">
        <f t="shared" si="87"/>
        <v>46553</v>
      </c>
      <c r="AG1302" s="36">
        <f t="shared" si="86"/>
        <v>3.7334100000000002E-2</v>
      </c>
      <c r="AH1302" s="36"/>
      <c r="AJ1302" s="37"/>
      <c r="AK1302" s="37"/>
    </row>
    <row r="1303" spans="5:37" x14ac:dyDescent="0.25">
      <c r="E1303" s="1">
        <v>3.87574</v>
      </c>
      <c r="F1303" s="106"/>
      <c r="J1303" s="110">
        <v>47155</v>
      </c>
      <c r="K1303" s="106">
        <v>3.87704</v>
      </c>
      <c r="L1303" s="30"/>
      <c r="AF1303" s="35">
        <f t="shared" si="87"/>
        <v>46554</v>
      </c>
      <c r="AG1303" s="36">
        <f t="shared" si="86"/>
        <v>3.7334100000000002E-2</v>
      </c>
      <c r="AH1303" s="36"/>
      <c r="AJ1303" s="37"/>
      <c r="AK1303" s="37"/>
    </row>
    <row r="1304" spans="5:37" x14ac:dyDescent="0.25">
      <c r="E1304" s="1">
        <v>3.87616</v>
      </c>
      <c r="F1304" s="106"/>
      <c r="J1304" s="110">
        <v>47156</v>
      </c>
      <c r="K1304" s="106">
        <v>3.87704</v>
      </c>
      <c r="L1304" s="30"/>
      <c r="AF1304" s="35">
        <f t="shared" si="87"/>
        <v>46555</v>
      </c>
      <c r="AG1304" s="36">
        <f t="shared" si="86"/>
        <v>3.7339900000000002E-2</v>
      </c>
      <c r="AH1304" s="36"/>
      <c r="AJ1304" s="37"/>
      <c r="AK1304" s="37"/>
    </row>
    <row r="1305" spans="5:37" x14ac:dyDescent="0.25">
      <c r="E1305" s="1">
        <v>3.87574</v>
      </c>
      <c r="F1305" s="106"/>
      <c r="J1305" s="110">
        <v>47157</v>
      </c>
      <c r="K1305" s="106">
        <v>3.87704</v>
      </c>
      <c r="L1305" s="30"/>
      <c r="AF1305" s="35">
        <f t="shared" si="87"/>
        <v>46556</v>
      </c>
      <c r="AG1305" s="36">
        <f t="shared" si="86"/>
        <v>3.7339900000000002E-2</v>
      </c>
      <c r="AH1305" s="36"/>
      <c r="AJ1305" s="37"/>
      <c r="AK1305" s="37"/>
    </row>
    <row r="1306" spans="5:37" x14ac:dyDescent="0.25">
      <c r="E1306" s="1">
        <v>3.87574</v>
      </c>
      <c r="F1306" s="106"/>
      <c r="J1306" s="110">
        <v>47158</v>
      </c>
      <c r="K1306" s="106">
        <v>3.8774500000000001</v>
      </c>
      <c r="L1306" s="30"/>
      <c r="AF1306" s="35">
        <f t="shared" si="87"/>
        <v>46557</v>
      </c>
      <c r="AG1306" s="36">
        <f t="shared" si="86"/>
        <v>3.7339900000000002E-2</v>
      </c>
      <c r="AH1306" s="36"/>
      <c r="AJ1306" s="37"/>
      <c r="AK1306" s="37"/>
    </row>
    <row r="1307" spans="5:37" x14ac:dyDescent="0.25">
      <c r="E1307" s="1">
        <v>3.87574</v>
      </c>
      <c r="F1307" s="106"/>
      <c r="J1307" s="110">
        <v>47161</v>
      </c>
      <c r="K1307" s="106">
        <v>3.87704</v>
      </c>
      <c r="L1307" s="30"/>
      <c r="AF1307" s="35">
        <f t="shared" si="87"/>
        <v>46558</v>
      </c>
      <c r="AG1307" s="36">
        <f t="shared" si="86"/>
        <v>3.7339900000000002E-2</v>
      </c>
      <c r="AH1307" s="36"/>
      <c r="AJ1307" s="37"/>
      <c r="AK1307" s="37"/>
    </row>
    <row r="1308" spans="5:37" x14ac:dyDescent="0.25">
      <c r="E1308" s="1">
        <v>3.87574</v>
      </c>
      <c r="F1308" s="106"/>
      <c r="J1308" s="110">
        <v>47162</v>
      </c>
      <c r="K1308" s="106">
        <v>3.87704</v>
      </c>
      <c r="L1308" s="30"/>
      <c r="AF1308" s="35">
        <f t="shared" si="87"/>
        <v>46559</v>
      </c>
      <c r="AG1308" s="36">
        <f t="shared" si="86"/>
        <v>3.7334100000000002E-2</v>
      </c>
      <c r="AH1308" s="36"/>
      <c r="AJ1308" s="37"/>
      <c r="AK1308" s="37"/>
    </row>
    <row r="1309" spans="5:37" x14ac:dyDescent="0.25">
      <c r="E1309" s="1">
        <v>3.87616</v>
      </c>
      <c r="F1309" s="106"/>
      <c r="J1309" s="110">
        <v>47163</v>
      </c>
      <c r="K1309" s="106">
        <v>3.87704</v>
      </c>
      <c r="L1309" s="30"/>
      <c r="AF1309" s="35">
        <f t="shared" si="87"/>
        <v>46560</v>
      </c>
      <c r="AG1309" s="36">
        <f t="shared" si="86"/>
        <v>3.7334100000000002E-2</v>
      </c>
      <c r="AH1309" s="36"/>
      <c r="AJ1309" s="37"/>
      <c r="AK1309" s="37"/>
    </row>
    <row r="1310" spans="5:37" x14ac:dyDescent="0.25">
      <c r="E1310" s="1">
        <v>3.87574</v>
      </c>
      <c r="F1310" s="106"/>
      <c r="J1310" s="110">
        <v>47164</v>
      </c>
      <c r="K1310" s="106">
        <v>3.87704</v>
      </c>
      <c r="L1310" s="30"/>
      <c r="AF1310" s="35">
        <f t="shared" si="87"/>
        <v>46561</v>
      </c>
      <c r="AG1310" s="36">
        <f t="shared" si="86"/>
        <v>3.7334100000000002E-2</v>
      </c>
      <c r="AH1310" s="36"/>
      <c r="AJ1310" s="37"/>
      <c r="AK1310" s="37"/>
    </row>
    <row r="1311" spans="5:37" x14ac:dyDescent="0.25">
      <c r="E1311" s="1">
        <v>3.87574</v>
      </c>
      <c r="F1311" s="106"/>
      <c r="J1311" s="110">
        <v>47165</v>
      </c>
      <c r="K1311" s="106">
        <v>3.8776600000000001</v>
      </c>
      <c r="L1311" s="30"/>
      <c r="AF1311" s="35">
        <f t="shared" si="87"/>
        <v>46562</v>
      </c>
      <c r="AG1311" s="36">
        <f t="shared" si="86"/>
        <v>3.7334100000000002E-2</v>
      </c>
      <c r="AH1311" s="36"/>
      <c r="AJ1311" s="37"/>
      <c r="AK1311" s="37"/>
    </row>
    <row r="1312" spans="5:37" x14ac:dyDescent="0.25">
      <c r="E1312" s="1">
        <v>3.87574</v>
      </c>
      <c r="F1312" s="106"/>
      <c r="J1312" s="110">
        <v>47169</v>
      </c>
      <c r="K1312" s="106">
        <v>3.87704</v>
      </c>
      <c r="L1312" s="30"/>
      <c r="AF1312" s="35">
        <f t="shared" si="87"/>
        <v>46563</v>
      </c>
      <c r="AG1312" s="36">
        <f t="shared" si="86"/>
        <v>3.73379E-2</v>
      </c>
      <c r="AH1312" s="36"/>
      <c r="AJ1312" s="37"/>
      <c r="AK1312" s="37"/>
    </row>
    <row r="1313" spans="5:37" x14ac:dyDescent="0.25">
      <c r="E1313" s="1">
        <v>3.87574</v>
      </c>
      <c r="F1313" s="106"/>
      <c r="J1313" s="110">
        <v>47170</v>
      </c>
      <c r="K1313" s="106">
        <v>3.87704</v>
      </c>
      <c r="L1313" s="30"/>
      <c r="AF1313" s="35">
        <f t="shared" si="87"/>
        <v>46564</v>
      </c>
      <c r="AG1313" s="36">
        <f t="shared" si="86"/>
        <v>3.73379E-2</v>
      </c>
      <c r="AH1313" s="36"/>
      <c r="AJ1313" s="37"/>
      <c r="AK1313" s="37"/>
    </row>
    <row r="1314" spans="5:37" x14ac:dyDescent="0.25">
      <c r="E1314" s="1">
        <v>3.87616</v>
      </c>
      <c r="F1314" s="106"/>
      <c r="J1314" s="110">
        <v>47171</v>
      </c>
      <c r="K1314" s="106">
        <v>3.87704</v>
      </c>
      <c r="L1314" s="30"/>
      <c r="AF1314" s="35">
        <f t="shared" si="87"/>
        <v>46565</v>
      </c>
      <c r="AG1314" s="36">
        <f t="shared" si="86"/>
        <v>3.73379E-2</v>
      </c>
      <c r="AH1314" s="36"/>
      <c r="AJ1314" s="37"/>
      <c r="AK1314" s="37"/>
    </row>
    <row r="1315" spans="5:37" x14ac:dyDescent="0.25">
      <c r="E1315" s="1">
        <v>3.87574</v>
      </c>
      <c r="F1315" s="106"/>
      <c r="J1315" s="110">
        <v>47172</v>
      </c>
      <c r="K1315" s="106">
        <v>3.8774500000000001</v>
      </c>
      <c r="L1315" s="30"/>
      <c r="AF1315" s="35">
        <f t="shared" si="87"/>
        <v>46566</v>
      </c>
      <c r="AG1315" s="36">
        <f t="shared" si="86"/>
        <v>3.7334100000000002E-2</v>
      </c>
      <c r="AH1315" s="36"/>
      <c r="AJ1315" s="37"/>
      <c r="AK1315" s="37"/>
    </row>
    <row r="1316" spans="5:37" x14ac:dyDescent="0.25">
      <c r="E1316" s="1">
        <v>3.87574</v>
      </c>
      <c r="F1316" s="106"/>
      <c r="J1316" s="110">
        <v>47175</v>
      </c>
      <c r="K1316" s="106">
        <v>3.87704</v>
      </c>
      <c r="L1316" s="30"/>
      <c r="AF1316" s="35">
        <f t="shared" si="87"/>
        <v>46567</v>
      </c>
      <c r="AG1316" s="36">
        <f t="shared" si="86"/>
        <v>3.7334100000000002E-2</v>
      </c>
      <c r="AH1316" s="36"/>
      <c r="AJ1316" s="37"/>
      <c r="AK1316" s="37"/>
    </row>
    <row r="1317" spans="5:37" x14ac:dyDescent="0.25">
      <c r="E1317" s="1">
        <v>3.87574</v>
      </c>
      <c r="F1317" s="106"/>
      <c r="J1317" s="110">
        <v>47176</v>
      </c>
      <c r="K1317" s="106">
        <v>3.87704</v>
      </c>
      <c r="L1317" s="30"/>
      <c r="AF1317" s="35">
        <f t="shared" si="87"/>
        <v>46568</v>
      </c>
      <c r="AG1317" s="36">
        <f t="shared" si="86"/>
        <v>3.7334100000000002E-2</v>
      </c>
      <c r="AH1317" s="36"/>
      <c r="AJ1317" s="37"/>
      <c r="AK1317" s="37"/>
    </row>
    <row r="1318" spans="5:37" x14ac:dyDescent="0.25">
      <c r="E1318" s="1">
        <v>3.87574</v>
      </c>
      <c r="F1318" s="106"/>
      <c r="J1318" s="110">
        <v>47177</v>
      </c>
      <c r="K1318" s="106">
        <v>3.87704</v>
      </c>
      <c r="L1318" s="30"/>
      <c r="AF1318" s="35">
        <f t="shared" si="87"/>
        <v>46569</v>
      </c>
      <c r="AG1318" s="36">
        <f t="shared" si="86"/>
        <v>3.7334100000000002E-2</v>
      </c>
      <c r="AH1318" s="36"/>
      <c r="AJ1318" s="37"/>
      <c r="AK1318" s="37"/>
    </row>
    <row r="1319" spans="5:37" x14ac:dyDescent="0.25">
      <c r="E1319" s="1">
        <v>3.8763700000000001</v>
      </c>
      <c r="F1319" s="106"/>
      <c r="J1319" s="110">
        <v>47178</v>
      </c>
      <c r="K1319" s="106">
        <v>3.87704</v>
      </c>
      <c r="L1319" s="30"/>
      <c r="AF1319" s="35">
        <f t="shared" si="87"/>
        <v>46570</v>
      </c>
      <c r="AG1319" s="36">
        <f t="shared" si="86"/>
        <v>3.7339900000000002E-2</v>
      </c>
      <c r="AH1319" s="36"/>
      <c r="AJ1319" s="37"/>
      <c r="AK1319" s="37"/>
    </row>
    <row r="1320" spans="5:37" x14ac:dyDescent="0.25">
      <c r="E1320" s="1">
        <v>3.87574</v>
      </c>
      <c r="F1320" s="106"/>
      <c r="J1320" s="110">
        <v>47179</v>
      </c>
      <c r="K1320" s="106">
        <v>3.8774500000000001</v>
      </c>
      <c r="L1320" s="30"/>
      <c r="AF1320" s="35">
        <f t="shared" si="87"/>
        <v>46571</v>
      </c>
      <c r="AG1320" s="36">
        <f t="shared" si="86"/>
        <v>3.7339900000000002E-2</v>
      </c>
      <c r="AH1320" s="36"/>
      <c r="AJ1320" s="37"/>
      <c r="AK1320" s="37"/>
    </row>
    <row r="1321" spans="5:37" x14ac:dyDescent="0.25">
      <c r="E1321" s="1">
        <v>3.87574</v>
      </c>
      <c r="F1321" s="106"/>
      <c r="J1321" s="110">
        <v>47182</v>
      </c>
      <c r="K1321" s="106">
        <v>3.87704</v>
      </c>
      <c r="L1321" s="30"/>
      <c r="AF1321" s="35">
        <f t="shared" si="87"/>
        <v>46572</v>
      </c>
      <c r="AG1321" s="36">
        <f t="shared" si="86"/>
        <v>3.7339900000000002E-2</v>
      </c>
      <c r="AH1321" s="36"/>
      <c r="AJ1321" s="37"/>
      <c r="AK1321" s="37"/>
    </row>
    <row r="1322" spans="5:37" x14ac:dyDescent="0.25">
      <c r="E1322" s="1">
        <v>3.87574</v>
      </c>
      <c r="F1322" s="106"/>
      <c r="J1322" s="110">
        <v>47183</v>
      </c>
      <c r="K1322" s="106">
        <v>3.87704</v>
      </c>
      <c r="L1322" s="30"/>
      <c r="AF1322" s="35">
        <f t="shared" si="87"/>
        <v>46573</v>
      </c>
      <c r="AG1322" s="36">
        <f t="shared" si="86"/>
        <v>3.7339900000000002E-2</v>
      </c>
      <c r="AH1322" s="36"/>
      <c r="AJ1322" s="37"/>
      <c r="AK1322" s="37"/>
    </row>
    <row r="1323" spans="5:37" x14ac:dyDescent="0.25">
      <c r="E1323" s="1">
        <v>3.87616</v>
      </c>
      <c r="F1323" s="106"/>
      <c r="J1323" s="110">
        <v>47184</v>
      </c>
      <c r="K1323" s="106">
        <v>3.87704</v>
      </c>
      <c r="L1323" s="30"/>
      <c r="AF1323" s="35">
        <f t="shared" si="87"/>
        <v>46574</v>
      </c>
      <c r="AG1323" s="36">
        <f t="shared" si="86"/>
        <v>3.7334100000000002E-2</v>
      </c>
      <c r="AH1323" s="36"/>
      <c r="AJ1323" s="37"/>
      <c r="AK1323" s="37"/>
    </row>
    <row r="1324" spans="5:37" x14ac:dyDescent="0.25">
      <c r="E1324" s="1">
        <v>3.87574</v>
      </c>
      <c r="F1324" s="106"/>
      <c r="J1324" s="110">
        <v>47185</v>
      </c>
      <c r="K1324" s="106">
        <v>3.87704</v>
      </c>
      <c r="L1324" s="30"/>
      <c r="AF1324" s="35">
        <f t="shared" si="87"/>
        <v>46575</v>
      </c>
      <c r="AG1324" s="36">
        <f t="shared" si="86"/>
        <v>3.7334100000000002E-2</v>
      </c>
      <c r="AH1324" s="36"/>
      <c r="AJ1324" s="37"/>
      <c r="AK1324" s="37"/>
    </row>
    <row r="1325" spans="5:37" x14ac:dyDescent="0.25">
      <c r="E1325" s="1">
        <v>3.87574</v>
      </c>
      <c r="F1325" s="106"/>
      <c r="J1325" s="110">
        <v>47186</v>
      </c>
      <c r="K1325" s="106">
        <v>3.8774500000000001</v>
      </c>
      <c r="L1325" s="30"/>
      <c r="AF1325" s="35">
        <f t="shared" si="87"/>
        <v>46576</v>
      </c>
      <c r="AG1325" s="36">
        <f t="shared" si="86"/>
        <v>3.7334100000000002E-2</v>
      </c>
      <c r="AH1325" s="36"/>
      <c r="AJ1325" s="37"/>
      <c r="AK1325" s="37"/>
    </row>
    <row r="1326" spans="5:37" x14ac:dyDescent="0.25">
      <c r="E1326" s="1">
        <v>3.87574</v>
      </c>
      <c r="F1326" s="106"/>
      <c r="J1326" s="110">
        <v>47189</v>
      </c>
      <c r="K1326" s="106">
        <v>3.87704</v>
      </c>
      <c r="L1326" s="30"/>
      <c r="AF1326" s="35">
        <f t="shared" si="87"/>
        <v>46577</v>
      </c>
      <c r="AG1326" s="36">
        <f t="shared" si="86"/>
        <v>3.73379E-2</v>
      </c>
      <c r="AH1326" s="36"/>
      <c r="AJ1326" s="37"/>
      <c r="AK1326" s="37"/>
    </row>
    <row r="1327" spans="5:37" x14ac:dyDescent="0.25">
      <c r="E1327" s="1">
        <v>3.87574</v>
      </c>
      <c r="F1327" s="106"/>
      <c r="J1327" s="110">
        <v>47190</v>
      </c>
      <c r="K1327" s="106">
        <v>3.87704</v>
      </c>
      <c r="L1327" s="30"/>
      <c r="AF1327" s="35">
        <f t="shared" si="87"/>
        <v>46578</v>
      </c>
      <c r="AG1327" s="36">
        <f t="shared" si="86"/>
        <v>3.73379E-2</v>
      </c>
      <c r="AH1327" s="36"/>
      <c r="AJ1327" s="37"/>
      <c r="AK1327" s="37"/>
    </row>
    <row r="1328" spans="5:37" x14ac:dyDescent="0.25">
      <c r="E1328" s="1">
        <v>3.87616</v>
      </c>
      <c r="F1328" s="106"/>
      <c r="J1328" s="110">
        <v>47191</v>
      </c>
      <c r="K1328" s="106">
        <v>3.87704</v>
      </c>
      <c r="L1328" s="30"/>
      <c r="AF1328" s="35">
        <f t="shared" si="87"/>
        <v>46579</v>
      </c>
      <c r="AG1328" s="36">
        <f t="shared" si="86"/>
        <v>3.73379E-2</v>
      </c>
      <c r="AH1328" s="36"/>
      <c r="AJ1328" s="37"/>
      <c r="AK1328" s="37"/>
    </row>
    <row r="1329" spans="5:37" x14ac:dyDescent="0.25">
      <c r="E1329" s="1">
        <v>3.87574</v>
      </c>
      <c r="F1329" s="106"/>
      <c r="J1329" s="110">
        <v>47192</v>
      </c>
      <c r="K1329" s="106">
        <v>3.87704</v>
      </c>
      <c r="L1329" s="30"/>
      <c r="AF1329" s="35">
        <f t="shared" si="87"/>
        <v>46580</v>
      </c>
      <c r="AG1329" s="36">
        <f t="shared" si="86"/>
        <v>3.7334100000000002E-2</v>
      </c>
      <c r="AH1329" s="36"/>
      <c r="AJ1329" s="37"/>
      <c r="AK1329" s="37"/>
    </row>
    <row r="1330" spans="5:37" x14ac:dyDescent="0.25">
      <c r="E1330" s="1">
        <v>3.87574</v>
      </c>
      <c r="F1330" s="106"/>
      <c r="J1330" s="110">
        <v>47193</v>
      </c>
      <c r="K1330" s="106">
        <v>3.8774500000000001</v>
      </c>
      <c r="L1330" s="30"/>
      <c r="AF1330" s="35">
        <f t="shared" si="87"/>
        <v>46581</v>
      </c>
      <c r="AG1330" s="36">
        <f t="shared" si="86"/>
        <v>3.7334100000000002E-2</v>
      </c>
      <c r="AH1330" s="36"/>
      <c r="AJ1330" s="37"/>
      <c r="AK1330" s="37"/>
    </row>
    <row r="1331" spans="5:37" x14ac:dyDescent="0.25">
      <c r="E1331" s="1">
        <v>3.87574</v>
      </c>
      <c r="F1331" s="106"/>
      <c r="J1331" s="110">
        <v>47196</v>
      </c>
      <c r="K1331" s="106">
        <v>3.87704</v>
      </c>
      <c r="L1331" s="30"/>
      <c r="AF1331" s="35">
        <f t="shared" si="87"/>
        <v>46582</v>
      </c>
      <c r="AG1331" s="36">
        <f t="shared" si="86"/>
        <v>3.7334100000000002E-2</v>
      </c>
      <c r="AH1331" s="36"/>
      <c r="AJ1331" s="37"/>
      <c r="AK1331" s="37"/>
    </row>
    <row r="1332" spans="5:37" x14ac:dyDescent="0.25">
      <c r="E1332" s="1">
        <v>3.87574</v>
      </c>
      <c r="F1332" s="106"/>
      <c r="J1332" s="110">
        <v>47197</v>
      </c>
      <c r="K1332" s="106">
        <v>3.87704</v>
      </c>
      <c r="L1332" s="30"/>
      <c r="AF1332" s="35">
        <f t="shared" si="87"/>
        <v>46583</v>
      </c>
      <c r="AG1332" s="36">
        <f t="shared" si="86"/>
        <v>3.7334100000000002E-2</v>
      </c>
      <c r="AH1332" s="36"/>
      <c r="AJ1332" s="37"/>
      <c r="AK1332" s="37"/>
    </row>
    <row r="1333" spans="5:37" x14ac:dyDescent="0.25">
      <c r="E1333" s="1">
        <v>3.87616</v>
      </c>
      <c r="F1333" s="106"/>
      <c r="J1333" s="110">
        <v>47198</v>
      </c>
      <c r="K1333" s="106">
        <v>3.87704</v>
      </c>
      <c r="L1333" s="30"/>
      <c r="AF1333" s="35">
        <f t="shared" si="87"/>
        <v>46584</v>
      </c>
      <c r="AG1333" s="36">
        <f t="shared" si="86"/>
        <v>3.73379E-2</v>
      </c>
      <c r="AH1333" s="36"/>
      <c r="AJ1333" s="37"/>
      <c r="AK1333" s="37"/>
    </row>
    <row r="1334" spans="5:37" x14ac:dyDescent="0.25">
      <c r="E1334" s="1">
        <v>3.87574</v>
      </c>
      <c r="F1334" s="106"/>
      <c r="J1334" s="110">
        <v>47199</v>
      </c>
      <c r="K1334" s="106">
        <v>3.87704</v>
      </c>
      <c r="L1334" s="30"/>
      <c r="AF1334" s="35">
        <f t="shared" si="87"/>
        <v>46585</v>
      </c>
      <c r="AG1334" s="36">
        <f t="shared" si="86"/>
        <v>3.73379E-2</v>
      </c>
      <c r="AH1334" s="36"/>
      <c r="AJ1334" s="37"/>
      <c r="AK1334" s="37"/>
    </row>
    <row r="1335" spans="5:37" x14ac:dyDescent="0.25">
      <c r="E1335" s="1">
        <v>3.87574</v>
      </c>
      <c r="F1335" s="106"/>
      <c r="J1335" s="110">
        <v>47200</v>
      </c>
      <c r="K1335" s="106">
        <v>3.8774500000000001</v>
      </c>
      <c r="L1335" s="30"/>
      <c r="AF1335" s="35">
        <f t="shared" si="87"/>
        <v>46586</v>
      </c>
      <c r="AG1335" s="36">
        <f t="shared" si="86"/>
        <v>3.73379E-2</v>
      </c>
      <c r="AH1335" s="36"/>
      <c r="AJ1335" s="37"/>
      <c r="AK1335" s="37"/>
    </row>
    <row r="1336" spans="5:37" x14ac:dyDescent="0.25">
      <c r="E1336" s="1">
        <v>3.87574</v>
      </c>
      <c r="F1336" s="106"/>
      <c r="J1336" s="110">
        <v>47203</v>
      </c>
      <c r="K1336" s="106">
        <v>3.87704</v>
      </c>
      <c r="L1336" s="30"/>
      <c r="AF1336" s="35">
        <f t="shared" si="87"/>
        <v>46587</v>
      </c>
      <c r="AG1336" s="36">
        <f t="shared" si="86"/>
        <v>3.7334100000000002E-2</v>
      </c>
      <c r="AH1336" s="36"/>
      <c r="AJ1336" s="37"/>
      <c r="AK1336" s="37"/>
    </row>
    <row r="1337" spans="5:37" x14ac:dyDescent="0.25">
      <c r="E1337" s="1">
        <v>3.87574</v>
      </c>
      <c r="F1337" s="106"/>
      <c r="J1337" s="110">
        <v>47204</v>
      </c>
      <c r="K1337" s="106">
        <v>3.87704</v>
      </c>
      <c r="L1337" s="30"/>
      <c r="AF1337" s="35">
        <f t="shared" si="87"/>
        <v>46588</v>
      </c>
      <c r="AG1337" s="36">
        <f t="shared" si="86"/>
        <v>3.7334100000000002E-2</v>
      </c>
      <c r="AH1337" s="36"/>
      <c r="AJ1337" s="37"/>
      <c r="AK1337" s="37"/>
    </row>
    <row r="1338" spans="5:37" x14ac:dyDescent="0.25">
      <c r="E1338" s="1">
        <v>3.87616</v>
      </c>
      <c r="F1338" s="106"/>
      <c r="J1338" s="110">
        <v>47205</v>
      </c>
      <c r="K1338" s="106">
        <v>3.87704</v>
      </c>
      <c r="L1338" s="30"/>
      <c r="AF1338" s="35">
        <f t="shared" si="87"/>
        <v>46589</v>
      </c>
      <c r="AG1338" s="36">
        <f t="shared" si="86"/>
        <v>3.7334100000000002E-2</v>
      </c>
      <c r="AH1338" s="36"/>
      <c r="AJ1338" s="37"/>
      <c r="AK1338" s="37"/>
    </row>
    <row r="1339" spans="5:37" x14ac:dyDescent="0.25">
      <c r="E1339" s="1">
        <v>3.87574</v>
      </c>
      <c r="F1339" s="106"/>
      <c r="J1339" s="110">
        <v>47206</v>
      </c>
      <c r="K1339" s="106">
        <v>3.8776600000000001</v>
      </c>
      <c r="L1339" s="30"/>
      <c r="AF1339" s="35">
        <f t="shared" si="87"/>
        <v>46590</v>
      </c>
      <c r="AG1339" s="36">
        <f t="shared" si="86"/>
        <v>3.7334100000000002E-2</v>
      </c>
      <c r="AH1339" s="36"/>
      <c r="AJ1339" s="37"/>
      <c r="AK1339" s="37"/>
    </row>
    <row r="1340" spans="5:37" x14ac:dyDescent="0.25">
      <c r="E1340" s="1">
        <v>3.87574</v>
      </c>
      <c r="F1340" s="106"/>
      <c r="J1340" s="110">
        <v>47210</v>
      </c>
      <c r="K1340" s="106">
        <v>3.87704</v>
      </c>
      <c r="L1340" s="30"/>
      <c r="AF1340" s="35">
        <f t="shared" si="87"/>
        <v>46591</v>
      </c>
      <c r="AG1340" s="36">
        <f t="shared" si="86"/>
        <v>3.73379E-2</v>
      </c>
      <c r="AH1340" s="36"/>
      <c r="AJ1340" s="37"/>
      <c r="AK1340" s="37"/>
    </row>
    <row r="1341" spans="5:37" x14ac:dyDescent="0.25">
      <c r="E1341" s="1">
        <v>3.87574</v>
      </c>
      <c r="F1341" s="106"/>
      <c r="J1341" s="110">
        <v>47211</v>
      </c>
      <c r="K1341" s="106">
        <v>3.87704</v>
      </c>
      <c r="L1341" s="30"/>
      <c r="AF1341" s="35">
        <f t="shared" si="87"/>
        <v>46592</v>
      </c>
      <c r="AG1341" s="36">
        <f t="shared" si="86"/>
        <v>3.73379E-2</v>
      </c>
      <c r="AH1341" s="36"/>
      <c r="AJ1341" s="37"/>
      <c r="AK1341" s="37"/>
    </row>
    <row r="1342" spans="5:37" x14ac:dyDescent="0.25">
      <c r="E1342" s="1">
        <v>3.87574</v>
      </c>
      <c r="F1342" s="106"/>
      <c r="J1342" s="110">
        <v>47212</v>
      </c>
      <c r="K1342" s="106">
        <v>3.87704</v>
      </c>
      <c r="L1342" s="30"/>
      <c r="AF1342" s="35">
        <f t="shared" si="87"/>
        <v>46593</v>
      </c>
      <c r="AG1342" s="36">
        <f t="shared" si="86"/>
        <v>3.73379E-2</v>
      </c>
      <c r="AH1342" s="36"/>
      <c r="AJ1342" s="37"/>
      <c r="AK1342" s="37"/>
    </row>
    <row r="1343" spans="5:37" x14ac:dyDescent="0.25">
      <c r="E1343" s="1">
        <v>3.87616</v>
      </c>
      <c r="F1343" s="106"/>
      <c r="J1343" s="110">
        <v>47213</v>
      </c>
      <c r="K1343" s="106">
        <v>3.87704</v>
      </c>
      <c r="L1343" s="30"/>
      <c r="AF1343" s="35">
        <f t="shared" si="87"/>
        <v>46594</v>
      </c>
      <c r="AG1343" s="36">
        <f t="shared" si="86"/>
        <v>3.7334100000000002E-2</v>
      </c>
      <c r="AH1343" s="36"/>
      <c r="AJ1343" s="37"/>
      <c r="AK1343" s="37"/>
    </row>
    <row r="1344" spans="5:37" x14ac:dyDescent="0.25">
      <c r="E1344" s="1">
        <v>3.87574</v>
      </c>
      <c r="F1344" s="106"/>
      <c r="J1344" s="110">
        <v>47214</v>
      </c>
      <c r="K1344" s="106">
        <v>3.8774500000000001</v>
      </c>
      <c r="L1344" s="30"/>
      <c r="AF1344" s="35">
        <f t="shared" si="87"/>
        <v>46595</v>
      </c>
      <c r="AG1344" s="36">
        <f t="shared" si="86"/>
        <v>3.7334100000000002E-2</v>
      </c>
      <c r="AH1344" s="36"/>
      <c r="AJ1344" s="37"/>
      <c r="AK1344" s="37"/>
    </row>
    <row r="1345" spans="5:37" x14ac:dyDescent="0.25">
      <c r="E1345" s="1">
        <v>3.87574</v>
      </c>
      <c r="F1345" s="106"/>
      <c r="J1345" s="110">
        <v>47217</v>
      </c>
      <c r="K1345" s="106">
        <v>3.87704</v>
      </c>
      <c r="L1345" s="30"/>
      <c r="AF1345" s="35">
        <f t="shared" si="87"/>
        <v>46596</v>
      </c>
      <c r="AG1345" s="36">
        <f t="shared" si="86"/>
        <v>3.7334100000000002E-2</v>
      </c>
      <c r="AH1345" s="36"/>
      <c r="AJ1345" s="37"/>
      <c r="AK1345" s="37"/>
    </row>
    <row r="1346" spans="5:37" x14ac:dyDescent="0.25">
      <c r="E1346" s="1">
        <v>3.87574</v>
      </c>
      <c r="F1346" s="106"/>
      <c r="J1346" s="110">
        <v>47218</v>
      </c>
      <c r="K1346" s="106">
        <v>3.87704</v>
      </c>
      <c r="L1346" s="30"/>
      <c r="AF1346" s="35">
        <f t="shared" si="87"/>
        <v>46597</v>
      </c>
      <c r="AG1346" s="36">
        <f t="shared" si="86"/>
        <v>3.7334100000000002E-2</v>
      </c>
      <c r="AH1346" s="36"/>
      <c r="AJ1346" s="37"/>
      <c r="AK1346" s="37"/>
    </row>
    <row r="1347" spans="5:37" x14ac:dyDescent="0.25">
      <c r="E1347" s="1">
        <v>3.8763700000000001</v>
      </c>
      <c r="F1347" s="106"/>
      <c r="J1347" s="110">
        <v>47219</v>
      </c>
      <c r="K1347" s="106">
        <v>3.87704</v>
      </c>
      <c r="L1347" s="30"/>
      <c r="AF1347" s="35">
        <f t="shared" si="87"/>
        <v>46598</v>
      </c>
      <c r="AG1347" s="36">
        <f t="shared" si="86"/>
        <v>3.73379E-2</v>
      </c>
      <c r="AH1347" s="36"/>
      <c r="AJ1347" s="37"/>
      <c r="AK1347" s="37"/>
    </row>
    <row r="1348" spans="5:37" x14ac:dyDescent="0.25">
      <c r="E1348" s="1">
        <v>3.87574</v>
      </c>
      <c r="F1348" s="106"/>
      <c r="J1348" s="110">
        <v>47220</v>
      </c>
      <c r="K1348" s="106">
        <v>3.87704</v>
      </c>
      <c r="L1348" s="30"/>
      <c r="AF1348" s="35">
        <f t="shared" si="87"/>
        <v>46599</v>
      </c>
      <c r="AG1348" s="36">
        <f t="shared" si="86"/>
        <v>3.73379E-2</v>
      </c>
      <c r="AH1348" s="36"/>
      <c r="AJ1348" s="37"/>
      <c r="AK1348" s="37"/>
    </row>
    <row r="1349" spans="5:37" x14ac:dyDescent="0.25">
      <c r="E1349" s="1">
        <v>3.87574</v>
      </c>
      <c r="F1349" s="106"/>
      <c r="J1349" s="110">
        <v>47221</v>
      </c>
      <c r="K1349" s="106">
        <v>3.8774500000000001</v>
      </c>
      <c r="L1349" s="30"/>
      <c r="AF1349" s="35">
        <f t="shared" si="87"/>
        <v>46600</v>
      </c>
      <c r="AG1349" s="36">
        <f t="shared" si="86"/>
        <v>3.73379E-2</v>
      </c>
      <c r="AH1349" s="36"/>
      <c r="AJ1349" s="37"/>
      <c r="AK1349" s="37"/>
    </row>
    <row r="1350" spans="5:37" x14ac:dyDescent="0.25">
      <c r="E1350" s="1">
        <v>3.87574</v>
      </c>
      <c r="F1350" s="106"/>
      <c r="J1350" s="110">
        <v>47224</v>
      </c>
      <c r="K1350" s="106">
        <v>3.87704</v>
      </c>
      <c r="L1350" s="30"/>
      <c r="AF1350" s="35">
        <f t="shared" si="87"/>
        <v>46601</v>
      </c>
      <c r="AG1350" s="36">
        <f t="shared" si="86"/>
        <v>3.7334100000000002E-2</v>
      </c>
      <c r="AH1350" s="36"/>
      <c r="AJ1350" s="37"/>
      <c r="AK1350" s="37"/>
    </row>
    <row r="1351" spans="5:37" x14ac:dyDescent="0.25">
      <c r="E1351" s="1">
        <v>3.87574</v>
      </c>
      <c r="F1351" s="106"/>
      <c r="J1351" s="110">
        <v>47225</v>
      </c>
      <c r="K1351" s="106">
        <v>3.87704</v>
      </c>
      <c r="L1351" s="30"/>
      <c r="AF1351" s="35">
        <f t="shared" si="87"/>
        <v>46602</v>
      </c>
      <c r="AG1351" s="36">
        <f t="shared" ref="AG1351:AG1414" si="88">_xlfn.IFNA(VLOOKUP(AF1351,J:K,2,FALSE)/100,AG1350)</f>
        <v>3.7334100000000002E-2</v>
      </c>
      <c r="AH1351" s="36"/>
      <c r="AJ1351" s="37"/>
      <c r="AK1351" s="37"/>
    </row>
    <row r="1352" spans="5:37" x14ac:dyDescent="0.25">
      <c r="E1352" s="1">
        <v>3.87616</v>
      </c>
      <c r="F1352" s="106"/>
      <c r="J1352" s="110">
        <v>47226</v>
      </c>
      <c r="K1352" s="106">
        <v>3.87704</v>
      </c>
      <c r="L1352" s="30"/>
      <c r="AF1352" s="35">
        <f t="shared" ref="AF1352:AF1415" si="89">AF1351+1</f>
        <v>46603</v>
      </c>
      <c r="AG1352" s="36">
        <f t="shared" si="88"/>
        <v>3.7334100000000002E-2</v>
      </c>
      <c r="AH1352" s="36"/>
      <c r="AJ1352" s="37"/>
      <c r="AK1352" s="37"/>
    </row>
    <row r="1353" spans="5:37" x14ac:dyDescent="0.25">
      <c r="E1353" s="1">
        <v>3.87574</v>
      </c>
      <c r="F1353" s="106"/>
      <c r="J1353" s="110">
        <v>47227</v>
      </c>
      <c r="K1353" s="106">
        <v>3.87704</v>
      </c>
      <c r="L1353" s="30"/>
      <c r="AF1353" s="35">
        <f t="shared" si="89"/>
        <v>46604</v>
      </c>
      <c r="AG1353" s="36">
        <f t="shared" si="88"/>
        <v>3.7334100000000002E-2</v>
      </c>
      <c r="AH1353" s="36"/>
      <c r="AJ1353" s="37"/>
      <c r="AK1353" s="37"/>
    </row>
    <row r="1354" spans="5:37" x14ac:dyDescent="0.25">
      <c r="E1354" s="1">
        <v>3.87574</v>
      </c>
      <c r="F1354" s="106"/>
      <c r="J1354" s="110">
        <v>47228</v>
      </c>
      <c r="K1354" s="106">
        <v>3.8774500000000001</v>
      </c>
      <c r="L1354" s="30"/>
      <c r="AF1354" s="35">
        <f t="shared" si="89"/>
        <v>46605</v>
      </c>
      <c r="AG1354" s="36">
        <f t="shared" si="88"/>
        <v>3.73379E-2</v>
      </c>
      <c r="AH1354" s="36"/>
      <c r="AJ1354" s="37"/>
      <c r="AK1354" s="37"/>
    </row>
    <row r="1355" spans="5:37" x14ac:dyDescent="0.25">
      <c r="E1355" s="1">
        <v>3.87574</v>
      </c>
      <c r="F1355" s="106"/>
      <c r="J1355" s="110">
        <v>47231</v>
      </c>
      <c r="K1355" s="106">
        <v>3.87704</v>
      </c>
      <c r="L1355" s="30"/>
      <c r="AF1355" s="35">
        <f t="shared" si="89"/>
        <v>46606</v>
      </c>
      <c r="AG1355" s="36">
        <f t="shared" si="88"/>
        <v>3.73379E-2</v>
      </c>
      <c r="AH1355" s="36"/>
      <c r="AJ1355" s="37"/>
      <c r="AK1355" s="37"/>
    </row>
    <row r="1356" spans="5:37" x14ac:dyDescent="0.25">
      <c r="E1356" s="1">
        <v>3.87574</v>
      </c>
      <c r="F1356" s="106"/>
      <c r="J1356" s="110">
        <v>47232</v>
      </c>
      <c r="K1356" s="106">
        <v>3.87704</v>
      </c>
      <c r="L1356" s="30"/>
      <c r="AF1356" s="35">
        <f t="shared" si="89"/>
        <v>46607</v>
      </c>
      <c r="AG1356" s="36">
        <f t="shared" si="88"/>
        <v>3.73379E-2</v>
      </c>
      <c r="AH1356" s="36"/>
      <c r="AJ1356" s="37"/>
      <c r="AK1356" s="37"/>
    </row>
    <row r="1357" spans="5:37" x14ac:dyDescent="0.25">
      <c r="E1357" s="1">
        <v>3.87616</v>
      </c>
      <c r="F1357" s="106"/>
      <c r="J1357" s="110">
        <v>47233</v>
      </c>
      <c r="K1357" s="106">
        <v>3.87704</v>
      </c>
      <c r="L1357" s="30"/>
      <c r="AF1357" s="35">
        <f t="shared" si="89"/>
        <v>46608</v>
      </c>
      <c r="AG1357" s="36">
        <f t="shared" si="88"/>
        <v>3.7334100000000002E-2</v>
      </c>
      <c r="AH1357" s="36"/>
      <c r="AJ1357" s="37"/>
      <c r="AK1357" s="37"/>
    </row>
    <row r="1358" spans="5:37" x14ac:dyDescent="0.25">
      <c r="E1358" s="1">
        <v>3.87574</v>
      </c>
      <c r="F1358" s="106"/>
      <c r="J1358" s="110">
        <v>47234</v>
      </c>
      <c r="K1358" s="106">
        <v>3.87704</v>
      </c>
      <c r="L1358" s="30"/>
      <c r="AF1358" s="35">
        <f t="shared" si="89"/>
        <v>46609</v>
      </c>
      <c r="AG1358" s="36">
        <f t="shared" si="88"/>
        <v>3.7334100000000002E-2</v>
      </c>
      <c r="AH1358" s="36"/>
      <c r="AJ1358" s="37"/>
      <c r="AK1358" s="37"/>
    </row>
    <row r="1359" spans="5:37" x14ac:dyDescent="0.25">
      <c r="E1359" s="1">
        <v>3.87574</v>
      </c>
      <c r="F1359" s="106"/>
      <c r="J1359" s="110">
        <v>47235</v>
      </c>
      <c r="K1359" s="106">
        <v>3.8774500000000001</v>
      </c>
      <c r="L1359" s="30"/>
      <c r="AF1359" s="35">
        <f t="shared" si="89"/>
        <v>46610</v>
      </c>
      <c r="AG1359" s="36">
        <f t="shared" si="88"/>
        <v>3.7334100000000002E-2</v>
      </c>
      <c r="AH1359" s="36"/>
      <c r="AJ1359" s="37"/>
      <c r="AK1359" s="37"/>
    </row>
    <row r="1360" spans="5:37" x14ac:dyDescent="0.25">
      <c r="E1360" s="1">
        <v>3.87574</v>
      </c>
      <c r="F1360" s="106"/>
      <c r="J1360" s="110">
        <v>47238</v>
      </c>
      <c r="K1360" s="106">
        <v>3.87704</v>
      </c>
      <c r="L1360" s="30"/>
      <c r="AF1360" s="35">
        <f t="shared" si="89"/>
        <v>46611</v>
      </c>
      <c r="AG1360" s="36">
        <f t="shared" si="88"/>
        <v>3.7334100000000002E-2</v>
      </c>
      <c r="AH1360" s="36"/>
      <c r="AJ1360" s="37"/>
      <c r="AK1360" s="37"/>
    </row>
    <row r="1361" spans="5:37" x14ac:dyDescent="0.25">
      <c r="E1361" s="1">
        <v>3.87574</v>
      </c>
      <c r="F1361" s="106"/>
      <c r="J1361" s="110">
        <v>47239</v>
      </c>
      <c r="K1361" s="106">
        <v>3.87704</v>
      </c>
      <c r="L1361" s="30"/>
      <c r="AF1361" s="35">
        <f t="shared" si="89"/>
        <v>46612</v>
      </c>
      <c r="AG1361" s="36">
        <f t="shared" si="88"/>
        <v>3.73379E-2</v>
      </c>
      <c r="AH1361" s="36"/>
      <c r="AJ1361" s="37"/>
      <c r="AK1361" s="37"/>
    </row>
    <row r="1362" spans="5:37" x14ac:dyDescent="0.25">
      <c r="E1362" s="1">
        <v>3.87616</v>
      </c>
      <c r="F1362" s="106"/>
      <c r="J1362" s="110">
        <v>47240</v>
      </c>
      <c r="K1362" s="106">
        <v>3.87704</v>
      </c>
      <c r="L1362" s="30"/>
      <c r="AF1362" s="35">
        <f t="shared" si="89"/>
        <v>46613</v>
      </c>
      <c r="AG1362" s="36">
        <f t="shared" si="88"/>
        <v>3.73379E-2</v>
      </c>
      <c r="AH1362" s="36"/>
      <c r="AJ1362" s="37"/>
      <c r="AK1362" s="37"/>
    </row>
    <row r="1363" spans="5:37" x14ac:dyDescent="0.25">
      <c r="E1363" s="1">
        <v>3.87574</v>
      </c>
      <c r="F1363" s="106"/>
      <c r="J1363" s="110">
        <v>47241</v>
      </c>
      <c r="K1363" s="106">
        <v>3.87704</v>
      </c>
      <c r="L1363" s="30"/>
      <c r="AF1363" s="35">
        <f t="shared" si="89"/>
        <v>46614</v>
      </c>
      <c r="AG1363" s="36">
        <f t="shared" si="88"/>
        <v>3.73379E-2</v>
      </c>
      <c r="AH1363" s="36"/>
      <c r="AJ1363" s="37"/>
      <c r="AK1363" s="37"/>
    </row>
    <row r="1364" spans="5:37" x14ac:dyDescent="0.25">
      <c r="E1364" s="1">
        <v>3.87574</v>
      </c>
      <c r="F1364" s="106"/>
      <c r="J1364" s="110">
        <v>47242</v>
      </c>
      <c r="K1364" s="106">
        <v>3.8774500000000001</v>
      </c>
      <c r="L1364" s="30"/>
      <c r="AF1364" s="35">
        <f t="shared" si="89"/>
        <v>46615</v>
      </c>
      <c r="AG1364" s="36">
        <f t="shared" si="88"/>
        <v>3.7334100000000002E-2</v>
      </c>
      <c r="AH1364" s="36"/>
      <c r="AJ1364" s="37"/>
      <c r="AK1364" s="37"/>
    </row>
    <row r="1365" spans="5:37" x14ac:dyDescent="0.25">
      <c r="E1365" s="1">
        <v>3.87574</v>
      </c>
      <c r="F1365" s="106"/>
      <c r="J1365" s="110">
        <v>47245</v>
      </c>
      <c r="K1365" s="106">
        <v>3.87704</v>
      </c>
      <c r="L1365" s="30"/>
      <c r="AF1365" s="35">
        <f t="shared" si="89"/>
        <v>46616</v>
      </c>
      <c r="AG1365" s="36">
        <f t="shared" si="88"/>
        <v>3.7334100000000002E-2</v>
      </c>
      <c r="AH1365" s="36"/>
      <c r="AJ1365" s="37"/>
      <c r="AK1365" s="37"/>
    </row>
    <row r="1366" spans="5:37" x14ac:dyDescent="0.25">
      <c r="E1366" s="1">
        <v>3.87574</v>
      </c>
      <c r="F1366" s="106"/>
      <c r="J1366" s="110">
        <v>47246</v>
      </c>
      <c r="K1366" s="106">
        <v>3.87704</v>
      </c>
      <c r="L1366" s="30"/>
      <c r="AF1366" s="35">
        <f t="shared" si="89"/>
        <v>46617</v>
      </c>
      <c r="AG1366" s="36">
        <f t="shared" si="88"/>
        <v>3.7334100000000002E-2</v>
      </c>
      <c r="AH1366" s="36"/>
      <c r="AJ1366" s="37"/>
      <c r="AK1366" s="37"/>
    </row>
    <row r="1367" spans="5:37" x14ac:dyDescent="0.25">
      <c r="E1367" s="1">
        <v>3.87616</v>
      </c>
      <c r="F1367" s="106"/>
      <c r="J1367" s="110">
        <v>47247</v>
      </c>
      <c r="K1367" s="106">
        <v>3.87704</v>
      </c>
      <c r="L1367" s="30"/>
      <c r="AF1367" s="35">
        <f t="shared" si="89"/>
        <v>46618</v>
      </c>
      <c r="AG1367" s="36">
        <f t="shared" si="88"/>
        <v>3.7334100000000002E-2</v>
      </c>
      <c r="AH1367" s="36"/>
      <c r="AJ1367" s="37"/>
      <c r="AK1367" s="37"/>
    </row>
    <row r="1368" spans="5:37" x14ac:dyDescent="0.25">
      <c r="E1368" s="1">
        <v>3.87574</v>
      </c>
      <c r="F1368" s="106"/>
      <c r="J1368" s="110">
        <v>47248</v>
      </c>
      <c r="K1368" s="106">
        <v>3.87704</v>
      </c>
      <c r="L1368" s="30"/>
      <c r="AF1368" s="35">
        <f t="shared" si="89"/>
        <v>46619</v>
      </c>
      <c r="AG1368" s="36">
        <f t="shared" si="88"/>
        <v>3.73379E-2</v>
      </c>
      <c r="AH1368" s="36"/>
      <c r="AJ1368" s="37"/>
      <c r="AK1368" s="37"/>
    </row>
    <row r="1369" spans="5:37" x14ac:dyDescent="0.25">
      <c r="E1369" s="1">
        <v>3.87574</v>
      </c>
      <c r="F1369" s="106"/>
      <c r="J1369" s="110">
        <v>47249</v>
      </c>
      <c r="K1369" s="106">
        <v>3.8774500000000001</v>
      </c>
      <c r="L1369" s="30"/>
      <c r="AF1369" s="35">
        <f t="shared" si="89"/>
        <v>46620</v>
      </c>
      <c r="AG1369" s="36">
        <f t="shared" si="88"/>
        <v>3.73379E-2</v>
      </c>
      <c r="AH1369" s="36"/>
      <c r="AJ1369" s="37"/>
      <c r="AK1369" s="37"/>
    </row>
    <row r="1370" spans="5:37" x14ac:dyDescent="0.25">
      <c r="E1370" s="1">
        <v>3.87574</v>
      </c>
      <c r="F1370" s="106"/>
      <c r="J1370" s="110">
        <v>47252</v>
      </c>
      <c r="K1370" s="106">
        <v>3.87704</v>
      </c>
      <c r="L1370" s="30"/>
      <c r="AF1370" s="35">
        <f t="shared" si="89"/>
        <v>46621</v>
      </c>
      <c r="AG1370" s="36">
        <f t="shared" si="88"/>
        <v>3.73379E-2</v>
      </c>
      <c r="AH1370" s="36"/>
      <c r="AJ1370" s="37"/>
      <c r="AK1370" s="37"/>
    </row>
    <row r="1371" spans="5:37" x14ac:dyDescent="0.25">
      <c r="E1371" s="1">
        <v>3.87574</v>
      </c>
      <c r="F1371" s="106"/>
      <c r="J1371" s="110">
        <v>47253</v>
      </c>
      <c r="K1371" s="106">
        <v>3.87704</v>
      </c>
      <c r="L1371" s="30"/>
      <c r="AF1371" s="35">
        <f t="shared" si="89"/>
        <v>46622</v>
      </c>
      <c r="AG1371" s="36">
        <f t="shared" si="88"/>
        <v>3.7334100000000002E-2</v>
      </c>
      <c r="AH1371" s="36"/>
      <c r="AJ1371" s="37"/>
      <c r="AK1371" s="37"/>
    </row>
    <row r="1372" spans="5:37" x14ac:dyDescent="0.25">
      <c r="E1372" s="1">
        <v>3.87616</v>
      </c>
      <c r="F1372" s="106"/>
      <c r="J1372" s="110">
        <v>47254</v>
      </c>
      <c r="K1372" s="106">
        <v>3.87704</v>
      </c>
      <c r="L1372" s="30"/>
      <c r="AF1372" s="35">
        <f t="shared" si="89"/>
        <v>46623</v>
      </c>
      <c r="AG1372" s="36">
        <f t="shared" si="88"/>
        <v>3.7334100000000002E-2</v>
      </c>
      <c r="AH1372" s="36"/>
      <c r="AJ1372" s="37"/>
      <c r="AK1372" s="37"/>
    </row>
    <row r="1373" spans="5:37" x14ac:dyDescent="0.25">
      <c r="E1373" s="1">
        <v>3.87574</v>
      </c>
      <c r="F1373" s="106"/>
      <c r="J1373" s="110">
        <v>47255</v>
      </c>
      <c r="K1373" s="106">
        <v>3.87704</v>
      </c>
      <c r="L1373" s="30"/>
      <c r="AF1373" s="35">
        <f t="shared" si="89"/>
        <v>46624</v>
      </c>
      <c r="AG1373" s="36">
        <f t="shared" si="88"/>
        <v>3.7334100000000002E-2</v>
      </c>
      <c r="AH1373" s="36"/>
      <c r="AJ1373" s="37"/>
      <c r="AK1373" s="37"/>
    </row>
    <row r="1374" spans="5:37" x14ac:dyDescent="0.25">
      <c r="E1374" s="1">
        <v>3.87574</v>
      </c>
      <c r="F1374" s="106"/>
      <c r="J1374" s="110">
        <v>47256</v>
      </c>
      <c r="K1374" s="106">
        <v>3.8774500000000001</v>
      </c>
      <c r="L1374" s="30"/>
      <c r="AF1374" s="35">
        <f t="shared" si="89"/>
        <v>46625</v>
      </c>
      <c r="AG1374" s="36">
        <f t="shared" si="88"/>
        <v>3.7334100000000002E-2</v>
      </c>
      <c r="AH1374" s="36"/>
      <c r="AJ1374" s="37"/>
      <c r="AK1374" s="37"/>
    </row>
    <row r="1375" spans="5:37" x14ac:dyDescent="0.25">
      <c r="E1375" s="1">
        <v>3.87574</v>
      </c>
      <c r="F1375" s="106"/>
      <c r="J1375" s="110">
        <v>47259</v>
      </c>
      <c r="K1375" s="106">
        <v>3.87704</v>
      </c>
      <c r="L1375" s="30"/>
      <c r="AF1375" s="35">
        <f t="shared" si="89"/>
        <v>46626</v>
      </c>
      <c r="AG1375" s="36">
        <f t="shared" si="88"/>
        <v>3.73379E-2</v>
      </c>
      <c r="AH1375" s="36"/>
      <c r="AJ1375" s="37"/>
      <c r="AK1375" s="37"/>
    </row>
    <row r="1376" spans="5:37" x14ac:dyDescent="0.25">
      <c r="E1376" s="1">
        <v>3.87574</v>
      </c>
      <c r="F1376" s="106"/>
      <c r="J1376" s="110">
        <v>47260</v>
      </c>
      <c r="K1376" s="106">
        <v>3.87704</v>
      </c>
      <c r="L1376" s="30"/>
      <c r="AF1376" s="35">
        <f t="shared" si="89"/>
        <v>46627</v>
      </c>
      <c r="AG1376" s="36">
        <f t="shared" si="88"/>
        <v>3.73379E-2</v>
      </c>
      <c r="AH1376" s="36"/>
      <c r="AJ1376" s="37"/>
      <c r="AK1376" s="37"/>
    </row>
    <row r="1377" spans="5:37" x14ac:dyDescent="0.25">
      <c r="E1377" s="1">
        <v>3.87616</v>
      </c>
      <c r="F1377" s="106"/>
      <c r="J1377" s="110">
        <v>47261</v>
      </c>
      <c r="K1377" s="106">
        <v>3.87704</v>
      </c>
      <c r="L1377" s="30"/>
      <c r="AF1377" s="35">
        <f t="shared" si="89"/>
        <v>46628</v>
      </c>
      <c r="AG1377" s="36">
        <f t="shared" si="88"/>
        <v>3.73379E-2</v>
      </c>
      <c r="AH1377" s="36"/>
      <c r="AJ1377" s="37"/>
      <c r="AK1377" s="37"/>
    </row>
    <row r="1378" spans="5:37" x14ac:dyDescent="0.25">
      <c r="E1378" s="1">
        <v>3.87574</v>
      </c>
      <c r="F1378" s="106"/>
      <c r="J1378" s="110">
        <v>47262</v>
      </c>
      <c r="K1378" s="106">
        <v>3.87704</v>
      </c>
      <c r="L1378" s="30"/>
      <c r="AF1378" s="35">
        <f t="shared" si="89"/>
        <v>46629</v>
      </c>
      <c r="AG1378" s="36">
        <f t="shared" si="88"/>
        <v>3.7334100000000002E-2</v>
      </c>
      <c r="AH1378" s="36"/>
      <c r="AJ1378" s="37"/>
      <c r="AK1378" s="37"/>
    </row>
    <row r="1379" spans="5:37" x14ac:dyDescent="0.25">
      <c r="E1379" s="1">
        <v>3.87574</v>
      </c>
      <c r="F1379" s="106"/>
      <c r="J1379" s="110">
        <v>47263</v>
      </c>
      <c r="K1379" s="106">
        <v>3.8776600000000001</v>
      </c>
      <c r="L1379" s="30"/>
      <c r="AF1379" s="35">
        <f t="shared" si="89"/>
        <v>46630</v>
      </c>
      <c r="AG1379" s="36">
        <f t="shared" si="88"/>
        <v>3.7334100000000002E-2</v>
      </c>
      <c r="AH1379" s="36"/>
      <c r="AJ1379" s="37"/>
      <c r="AK1379" s="37"/>
    </row>
    <row r="1380" spans="5:37" x14ac:dyDescent="0.25">
      <c r="E1380" s="1">
        <v>3.87574</v>
      </c>
      <c r="F1380" s="106"/>
      <c r="J1380" s="110">
        <v>47267</v>
      </c>
      <c r="K1380" s="106">
        <v>3.87704</v>
      </c>
      <c r="L1380" s="30"/>
      <c r="AF1380" s="35">
        <f t="shared" si="89"/>
        <v>46631</v>
      </c>
      <c r="AG1380" s="36">
        <f t="shared" si="88"/>
        <v>3.7334100000000002E-2</v>
      </c>
      <c r="AH1380" s="36"/>
      <c r="AJ1380" s="37"/>
      <c r="AK1380" s="37"/>
    </row>
    <row r="1381" spans="5:37" x14ac:dyDescent="0.25">
      <c r="E1381" s="1">
        <v>3.87574</v>
      </c>
      <c r="F1381" s="106"/>
      <c r="J1381" s="110">
        <v>47268</v>
      </c>
      <c r="K1381" s="106">
        <v>3.87704</v>
      </c>
      <c r="L1381" s="30"/>
      <c r="AF1381" s="35">
        <f t="shared" si="89"/>
        <v>46632</v>
      </c>
      <c r="AG1381" s="36">
        <f t="shared" si="88"/>
        <v>3.7334100000000002E-2</v>
      </c>
      <c r="AH1381" s="36"/>
      <c r="AJ1381" s="37"/>
      <c r="AK1381" s="37"/>
    </row>
    <row r="1382" spans="5:37" x14ac:dyDescent="0.25">
      <c r="E1382" s="1">
        <v>3.87616</v>
      </c>
      <c r="F1382" s="106"/>
      <c r="J1382" s="110">
        <v>47269</v>
      </c>
      <c r="K1382" s="106">
        <v>3.87704</v>
      </c>
      <c r="L1382" s="30"/>
      <c r="AF1382" s="35">
        <f t="shared" si="89"/>
        <v>46633</v>
      </c>
      <c r="AG1382" s="36">
        <f t="shared" si="88"/>
        <v>3.7339900000000002E-2</v>
      </c>
      <c r="AH1382" s="36"/>
      <c r="AJ1382" s="37"/>
      <c r="AK1382" s="37"/>
    </row>
    <row r="1383" spans="5:37" x14ac:dyDescent="0.25">
      <c r="E1383" s="1">
        <v>3.87574</v>
      </c>
      <c r="F1383" s="106"/>
      <c r="J1383" s="110">
        <v>47270</v>
      </c>
      <c r="K1383" s="106">
        <v>3.8774500000000001</v>
      </c>
      <c r="L1383" s="30"/>
      <c r="AF1383" s="35">
        <f t="shared" si="89"/>
        <v>46634</v>
      </c>
      <c r="AG1383" s="36">
        <f t="shared" si="88"/>
        <v>3.7339900000000002E-2</v>
      </c>
      <c r="AH1383" s="36"/>
      <c r="AJ1383" s="37"/>
      <c r="AK1383" s="37"/>
    </row>
    <row r="1384" spans="5:37" x14ac:dyDescent="0.25">
      <c r="E1384" s="1">
        <v>3.87574</v>
      </c>
      <c r="F1384" s="106"/>
      <c r="J1384" s="110">
        <v>47273</v>
      </c>
      <c r="K1384" s="106">
        <v>3.87704</v>
      </c>
      <c r="L1384" s="30"/>
      <c r="AF1384" s="35">
        <f t="shared" si="89"/>
        <v>46635</v>
      </c>
      <c r="AG1384" s="36">
        <f t="shared" si="88"/>
        <v>3.7339900000000002E-2</v>
      </c>
      <c r="AH1384" s="36"/>
      <c r="AJ1384" s="37"/>
      <c r="AK1384" s="37"/>
    </row>
    <row r="1385" spans="5:37" x14ac:dyDescent="0.25">
      <c r="E1385" s="1">
        <v>3.87574</v>
      </c>
      <c r="F1385" s="106"/>
      <c r="J1385" s="110">
        <v>47274</v>
      </c>
      <c r="K1385" s="106">
        <v>3.87704</v>
      </c>
      <c r="L1385" s="30"/>
      <c r="AF1385" s="35">
        <f t="shared" si="89"/>
        <v>46636</v>
      </c>
      <c r="AG1385" s="36">
        <f t="shared" si="88"/>
        <v>3.7339900000000002E-2</v>
      </c>
      <c r="AH1385" s="36"/>
      <c r="AJ1385" s="37"/>
      <c r="AK1385" s="37"/>
    </row>
    <row r="1386" spans="5:37" x14ac:dyDescent="0.25">
      <c r="E1386" s="1">
        <v>3.87574</v>
      </c>
      <c r="F1386" s="106"/>
      <c r="J1386" s="110">
        <v>47275</v>
      </c>
      <c r="K1386" s="106">
        <v>3.87704</v>
      </c>
      <c r="L1386" s="30"/>
      <c r="AF1386" s="35">
        <f t="shared" si="89"/>
        <v>46637</v>
      </c>
      <c r="AG1386" s="36">
        <f t="shared" si="88"/>
        <v>3.7334100000000002E-2</v>
      </c>
      <c r="AH1386" s="36"/>
      <c r="AJ1386" s="37"/>
      <c r="AK1386" s="37"/>
    </row>
    <row r="1387" spans="5:37" x14ac:dyDescent="0.25">
      <c r="E1387" s="1">
        <v>3.8763700000000001</v>
      </c>
      <c r="F1387" s="106"/>
      <c r="J1387" s="110">
        <v>47276</v>
      </c>
      <c r="K1387" s="106">
        <v>3.87704</v>
      </c>
      <c r="L1387" s="30"/>
      <c r="AF1387" s="35">
        <f t="shared" si="89"/>
        <v>46638</v>
      </c>
      <c r="AG1387" s="36">
        <f t="shared" si="88"/>
        <v>3.7334100000000002E-2</v>
      </c>
      <c r="AH1387" s="36"/>
      <c r="AJ1387" s="37"/>
      <c r="AK1387" s="37"/>
    </row>
    <row r="1388" spans="5:37" x14ac:dyDescent="0.25">
      <c r="E1388" s="1">
        <v>3.87574</v>
      </c>
      <c r="F1388" s="106"/>
      <c r="J1388" s="110">
        <v>47277</v>
      </c>
      <c r="K1388" s="106">
        <v>3.8774500000000001</v>
      </c>
      <c r="L1388" s="30"/>
      <c r="AF1388" s="35">
        <f t="shared" si="89"/>
        <v>46639</v>
      </c>
      <c r="AG1388" s="36">
        <f t="shared" si="88"/>
        <v>3.7334100000000002E-2</v>
      </c>
      <c r="AH1388" s="36"/>
      <c r="AJ1388" s="37"/>
      <c r="AK1388" s="37"/>
    </row>
    <row r="1389" spans="5:37" x14ac:dyDescent="0.25">
      <c r="E1389" s="1">
        <v>3.87574</v>
      </c>
      <c r="F1389" s="106"/>
      <c r="J1389" s="110">
        <v>47280</v>
      </c>
      <c r="K1389" s="106">
        <v>3.87704</v>
      </c>
      <c r="L1389" s="30"/>
      <c r="AF1389" s="35">
        <f t="shared" si="89"/>
        <v>46640</v>
      </c>
      <c r="AG1389" s="36">
        <f t="shared" si="88"/>
        <v>3.73379E-2</v>
      </c>
      <c r="AH1389" s="36"/>
      <c r="AJ1389" s="37"/>
      <c r="AK1389" s="37"/>
    </row>
    <row r="1390" spans="5:37" x14ac:dyDescent="0.25">
      <c r="E1390" s="1">
        <v>3.87574</v>
      </c>
      <c r="F1390" s="106"/>
      <c r="J1390" s="110">
        <v>47281</v>
      </c>
      <c r="K1390" s="106">
        <v>3.87704</v>
      </c>
      <c r="L1390" s="30"/>
      <c r="AF1390" s="35">
        <f t="shared" si="89"/>
        <v>46641</v>
      </c>
      <c r="AG1390" s="36">
        <f t="shared" si="88"/>
        <v>3.73379E-2</v>
      </c>
      <c r="AH1390" s="36"/>
      <c r="AJ1390" s="37"/>
      <c r="AK1390" s="37"/>
    </row>
    <row r="1391" spans="5:37" x14ac:dyDescent="0.25">
      <c r="E1391" s="1">
        <v>3.87616</v>
      </c>
      <c r="F1391" s="106"/>
      <c r="J1391" s="110">
        <v>47282</v>
      </c>
      <c r="K1391" s="106">
        <v>3.87704</v>
      </c>
      <c r="L1391" s="30"/>
      <c r="AF1391" s="35">
        <f t="shared" si="89"/>
        <v>46642</v>
      </c>
      <c r="AG1391" s="36">
        <f t="shared" si="88"/>
        <v>3.73379E-2</v>
      </c>
      <c r="AH1391" s="36"/>
      <c r="AJ1391" s="37"/>
      <c r="AK1391" s="37"/>
    </row>
    <row r="1392" spans="5:37" x14ac:dyDescent="0.25">
      <c r="E1392" s="1">
        <v>3.87574</v>
      </c>
      <c r="F1392" s="106"/>
      <c r="J1392" s="110">
        <v>47283</v>
      </c>
      <c r="K1392" s="106">
        <v>3.87704</v>
      </c>
      <c r="L1392" s="30"/>
      <c r="AF1392" s="35">
        <f t="shared" si="89"/>
        <v>46643</v>
      </c>
      <c r="AG1392" s="36">
        <f t="shared" si="88"/>
        <v>3.7334100000000002E-2</v>
      </c>
      <c r="AH1392" s="36"/>
      <c r="AJ1392" s="37"/>
      <c r="AK1392" s="37"/>
    </row>
    <row r="1393" spans="5:37" x14ac:dyDescent="0.25">
      <c r="E1393" s="1">
        <v>3.87574</v>
      </c>
      <c r="F1393" s="106"/>
      <c r="J1393" s="110">
        <v>47284</v>
      </c>
      <c r="K1393" s="106">
        <v>3.8774500000000001</v>
      </c>
      <c r="L1393" s="30"/>
      <c r="AF1393" s="35">
        <f t="shared" si="89"/>
        <v>46644</v>
      </c>
      <c r="AG1393" s="36">
        <f t="shared" si="88"/>
        <v>3.7334100000000002E-2</v>
      </c>
      <c r="AH1393" s="36"/>
      <c r="AJ1393" s="37"/>
      <c r="AK1393" s="37"/>
    </row>
    <row r="1394" spans="5:37" x14ac:dyDescent="0.25">
      <c r="E1394" s="1">
        <v>3.87574</v>
      </c>
      <c r="F1394" s="106"/>
      <c r="J1394" s="110">
        <v>47287</v>
      </c>
      <c r="K1394" s="106">
        <v>3.8772500000000001</v>
      </c>
      <c r="L1394" s="30"/>
      <c r="AF1394" s="35">
        <f t="shared" si="89"/>
        <v>46645</v>
      </c>
      <c r="AG1394" s="36">
        <f t="shared" si="88"/>
        <v>3.7334100000000002E-2</v>
      </c>
      <c r="AH1394" s="36"/>
      <c r="AJ1394" s="37"/>
      <c r="AK1394" s="37"/>
    </row>
    <row r="1395" spans="5:37" x14ac:dyDescent="0.25">
      <c r="E1395" s="1">
        <v>3.87574</v>
      </c>
      <c r="F1395" s="106"/>
      <c r="J1395" s="110">
        <v>47289</v>
      </c>
      <c r="K1395" s="106">
        <v>3.87704</v>
      </c>
      <c r="L1395" s="30"/>
      <c r="AF1395" s="35">
        <f t="shared" si="89"/>
        <v>46646</v>
      </c>
      <c r="AG1395" s="36">
        <f t="shared" si="88"/>
        <v>3.7334100000000002E-2</v>
      </c>
      <c r="AH1395" s="36"/>
      <c r="AJ1395" s="37"/>
      <c r="AK1395" s="37"/>
    </row>
    <row r="1396" spans="5:37" x14ac:dyDescent="0.25">
      <c r="E1396" s="1">
        <v>3.87616</v>
      </c>
      <c r="F1396" s="106"/>
      <c r="J1396" s="110">
        <v>47290</v>
      </c>
      <c r="K1396" s="106">
        <v>3.87704</v>
      </c>
      <c r="L1396" s="30"/>
      <c r="AF1396" s="35">
        <f t="shared" si="89"/>
        <v>46647</v>
      </c>
      <c r="AG1396" s="36">
        <f t="shared" si="88"/>
        <v>3.73379E-2</v>
      </c>
      <c r="AH1396" s="36"/>
      <c r="AJ1396" s="37"/>
      <c r="AK1396" s="37"/>
    </row>
    <row r="1397" spans="5:37" x14ac:dyDescent="0.25">
      <c r="E1397" s="1">
        <v>3.87574</v>
      </c>
      <c r="F1397" s="106"/>
      <c r="J1397" s="110">
        <v>47291</v>
      </c>
      <c r="K1397" s="106">
        <v>3.8774500000000001</v>
      </c>
      <c r="L1397" s="30"/>
      <c r="AF1397" s="35">
        <f t="shared" si="89"/>
        <v>46648</v>
      </c>
      <c r="AG1397" s="36">
        <f t="shared" si="88"/>
        <v>3.73379E-2</v>
      </c>
      <c r="AH1397" s="36"/>
      <c r="AJ1397" s="37"/>
      <c r="AK1397" s="37"/>
    </row>
    <row r="1398" spans="5:37" x14ac:dyDescent="0.25">
      <c r="E1398" s="1">
        <v>3.87574</v>
      </c>
      <c r="F1398" s="106"/>
      <c r="J1398" s="110">
        <v>47294</v>
      </c>
      <c r="K1398" s="106">
        <v>3.87704</v>
      </c>
      <c r="L1398" s="30"/>
      <c r="AF1398" s="35">
        <f t="shared" si="89"/>
        <v>46649</v>
      </c>
      <c r="AG1398" s="36">
        <f t="shared" si="88"/>
        <v>3.73379E-2</v>
      </c>
      <c r="AH1398" s="36"/>
      <c r="AJ1398" s="37"/>
      <c r="AK1398" s="37"/>
    </row>
    <row r="1399" spans="5:37" x14ac:dyDescent="0.25">
      <c r="E1399" s="1">
        <v>3.87574</v>
      </c>
      <c r="F1399" s="106"/>
      <c r="J1399" s="110">
        <v>47295</v>
      </c>
      <c r="K1399" s="106">
        <v>3.87704</v>
      </c>
      <c r="L1399" s="30"/>
      <c r="AF1399" s="35">
        <f t="shared" si="89"/>
        <v>46650</v>
      </c>
      <c r="AG1399" s="36">
        <f t="shared" si="88"/>
        <v>3.7334100000000002E-2</v>
      </c>
      <c r="AH1399" s="36"/>
      <c r="AJ1399" s="37"/>
      <c r="AK1399" s="37"/>
    </row>
    <row r="1400" spans="5:37" x14ac:dyDescent="0.25">
      <c r="E1400" s="1">
        <v>3.87574</v>
      </c>
      <c r="F1400" s="106"/>
      <c r="J1400" s="110">
        <v>47296</v>
      </c>
      <c r="K1400" s="106">
        <v>3.87704</v>
      </c>
      <c r="L1400" s="30"/>
      <c r="AF1400" s="35">
        <f t="shared" si="89"/>
        <v>46651</v>
      </c>
      <c r="AG1400" s="36">
        <f t="shared" si="88"/>
        <v>3.7334100000000002E-2</v>
      </c>
      <c r="AH1400" s="36"/>
      <c r="AJ1400" s="37"/>
      <c r="AK1400" s="37"/>
    </row>
    <row r="1401" spans="5:37" x14ac:dyDescent="0.25">
      <c r="E1401" s="1">
        <v>3.87616</v>
      </c>
      <c r="F1401" s="106"/>
      <c r="J1401" s="110">
        <v>47297</v>
      </c>
      <c r="K1401" s="106">
        <v>3.87704</v>
      </c>
      <c r="L1401" s="30"/>
      <c r="AF1401" s="35">
        <f t="shared" si="89"/>
        <v>46652</v>
      </c>
      <c r="AG1401" s="36">
        <f t="shared" si="88"/>
        <v>3.7334100000000002E-2</v>
      </c>
      <c r="AH1401" s="36"/>
      <c r="AJ1401" s="37"/>
      <c r="AK1401" s="37"/>
    </row>
    <row r="1402" spans="5:37" x14ac:dyDescent="0.25">
      <c r="E1402" s="1">
        <v>3.87595</v>
      </c>
      <c r="F1402" s="106"/>
      <c r="J1402" s="110">
        <v>47298</v>
      </c>
      <c r="K1402" s="106">
        <v>3.8774500000000001</v>
      </c>
      <c r="L1402" s="30"/>
      <c r="AF1402" s="35">
        <f t="shared" si="89"/>
        <v>46653</v>
      </c>
      <c r="AG1402" s="36">
        <f t="shared" si="88"/>
        <v>3.7334100000000002E-2</v>
      </c>
      <c r="AH1402" s="36"/>
      <c r="AJ1402" s="37"/>
      <c r="AK1402" s="37"/>
    </row>
    <row r="1403" spans="5:37" x14ac:dyDescent="0.25">
      <c r="E1403" s="1">
        <v>3.87574</v>
      </c>
      <c r="F1403" s="106"/>
      <c r="J1403" s="110">
        <v>47301</v>
      </c>
      <c r="K1403" s="106">
        <v>3.87704</v>
      </c>
      <c r="L1403" s="30"/>
      <c r="AF1403" s="35">
        <f t="shared" si="89"/>
        <v>46654</v>
      </c>
      <c r="AG1403" s="36">
        <f t="shared" si="88"/>
        <v>3.73379E-2</v>
      </c>
      <c r="AH1403" s="36"/>
      <c r="AJ1403" s="37"/>
      <c r="AK1403" s="37"/>
    </row>
    <row r="1404" spans="5:37" x14ac:dyDescent="0.25">
      <c r="E1404" s="1">
        <v>3.87574</v>
      </c>
      <c r="F1404" s="106"/>
      <c r="J1404" s="110">
        <v>47302</v>
      </c>
      <c r="K1404" s="106">
        <v>3.8772500000000001</v>
      </c>
      <c r="L1404" s="30"/>
      <c r="AF1404" s="35">
        <f t="shared" si="89"/>
        <v>46655</v>
      </c>
      <c r="AG1404" s="36">
        <f t="shared" si="88"/>
        <v>3.73379E-2</v>
      </c>
      <c r="AH1404" s="36"/>
      <c r="AJ1404" s="37"/>
      <c r="AK1404" s="37"/>
    </row>
    <row r="1405" spans="5:37" x14ac:dyDescent="0.25">
      <c r="E1405" s="1">
        <v>3.87616</v>
      </c>
      <c r="F1405" s="106"/>
      <c r="J1405" s="110">
        <v>47304</v>
      </c>
      <c r="K1405" s="106">
        <v>3.87704</v>
      </c>
      <c r="L1405" s="30"/>
      <c r="AF1405" s="35">
        <f t="shared" si="89"/>
        <v>46656</v>
      </c>
      <c r="AG1405" s="36">
        <f t="shared" si="88"/>
        <v>3.73379E-2</v>
      </c>
      <c r="AH1405" s="36"/>
      <c r="AJ1405" s="37"/>
      <c r="AK1405" s="37"/>
    </row>
    <row r="1406" spans="5:37" x14ac:dyDescent="0.25">
      <c r="E1406" s="1">
        <v>3.87574</v>
      </c>
      <c r="F1406" s="106"/>
      <c r="J1406" s="110">
        <v>47305</v>
      </c>
      <c r="K1406" s="106">
        <v>3.8774500000000001</v>
      </c>
      <c r="L1406" s="30"/>
      <c r="AF1406" s="35">
        <f t="shared" si="89"/>
        <v>46657</v>
      </c>
      <c r="AG1406" s="36">
        <f t="shared" si="88"/>
        <v>3.7334100000000002E-2</v>
      </c>
      <c r="AH1406" s="36"/>
      <c r="AJ1406" s="37"/>
      <c r="AK1406" s="37"/>
    </row>
    <row r="1407" spans="5:37" x14ac:dyDescent="0.25">
      <c r="E1407" s="1">
        <v>3.87574</v>
      </c>
      <c r="F1407" s="106"/>
      <c r="J1407" s="110">
        <v>47308</v>
      </c>
      <c r="K1407" s="106">
        <v>3.87704</v>
      </c>
      <c r="L1407" s="30"/>
      <c r="AF1407" s="35">
        <f t="shared" si="89"/>
        <v>46658</v>
      </c>
      <c r="AG1407" s="36">
        <f t="shared" si="88"/>
        <v>3.7334100000000002E-2</v>
      </c>
      <c r="AH1407" s="36"/>
      <c r="AJ1407" s="37"/>
      <c r="AK1407" s="37"/>
    </row>
    <row r="1408" spans="5:37" x14ac:dyDescent="0.25">
      <c r="E1408" s="1">
        <v>3.87574</v>
      </c>
      <c r="F1408" s="106"/>
      <c r="J1408" s="110">
        <v>47309</v>
      </c>
      <c r="K1408" s="106">
        <v>3.87704</v>
      </c>
      <c r="L1408" s="30"/>
      <c r="AF1408" s="35">
        <f t="shared" si="89"/>
        <v>46659</v>
      </c>
      <c r="AG1408" s="36">
        <f t="shared" si="88"/>
        <v>3.7334100000000002E-2</v>
      </c>
      <c r="AH1408" s="36"/>
      <c r="AJ1408" s="37"/>
      <c r="AK1408" s="37"/>
    </row>
    <row r="1409" spans="5:37" x14ac:dyDescent="0.25">
      <c r="E1409" s="1">
        <v>3.87574</v>
      </c>
      <c r="F1409" s="106"/>
      <c r="J1409" s="110">
        <v>47310</v>
      </c>
      <c r="K1409" s="106">
        <v>3.87704</v>
      </c>
      <c r="L1409" s="30"/>
      <c r="AF1409" s="35">
        <f t="shared" si="89"/>
        <v>46660</v>
      </c>
      <c r="AG1409" s="36">
        <f t="shared" si="88"/>
        <v>3.7334100000000002E-2</v>
      </c>
      <c r="AH1409" s="36"/>
      <c r="AJ1409" s="37"/>
      <c r="AK1409" s="37"/>
    </row>
    <row r="1410" spans="5:37" x14ac:dyDescent="0.25">
      <c r="E1410" s="1">
        <v>3.87616</v>
      </c>
      <c r="F1410" s="106"/>
      <c r="J1410" s="110">
        <v>47311</v>
      </c>
      <c r="K1410" s="106">
        <v>3.87704</v>
      </c>
      <c r="L1410" s="30"/>
      <c r="AF1410" s="35">
        <f t="shared" si="89"/>
        <v>46661</v>
      </c>
      <c r="AG1410" s="36">
        <f t="shared" si="88"/>
        <v>3.73379E-2</v>
      </c>
      <c r="AH1410" s="36"/>
      <c r="AJ1410" s="37"/>
      <c r="AK1410" s="37"/>
    </row>
    <row r="1411" spans="5:37" x14ac:dyDescent="0.25">
      <c r="E1411" s="1">
        <v>3.87574</v>
      </c>
      <c r="F1411" s="106"/>
      <c r="J1411" s="110">
        <v>47312</v>
      </c>
      <c r="K1411" s="106">
        <v>3.8774500000000001</v>
      </c>
      <c r="L1411" s="30"/>
      <c r="AF1411" s="35">
        <f t="shared" si="89"/>
        <v>46662</v>
      </c>
      <c r="AG1411" s="36">
        <f t="shared" si="88"/>
        <v>3.73379E-2</v>
      </c>
      <c r="AH1411" s="36"/>
      <c r="AJ1411" s="37"/>
      <c r="AK1411" s="37"/>
    </row>
    <row r="1412" spans="5:37" x14ac:dyDescent="0.25">
      <c r="E1412" s="1">
        <v>3.87595</v>
      </c>
      <c r="F1412" s="106"/>
      <c r="J1412" s="110">
        <v>47315</v>
      </c>
      <c r="K1412" s="106">
        <v>3.87704</v>
      </c>
      <c r="L1412" s="30"/>
      <c r="AF1412" s="35">
        <f t="shared" si="89"/>
        <v>46663</v>
      </c>
      <c r="AG1412" s="36">
        <f t="shared" si="88"/>
        <v>3.73379E-2</v>
      </c>
      <c r="AH1412" s="36"/>
      <c r="AJ1412" s="37"/>
      <c r="AK1412" s="37"/>
    </row>
    <row r="1413" spans="5:37" x14ac:dyDescent="0.25">
      <c r="E1413" s="1">
        <v>3.87574</v>
      </c>
      <c r="F1413" s="106"/>
      <c r="J1413" s="110">
        <v>47316</v>
      </c>
      <c r="K1413" s="106">
        <v>3.87704</v>
      </c>
      <c r="L1413" s="30"/>
      <c r="AF1413" s="35">
        <f t="shared" si="89"/>
        <v>46664</v>
      </c>
      <c r="AG1413" s="36">
        <f t="shared" si="88"/>
        <v>3.7334100000000002E-2</v>
      </c>
      <c r="AH1413" s="36"/>
      <c r="AJ1413" s="37"/>
      <c r="AK1413" s="37"/>
    </row>
    <row r="1414" spans="5:37" x14ac:dyDescent="0.25">
      <c r="E1414" s="1">
        <v>3.87616</v>
      </c>
      <c r="F1414" s="106"/>
      <c r="J1414" s="110">
        <v>47317</v>
      </c>
      <c r="K1414" s="106">
        <v>3.87704</v>
      </c>
      <c r="L1414" s="30"/>
      <c r="AF1414" s="35">
        <f t="shared" si="89"/>
        <v>46665</v>
      </c>
      <c r="AG1414" s="36">
        <f t="shared" si="88"/>
        <v>3.7334100000000002E-2</v>
      </c>
      <c r="AH1414" s="36"/>
      <c r="AJ1414" s="37"/>
      <c r="AK1414" s="37"/>
    </row>
    <row r="1415" spans="5:37" x14ac:dyDescent="0.25">
      <c r="E1415" s="1">
        <v>3.87574</v>
      </c>
      <c r="F1415" s="106"/>
      <c r="J1415" s="110">
        <v>47318</v>
      </c>
      <c r="K1415" s="106">
        <v>3.87704</v>
      </c>
      <c r="L1415" s="30"/>
      <c r="AF1415" s="35">
        <f t="shared" si="89"/>
        <v>46666</v>
      </c>
      <c r="AG1415" s="36">
        <f t="shared" ref="AG1415:AG1478" si="90">_xlfn.IFNA(VLOOKUP(AF1415,J:K,2,FALSE)/100,AG1414)</f>
        <v>3.7334100000000002E-2</v>
      </c>
      <c r="AH1415" s="36"/>
      <c r="AJ1415" s="37"/>
      <c r="AK1415" s="37"/>
    </row>
    <row r="1416" spans="5:37" x14ac:dyDescent="0.25">
      <c r="E1416" s="1">
        <v>3.87574</v>
      </c>
      <c r="F1416" s="106"/>
      <c r="J1416" s="110">
        <v>47319</v>
      </c>
      <c r="K1416" s="106">
        <v>3.8774500000000001</v>
      </c>
      <c r="L1416" s="30"/>
      <c r="AF1416" s="35">
        <f t="shared" ref="AF1416:AF1479" si="91">AF1415+1</f>
        <v>46667</v>
      </c>
      <c r="AG1416" s="36">
        <f t="shared" si="90"/>
        <v>3.7334100000000002E-2</v>
      </c>
      <c r="AH1416" s="36"/>
      <c r="AJ1416" s="37"/>
      <c r="AK1416" s="37"/>
    </row>
    <row r="1417" spans="5:37" x14ac:dyDescent="0.25">
      <c r="E1417" s="1">
        <v>3.87574</v>
      </c>
      <c r="F1417" s="106"/>
      <c r="J1417" s="110">
        <v>47322</v>
      </c>
      <c r="K1417" s="106">
        <v>3.87704</v>
      </c>
      <c r="L1417" s="30"/>
      <c r="AF1417" s="35">
        <f t="shared" si="91"/>
        <v>46668</v>
      </c>
      <c r="AG1417" s="36">
        <f t="shared" si="90"/>
        <v>3.7339900000000002E-2</v>
      </c>
      <c r="AH1417" s="36"/>
      <c r="AJ1417" s="37"/>
      <c r="AK1417" s="37"/>
    </row>
    <row r="1418" spans="5:37" x14ac:dyDescent="0.25">
      <c r="E1418" s="1">
        <v>3.87574</v>
      </c>
      <c r="F1418" s="106"/>
      <c r="J1418" s="110">
        <v>47323</v>
      </c>
      <c r="K1418" s="106">
        <v>3.87704</v>
      </c>
      <c r="L1418" s="30"/>
      <c r="AF1418" s="35">
        <f t="shared" si="91"/>
        <v>46669</v>
      </c>
      <c r="AG1418" s="36">
        <f t="shared" si="90"/>
        <v>3.7339900000000002E-2</v>
      </c>
      <c r="AH1418" s="36"/>
      <c r="AJ1418" s="37"/>
      <c r="AK1418" s="37"/>
    </row>
    <row r="1419" spans="5:37" x14ac:dyDescent="0.25">
      <c r="E1419" s="1">
        <v>3.87616</v>
      </c>
      <c r="F1419" s="106"/>
      <c r="J1419" s="110">
        <v>47324</v>
      </c>
      <c r="K1419" s="106">
        <v>3.87704</v>
      </c>
      <c r="L1419" s="30"/>
      <c r="AF1419" s="35">
        <f t="shared" si="91"/>
        <v>46670</v>
      </c>
      <c r="AG1419" s="36">
        <f t="shared" si="90"/>
        <v>3.7339900000000002E-2</v>
      </c>
      <c r="AH1419" s="36"/>
      <c r="AJ1419" s="37"/>
      <c r="AK1419" s="37"/>
    </row>
    <row r="1420" spans="5:37" x14ac:dyDescent="0.25">
      <c r="E1420" s="1">
        <v>3.87574</v>
      </c>
      <c r="F1420" s="106"/>
      <c r="J1420" s="110">
        <v>47325</v>
      </c>
      <c r="K1420" s="106">
        <v>3.87704</v>
      </c>
      <c r="L1420" s="30"/>
      <c r="AF1420" s="35">
        <f t="shared" si="91"/>
        <v>46671</v>
      </c>
      <c r="AG1420" s="36">
        <f t="shared" si="90"/>
        <v>3.7339900000000002E-2</v>
      </c>
      <c r="AH1420" s="36"/>
      <c r="AJ1420" s="37"/>
      <c r="AK1420" s="37"/>
    </row>
    <row r="1421" spans="5:37" x14ac:dyDescent="0.25">
      <c r="E1421" s="1">
        <v>3.87574</v>
      </c>
      <c r="F1421" s="106"/>
      <c r="J1421" s="110">
        <v>47326</v>
      </c>
      <c r="K1421" s="106">
        <v>3.8774500000000001</v>
      </c>
      <c r="L1421" s="30"/>
      <c r="AF1421" s="35">
        <f t="shared" si="91"/>
        <v>46672</v>
      </c>
      <c r="AG1421" s="36">
        <f t="shared" si="90"/>
        <v>3.7334100000000002E-2</v>
      </c>
      <c r="AH1421" s="36"/>
      <c r="AJ1421" s="37"/>
      <c r="AK1421" s="37"/>
    </row>
    <row r="1422" spans="5:37" x14ac:dyDescent="0.25">
      <c r="E1422" s="1">
        <v>3.87574</v>
      </c>
      <c r="F1422" s="106"/>
      <c r="J1422" s="110">
        <v>47329</v>
      </c>
      <c r="K1422" s="106">
        <v>3.87704</v>
      </c>
      <c r="L1422" s="30"/>
      <c r="AF1422" s="35">
        <f t="shared" si="91"/>
        <v>46673</v>
      </c>
      <c r="AG1422" s="36">
        <f t="shared" si="90"/>
        <v>3.7334100000000002E-2</v>
      </c>
      <c r="AH1422" s="36"/>
      <c r="AJ1422" s="37"/>
      <c r="AK1422" s="37"/>
    </row>
    <row r="1423" spans="5:37" x14ac:dyDescent="0.25">
      <c r="E1423" s="1">
        <v>3.87574</v>
      </c>
      <c r="F1423" s="106"/>
      <c r="J1423" s="110">
        <v>47330</v>
      </c>
      <c r="K1423" s="106">
        <v>3.87704</v>
      </c>
      <c r="L1423" s="30"/>
      <c r="AF1423" s="35">
        <f t="shared" si="91"/>
        <v>46674</v>
      </c>
      <c r="AG1423" s="36">
        <f t="shared" si="90"/>
        <v>3.7334100000000002E-2</v>
      </c>
      <c r="AH1423" s="36"/>
      <c r="AJ1423" s="37"/>
      <c r="AK1423" s="37"/>
    </row>
    <row r="1424" spans="5:37" x14ac:dyDescent="0.25">
      <c r="E1424" s="1">
        <v>3.87616</v>
      </c>
      <c r="F1424" s="106"/>
      <c r="J1424" s="110">
        <v>47331</v>
      </c>
      <c r="K1424" s="106">
        <v>3.87704</v>
      </c>
      <c r="L1424" s="30"/>
      <c r="AF1424" s="35">
        <f t="shared" si="91"/>
        <v>46675</v>
      </c>
      <c r="AG1424" s="36">
        <f t="shared" si="90"/>
        <v>3.73379E-2</v>
      </c>
      <c r="AH1424" s="36"/>
      <c r="AJ1424" s="37"/>
      <c r="AK1424" s="37"/>
    </row>
    <row r="1425" spans="5:37" x14ac:dyDescent="0.25">
      <c r="E1425" s="1">
        <v>3.87574</v>
      </c>
      <c r="F1425" s="106"/>
      <c r="J1425" s="110">
        <v>47332</v>
      </c>
      <c r="K1425" s="106">
        <v>3.87704</v>
      </c>
      <c r="L1425" s="30"/>
      <c r="AF1425" s="35">
        <f t="shared" si="91"/>
        <v>46676</v>
      </c>
      <c r="AG1425" s="36">
        <f t="shared" si="90"/>
        <v>3.73379E-2</v>
      </c>
      <c r="AH1425" s="36"/>
      <c r="AJ1425" s="37"/>
      <c r="AK1425" s="37"/>
    </row>
    <row r="1426" spans="5:37" x14ac:dyDescent="0.25">
      <c r="E1426" s="1">
        <v>3.87574</v>
      </c>
      <c r="F1426" s="106"/>
      <c r="J1426" s="110">
        <v>47333</v>
      </c>
      <c r="K1426" s="106">
        <v>3.8774500000000001</v>
      </c>
      <c r="L1426" s="30"/>
      <c r="AF1426" s="35">
        <f t="shared" si="91"/>
        <v>46677</v>
      </c>
      <c r="AG1426" s="36">
        <f t="shared" si="90"/>
        <v>3.73379E-2</v>
      </c>
      <c r="AH1426" s="36"/>
      <c r="AJ1426" s="37"/>
      <c r="AK1426" s="37"/>
    </row>
    <row r="1427" spans="5:37" x14ac:dyDescent="0.25">
      <c r="E1427" s="1">
        <v>3.87574</v>
      </c>
      <c r="F1427" s="106"/>
      <c r="J1427" s="110">
        <v>47336</v>
      </c>
      <c r="K1427" s="106">
        <v>3.87704</v>
      </c>
      <c r="L1427" s="30"/>
      <c r="AF1427" s="35">
        <f t="shared" si="91"/>
        <v>46678</v>
      </c>
      <c r="AG1427" s="36">
        <f t="shared" si="90"/>
        <v>3.7334100000000002E-2</v>
      </c>
      <c r="AH1427" s="36"/>
      <c r="AJ1427" s="37"/>
      <c r="AK1427" s="37"/>
    </row>
    <row r="1428" spans="5:37" x14ac:dyDescent="0.25">
      <c r="E1428" s="1">
        <v>3.87574</v>
      </c>
      <c r="F1428" s="106"/>
      <c r="J1428" s="110">
        <v>47337</v>
      </c>
      <c r="K1428" s="106">
        <v>3.87704</v>
      </c>
      <c r="L1428" s="30"/>
      <c r="AF1428" s="35">
        <f t="shared" si="91"/>
        <v>46679</v>
      </c>
      <c r="AG1428" s="36">
        <f t="shared" si="90"/>
        <v>3.7334100000000002E-2</v>
      </c>
      <c r="AH1428" s="36"/>
      <c r="AJ1428" s="37"/>
      <c r="AK1428" s="37"/>
    </row>
    <row r="1429" spans="5:37" x14ac:dyDescent="0.25">
      <c r="E1429" s="1">
        <v>3.87616</v>
      </c>
      <c r="F1429" s="106"/>
      <c r="J1429" s="110">
        <v>47338</v>
      </c>
      <c r="K1429" s="106">
        <v>3.87704</v>
      </c>
      <c r="L1429" s="30"/>
      <c r="AF1429" s="35">
        <f t="shared" si="91"/>
        <v>46680</v>
      </c>
      <c r="AG1429" s="36">
        <f t="shared" si="90"/>
        <v>3.7334100000000002E-2</v>
      </c>
      <c r="AH1429" s="36"/>
      <c r="AJ1429" s="37"/>
      <c r="AK1429" s="37"/>
    </row>
    <row r="1430" spans="5:37" x14ac:dyDescent="0.25">
      <c r="E1430" s="1">
        <v>3.87574</v>
      </c>
      <c r="F1430" s="106"/>
      <c r="J1430" s="110">
        <v>47339</v>
      </c>
      <c r="K1430" s="106">
        <v>3.87704</v>
      </c>
      <c r="L1430" s="30"/>
      <c r="AF1430" s="35">
        <f t="shared" si="91"/>
        <v>46681</v>
      </c>
      <c r="AG1430" s="36">
        <f t="shared" si="90"/>
        <v>3.7334100000000002E-2</v>
      </c>
      <c r="AH1430" s="36"/>
      <c r="AJ1430" s="37"/>
      <c r="AK1430" s="37"/>
    </row>
    <row r="1431" spans="5:37" x14ac:dyDescent="0.25">
      <c r="E1431" s="1">
        <v>3.87574</v>
      </c>
      <c r="F1431" s="106"/>
      <c r="J1431" s="110">
        <v>47340</v>
      </c>
      <c r="K1431" s="106">
        <v>3.8774500000000001</v>
      </c>
      <c r="L1431" s="30"/>
      <c r="AF1431" s="35">
        <f t="shared" si="91"/>
        <v>46682</v>
      </c>
      <c r="AG1431" s="36">
        <f t="shared" si="90"/>
        <v>3.73379E-2</v>
      </c>
      <c r="AH1431" s="36"/>
      <c r="AJ1431" s="37"/>
      <c r="AK1431" s="37"/>
    </row>
    <row r="1432" spans="5:37" x14ac:dyDescent="0.25">
      <c r="E1432" s="1">
        <v>3.87574</v>
      </c>
      <c r="F1432" s="106"/>
      <c r="J1432" s="110">
        <v>47343</v>
      </c>
      <c r="K1432" s="106">
        <v>3.87704</v>
      </c>
      <c r="L1432" s="30"/>
      <c r="AF1432" s="35">
        <f t="shared" si="91"/>
        <v>46683</v>
      </c>
      <c r="AG1432" s="36">
        <f t="shared" si="90"/>
        <v>3.73379E-2</v>
      </c>
      <c r="AH1432" s="36"/>
      <c r="AJ1432" s="37"/>
      <c r="AK1432" s="37"/>
    </row>
    <row r="1433" spans="5:37" x14ac:dyDescent="0.25">
      <c r="E1433" s="1">
        <v>3.87574</v>
      </c>
      <c r="F1433" s="106"/>
      <c r="J1433" s="110">
        <v>47344</v>
      </c>
      <c r="K1433" s="106">
        <v>3.87704</v>
      </c>
      <c r="L1433" s="30"/>
      <c r="AF1433" s="35">
        <f t="shared" si="91"/>
        <v>46684</v>
      </c>
      <c r="AG1433" s="36">
        <f t="shared" si="90"/>
        <v>3.73379E-2</v>
      </c>
      <c r="AH1433" s="36"/>
      <c r="AJ1433" s="37"/>
      <c r="AK1433" s="37"/>
    </row>
    <row r="1434" spans="5:37" x14ac:dyDescent="0.25">
      <c r="E1434" s="1">
        <v>3.87616</v>
      </c>
      <c r="F1434" s="106"/>
      <c r="J1434" s="110">
        <v>47345</v>
      </c>
      <c r="K1434" s="106">
        <v>3.87704</v>
      </c>
      <c r="L1434" s="30"/>
      <c r="AF1434" s="35">
        <f t="shared" si="91"/>
        <v>46685</v>
      </c>
      <c r="AG1434" s="36">
        <f t="shared" si="90"/>
        <v>3.7334100000000002E-2</v>
      </c>
      <c r="AH1434" s="36"/>
      <c r="AJ1434" s="37"/>
      <c r="AK1434" s="37"/>
    </row>
    <row r="1435" spans="5:37" x14ac:dyDescent="0.25">
      <c r="E1435" s="1">
        <v>3.87574</v>
      </c>
      <c r="F1435" s="106"/>
      <c r="J1435" s="110">
        <v>47346</v>
      </c>
      <c r="K1435" s="106">
        <v>3.87704</v>
      </c>
      <c r="L1435" s="30"/>
      <c r="AF1435" s="35">
        <f t="shared" si="91"/>
        <v>46686</v>
      </c>
      <c r="AG1435" s="36">
        <f t="shared" si="90"/>
        <v>3.7334100000000002E-2</v>
      </c>
      <c r="AH1435" s="36"/>
      <c r="AJ1435" s="37"/>
      <c r="AK1435" s="37"/>
    </row>
    <row r="1436" spans="5:37" x14ac:dyDescent="0.25">
      <c r="E1436" s="1">
        <v>3.87574</v>
      </c>
      <c r="F1436" s="106"/>
      <c r="J1436" s="110">
        <v>47347</v>
      </c>
      <c r="K1436" s="106">
        <v>3.8774500000000001</v>
      </c>
      <c r="L1436" s="30"/>
      <c r="AF1436" s="35">
        <f t="shared" si="91"/>
        <v>46687</v>
      </c>
      <c r="AG1436" s="36">
        <f t="shared" si="90"/>
        <v>3.7334100000000002E-2</v>
      </c>
      <c r="AH1436" s="36"/>
      <c r="AJ1436" s="37"/>
      <c r="AK1436" s="37"/>
    </row>
    <row r="1437" spans="5:37" x14ac:dyDescent="0.25">
      <c r="E1437" s="1">
        <v>3.87574</v>
      </c>
      <c r="F1437" s="106"/>
      <c r="J1437" s="110">
        <v>47350</v>
      </c>
      <c r="K1437" s="106">
        <v>3.87704</v>
      </c>
      <c r="L1437" s="30"/>
      <c r="AF1437" s="35">
        <f t="shared" si="91"/>
        <v>46688</v>
      </c>
      <c r="AG1437" s="36">
        <f t="shared" si="90"/>
        <v>3.7334100000000002E-2</v>
      </c>
      <c r="AH1437" s="36"/>
      <c r="AJ1437" s="37"/>
      <c r="AK1437" s="37"/>
    </row>
    <row r="1438" spans="5:37" x14ac:dyDescent="0.25">
      <c r="E1438" s="1">
        <v>3.87574</v>
      </c>
      <c r="F1438" s="106"/>
      <c r="J1438" s="110">
        <v>47351</v>
      </c>
      <c r="K1438" s="106">
        <v>3.87704</v>
      </c>
      <c r="L1438" s="30"/>
      <c r="AF1438" s="35">
        <f t="shared" si="91"/>
        <v>46689</v>
      </c>
      <c r="AG1438" s="36">
        <f t="shared" si="90"/>
        <v>3.73379E-2</v>
      </c>
      <c r="AH1438" s="36"/>
      <c r="AJ1438" s="37"/>
      <c r="AK1438" s="37"/>
    </row>
    <row r="1439" spans="5:37" x14ac:dyDescent="0.25">
      <c r="E1439" s="1">
        <v>3.87616</v>
      </c>
      <c r="F1439" s="106"/>
      <c r="J1439" s="110">
        <v>47352</v>
      </c>
      <c r="K1439" s="106">
        <v>3.87704</v>
      </c>
      <c r="L1439" s="30"/>
      <c r="AF1439" s="35">
        <f t="shared" si="91"/>
        <v>46690</v>
      </c>
      <c r="AG1439" s="36">
        <f t="shared" si="90"/>
        <v>3.73379E-2</v>
      </c>
      <c r="AH1439" s="36"/>
      <c r="AJ1439" s="37"/>
      <c r="AK1439" s="37"/>
    </row>
    <row r="1440" spans="5:37" x14ac:dyDescent="0.25">
      <c r="E1440" s="1">
        <v>3.87574</v>
      </c>
      <c r="F1440" s="106"/>
      <c r="J1440" s="110">
        <v>47353</v>
      </c>
      <c r="K1440" s="106">
        <v>3.87704</v>
      </c>
      <c r="L1440" s="30"/>
      <c r="AF1440" s="35">
        <f t="shared" si="91"/>
        <v>46691</v>
      </c>
      <c r="AG1440" s="36">
        <f t="shared" si="90"/>
        <v>3.73379E-2</v>
      </c>
      <c r="AH1440" s="36"/>
      <c r="AJ1440" s="37"/>
      <c r="AK1440" s="37"/>
    </row>
    <row r="1441" spans="5:37" x14ac:dyDescent="0.25">
      <c r="E1441" s="1">
        <v>3.87574</v>
      </c>
      <c r="F1441" s="106"/>
      <c r="J1441" s="110">
        <v>47354</v>
      </c>
      <c r="K1441" s="106">
        <v>3.8774500000000001</v>
      </c>
      <c r="L1441" s="30"/>
      <c r="AF1441" s="35">
        <f t="shared" si="91"/>
        <v>46692</v>
      </c>
      <c r="AG1441" s="36">
        <f t="shared" si="90"/>
        <v>3.7334100000000002E-2</v>
      </c>
      <c r="AH1441" s="36"/>
      <c r="AJ1441" s="37"/>
      <c r="AK1441" s="37"/>
    </row>
    <row r="1442" spans="5:37" x14ac:dyDescent="0.25">
      <c r="E1442" s="1">
        <v>3.87574</v>
      </c>
      <c r="F1442" s="106"/>
      <c r="J1442" s="110">
        <v>47357</v>
      </c>
      <c r="K1442" s="106">
        <v>3.87704</v>
      </c>
      <c r="L1442" s="30"/>
      <c r="AF1442" s="35">
        <f t="shared" si="91"/>
        <v>46693</v>
      </c>
      <c r="AG1442" s="36">
        <f t="shared" si="90"/>
        <v>3.7334100000000002E-2</v>
      </c>
      <c r="AH1442" s="36"/>
      <c r="AJ1442" s="37"/>
      <c r="AK1442" s="37"/>
    </row>
    <row r="1443" spans="5:37" x14ac:dyDescent="0.25">
      <c r="E1443" s="1">
        <v>3.87574</v>
      </c>
      <c r="F1443" s="106"/>
      <c r="J1443" s="110">
        <v>47358</v>
      </c>
      <c r="K1443" s="106">
        <v>3.87704</v>
      </c>
      <c r="L1443" s="30"/>
      <c r="AF1443" s="35">
        <f t="shared" si="91"/>
        <v>46694</v>
      </c>
      <c r="AG1443" s="36">
        <f t="shared" si="90"/>
        <v>3.7334100000000002E-2</v>
      </c>
      <c r="AH1443" s="36"/>
      <c r="AJ1443" s="37"/>
      <c r="AK1443" s="37"/>
    </row>
    <row r="1444" spans="5:37" x14ac:dyDescent="0.25">
      <c r="E1444" s="1">
        <v>3.87616</v>
      </c>
      <c r="F1444" s="106"/>
      <c r="J1444" s="110">
        <v>47359</v>
      </c>
      <c r="K1444" s="106">
        <v>3.87704</v>
      </c>
      <c r="L1444" s="30"/>
      <c r="AF1444" s="35">
        <f t="shared" si="91"/>
        <v>46695</v>
      </c>
      <c r="AG1444" s="36">
        <f t="shared" si="90"/>
        <v>3.7334100000000002E-2</v>
      </c>
      <c r="AH1444" s="36"/>
      <c r="AJ1444" s="37"/>
      <c r="AK1444" s="37"/>
    </row>
    <row r="1445" spans="5:37" x14ac:dyDescent="0.25">
      <c r="E1445" s="1">
        <v>3.87574</v>
      </c>
      <c r="F1445" s="106"/>
      <c r="J1445" s="110">
        <v>47360</v>
      </c>
      <c r="K1445" s="106">
        <v>3.87704</v>
      </c>
      <c r="L1445" s="30"/>
      <c r="AF1445" s="35">
        <f t="shared" si="91"/>
        <v>46696</v>
      </c>
      <c r="AG1445" s="36">
        <f t="shared" si="90"/>
        <v>3.73379E-2</v>
      </c>
      <c r="AH1445" s="36"/>
      <c r="AJ1445" s="37"/>
      <c r="AK1445" s="37"/>
    </row>
    <row r="1446" spans="5:37" x14ac:dyDescent="0.25">
      <c r="E1446" s="1">
        <v>3.87574</v>
      </c>
      <c r="F1446" s="106"/>
      <c r="J1446" s="110">
        <v>47361</v>
      </c>
      <c r="K1446" s="106">
        <v>3.8776600000000001</v>
      </c>
      <c r="L1446" s="30"/>
      <c r="AF1446" s="35">
        <f t="shared" si="91"/>
        <v>46697</v>
      </c>
      <c r="AG1446" s="36">
        <f t="shared" si="90"/>
        <v>3.73379E-2</v>
      </c>
      <c r="AH1446" s="36"/>
      <c r="AJ1446" s="37"/>
      <c r="AK1446" s="37"/>
    </row>
    <row r="1447" spans="5:37" x14ac:dyDescent="0.25">
      <c r="E1447" s="1">
        <v>3.87574</v>
      </c>
      <c r="F1447" s="106"/>
      <c r="J1447" s="110">
        <v>47365</v>
      </c>
      <c r="K1447" s="106">
        <v>3.87704</v>
      </c>
      <c r="L1447" s="30"/>
      <c r="AF1447" s="35">
        <f t="shared" si="91"/>
        <v>46698</v>
      </c>
      <c r="AG1447" s="36">
        <f t="shared" si="90"/>
        <v>3.73379E-2</v>
      </c>
      <c r="AH1447" s="36"/>
      <c r="AJ1447" s="37"/>
      <c r="AK1447" s="37"/>
    </row>
    <row r="1448" spans="5:37" x14ac:dyDescent="0.25">
      <c r="E1448" s="1">
        <v>3.87574</v>
      </c>
      <c r="F1448" s="106"/>
      <c r="J1448" s="110">
        <v>47366</v>
      </c>
      <c r="K1448" s="106">
        <v>3.87704</v>
      </c>
      <c r="L1448" s="30"/>
      <c r="AF1448" s="35">
        <f t="shared" si="91"/>
        <v>46699</v>
      </c>
      <c r="AG1448" s="36">
        <f t="shared" si="90"/>
        <v>3.7334100000000002E-2</v>
      </c>
      <c r="AH1448" s="36"/>
      <c r="AJ1448" s="37"/>
      <c r="AK1448" s="37"/>
    </row>
    <row r="1449" spans="5:37" x14ac:dyDescent="0.25">
      <c r="E1449" s="1">
        <v>3.87616</v>
      </c>
      <c r="F1449" s="106"/>
      <c r="J1449" s="110">
        <v>47367</v>
      </c>
      <c r="K1449" s="106">
        <v>3.87704</v>
      </c>
      <c r="L1449" s="30"/>
      <c r="AF1449" s="35">
        <f t="shared" si="91"/>
        <v>46700</v>
      </c>
      <c r="AG1449" s="36">
        <f t="shared" si="90"/>
        <v>3.7334100000000002E-2</v>
      </c>
      <c r="AH1449" s="36"/>
      <c r="AJ1449" s="37"/>
      <c r="AK1449" s="37"/>
    </row>
    <row r="1450" spans="5:37" x14ac:dyDescent="0.25">
      <c r="E1450" s="1">
        <v>3.87574</v>
      </c>
      <c r="F1450" s="106"/>
      <c r="J1450" s="110">
        <v>47368</v>
      </c>
      <c r="K1450" s="106">
        <v>3.8774500000000001</v>
      </c>
      <c r="L1450" s="30"/>
      <c r="AF1450" s="35">
        <f t="shared" si="91"/>
        <v>46701</v>
      </c>
      <c r="AG1450" s="36">
        <f t="shared" si="90"/>
        <v>3.7336000000000001E-2</v>
      </c>
      <c r="AH1450" s="36"/>
      <c r="AJ1450" s="37"/>
      <c r="AK1450" s="37"/>
    </row>
    <row r="1451" spans="5:37" x14ac:dyDescent="0.25">
      <c r="E1451" s="1">
        <v>3.87574</v>
      </c>
      <c r="F1451" s="106"/>
      <c r="J1451" s="110">
        <v>47371</v>
      </c>
      <c r="K1451" s="106">
        <v>3.87704</v>
      </c>
      <c r="L1451" s="30"/>
      <c r="AF1451" s="35">
        <f t="shared" si="91"/>
        <v>46702</v>
      </c>
      <c r="AG1451" s="36">
        <f t="shared" si="90"/>
        <v>3.7336000000000001E-2</v>
      </c>
      <c r="AH1451" s="36"/>
      <c r="AJ1451" s="37"/>
      <c r="AK1451" s="37"/>
    </row>
    <row r="1452" spans="5:37" x14ac:dyDescent="0.25">
      <c r="E1452" s="1">
        <v>3.87574</v>
      </c>
      <c r="F1452" s="106"/>
      <c r="J1452" s="110">
        <v>47372</v>
      </c>
      <c r="K1452" s="106">
        <v>3.87704</v>
      </c>
      <c r="L1452" s="30"/>
      <c r="AF1452" s="35">
        <f t="shared" si="91"/>
        <v>46703</v>
      </c>
      <c r="AG1452" s="36">
        <f t="shared" si="90"/>
        <v>3.73379E-2</v>
      </c>
      <c r="AH1452" s="36"/>
      <c r="AJ1452" s="37"/>
      <c r="AK1452" s="37"/>
    </row>
    <row r="1453" spans="5:37" x14ac:dyDescent="0.25">
      <c r="E1453" s="1">
        <v>3.87574</v>
      </c>
      <c r="F1453" s="106"/>
      <c r="J1453" s="110">
        <v>47373</v>
      </c>
      <c r="K1453" s="106">
        <v>3.87704</v>
      </c>
      <c r="L1453" s="30"/>
      <c r="AF1453" s="35">
        <f t="shared" si="91"/>
        <v>46704</v>
      </c>
      <c r="AG1453" s="36">
        <f t="shared" si="90"/>
        <v>3.73379E-2</v>
      </c>
      <c r="AH1453" s="36"/>
      <c r="AJ1453" s="37"/>
      <c r="AK1453" s="37"/>
    </row>
    <row r="1454" spans="5:37" x14ac:dyDescent="0.25">
      <c r="E1454" s="1">
        <v>3.8763700000000001</v>
      </c>
      <c r="F1454" s="106"/>
      <c r="J1454" s="110">
        <v>47374</v>
      </c>
      <c r="K1454" s="106">
        <v>3.87704</v>
      </c>
      <c r="L1454" s="30"/>
      <c r="AF1454" s="35">
        <f t="shared" si="91"/>
        <v>46705</v>
      </c>
      <c r="AG1454" s="36">
        <f t="shared" si="90"/>
        <v>3.73379E-2</v>
      </c>
      <c r="AH1454" s="36"/>
      <c r="AJ1454" s="37"/>
      <c r="AK1454" s="37"/>
    </row>
    <row r="1455" spans="5:37" x14ac:dyDescent="0.25">
      <c r="E1455" s="1">
        <v>3.87574</v>
      </c>
      <c r="F1455" s="106"/>
      <c r="J1455" s="110">
        <v>47375</v>
      </c>
      <c r="K1455" s="106">
        <v>3.8774500000000001</v>
      </c>
      <c r="L1455" s="30"/>
      <c r="AF1455" s="35">
        <f t="shared" si="91"/>
        <v>46706</v>
      </c>
      <c r="AG1455" s="36">
        <f t="shared" si="90"/>
        <v>3.7334100000000002E-2</v>
      </c>
      <c r="AH1455" s="36"/>
      <c r="AJ1455" s="37"/>
      <c r="AK1455" s="37"/>
    </row>
    <row r="1456" spans="5:37" x14ac:dyDescent="0.25">
      <c r="E1456" s="1">
        <v>3.87574</v>
      </c>
      <c r="F1456" s="106"/>
      <c r="J1456" s="110">
        <v>47378</v>
      </c>
      <c r="K1456" s="106">
        <v>3.87704</v>
      </c>
      <c r="L1456" s="30"/>
      <c r="AF1456" s="35">
        <f t="shared" si="91"/>
        <v>46707</v>
      </c>
      <c r="AG1456" s="36">
        <f t="shared" si="90"/>
        <v>3.7334100000000002E-2</v>
      </c>
      <c r="AH1456" s="36"/>
      <c r="AJ1456" s="37"/>
      <c r="AK1456" s="37"/>
    </row>
    <row r="1457" spans="5:37" x14ac:dyDescent="0.25">
      <c r="E1457" s="1">
        <v>3.87574</v>
      </c>
      <c r="F1457" s="106"/>
      <c r="J1457" s="110">
        <v>47379</v>
      </c>
      <c r="K1457" s="106">
        <v>3.87704</v>
      </c>
      <c r="L1457" s="30"/>
      <c r="AF1457" s="35">
        <f t="shared" si="91"/>
        <v>46708</v>
      </c>
      <c r="AG1457" s="36">
        <f t="shared" si="90"/>
        <v>3.7334100000000002E-2</v>
      </c>
      <c r="AH1457" s="36"/>
      <c r="AJ1457" s="37"/>
      <c r="AK1457" s="37"/>
    </row>
    <row r="1458" spans="5:37" x14ac:dyDescent="0.25">
      <c r="E1458" s="1">
        <v>3.87616</v>
      </c>
      <c r="F1458" s="106"/>
      <c r="J1458" s="110">
        <v>47380</v>
      </c>
      <c r="K1458" s="106">
        <v>3.87704</v>
      </c>
      <c r="L1458" s="30"/>
      <c r="AF1458" s="35">
        <f t="shared" si="91"/>
        <v>46709</v>
      </c>
      <c r="AG1458" s="36">
        <f t="shared" si="90"/>
        <v>3.7334100000000002E-2</v>
      </c>
      <c r="AH1458" s="36"/>
      <c r="AJ1458" s="37"/>
      <c r="AK1458" s="37"/>
    </row>
    <row r="1459" spans="5:37" x14ac:dyDescent="0.25">
      <c r="E1459" s="1">
        <v>3.87574</v>
      </c>
      <c r="F1459" s="106"/>
      <c r="J1459" s="110">
        <v>47381</v>
      </c>
      <c r="K1459" s="106">
        <v>3.87704</v>
      </c>
      <c r="L1459" s="30"/>
      <c r="AF1459" s="35">
        <f t="shared" si="91"/>
        <v>46710</v>
      </c>
      <c r="AG1459" s="36">
        <f t="shared" si="90"/>
        <v>3.73379E-2</v>
      </c>
      <c r="AH1459" s="36"/>
      <c r="AJ1459" s="37"/>
      <c r="AK1459" s="37"/>
    </row>
    <row r="1460" spans="5:37" x14ac:dyDescent="0.25">
      <c r="E1460" s="1">
        <v>3.87574</v>
      </c>
      <c r="F1460" s="106"/>
      <c r="J1460" s="110">
        <v>47382</v>
      </c>
      <c r="K1460" s="106">
        <v>3.8774500000000001</v>
      </c>
      <c r="L1460" s="30"/>
      <c r="AF1460" s="35">
        <f t="shared" si="91"/>
        <v>46711</v>
      </c>
      <c r="AG1460" s="36">
        <f t="shared" si="90"/>
        <v>3.73379E-2</v>
      </c>
      <c r="AH1460" s="36"/>
      <c r="AJ1460" s="37"/>
      <c r="AK1460" s="37"/>
    </row>
    <row r="1461" spans="5:37" x14ac:dyDescent="0.25">
      <c r="E1461" s="1">
        <v>3.87574</v>
      </c>
      <c r="F1461" s="106"/>
      <c r="J1461" s="110">
        <v>47385</v>
      </c>
      <c r="K1461" s="106">
        <v>3.87704</v>
      </c>
      <c r="L1461" s="30"/>
      <c r="AF1461" s="35">
        <f t="shared" si="91"/>
        <v>46712</v>
      </c>
      <c r="AG1461" s="36">
        <f t="shared" si="90"/>
        <v>3.73379E-2</v>
      </c>
      <c r="AH1461" s="36"/>
      <c r="AJ1461" s="37"/>
      <c r="AK1461" s="37"/>
    </row>
    <row r="1462" spans="5:37" x14ac:dyDescent="0.25">
      <c r="E1462" s="1">
        <v>3.87574</v>
      </c>
      <c r="F1462" s="106"/>
      <c r="J1462" s="110">
        <v>47386</v>
      </c>
      <c r="K1462" s="106">
        <v>3.87704</v>
      </c>
      <c r="L1462" s="30"/>
      <c r="AF1462" s="35">
        <f t="shared" si="91"/>
        <v>46713</v>
      </c>
      <c r="AG1462" s="36">
        <f t="shared" si="90"/>
        <v>3.7334100000000002E-2</v>
      </c>
      <c r="AH1462" s="36"/>
      <c r="AJ1462" s="37"/>
      <c r="AK1462" s="37"/>
    </row>
    <row r="1463" spans="5:37" x14ac:dyDescent="0.25">
      <c r="E1463" s="1">
        <v>3.87616</v>
      </c>
      <c r="F1463" s="106"/>
      <c r="J1463" s="110">
        <v>47387</v>
      </c>
      <c r="K1463" s="106">
        <v>3.87704</v>
      </c>
      <c r="L1463" s="30"/>
      <c r="AF1463" s="35">
        <f t="shared" si="91"/>
        <v>46714</v>
      </c>
      <c r="AG1463" s="36">
        <f t="shared" si="90"/>
        <v>3.7334100000000002E-2</v>
      </c>
      <c r="AH1463" s="36"/>
      <c r="AJ1463" s="37"/>
      <c r="AK1463" s="37"/>
    </row>
    <row r="1464" spans="5:37" x14ac:dyDescent="0.25">
      <c r="E1464" s="1">
        <v>3.87574</v>
      </c>
      <c r="F1464" s="106"/>
      <c r="J1464" s="110">
        <v>47388</v>
      </c>
      <c r="K1464" s="106">
        <v>3.87704</v>
      </c>
      <c r="L1464" s="30"/>
      <c r="AF1464" s="35">
        <f t="shared" si="91"/>
        <v>46715</v>
      </c>
      <c r="AG1464" s="36">
        <f t="shared" si="90"/>
        <v>3.7336000000000001E-2</v>
      </c>
      <c r="AH1464" s="36"/>
      <c r="AJ1464" s="37"/>
      <c r="AK1464" s="37"/>
    </row>
    <row r="1465" spans="5:37" x14ac:dyDescent="0.25">
      <c r="E1465" s="1">
        <v>3.87574</v>
      </c>
      <c r="F1465" s="106"/>
      <c r="J1465" s="110">
        <v>47389</v>
      </c>
      <c r="K1465" s="106">
        <v>3.8774500000000001</v>
      </c>
      <c r="L1465" s="30"/>
      <c r="AF1465" s="35">
        <f t="shared" si="91"/>
        <v>46716</v>
      </c>
      <c r="AG1465" s="36">
        <f t="shared" si="90"/>
        <v>3.7336000000000001E-2</v>
      </c>
      <c r="AH1465" s="36"/>
      <c r="AJ1465" s="37"/>
      <c r="AK1465" s="37"/>
    </row>
    <row r="1466" spans="5:37" x14ac:dyDescent="0.25">
      <c r="E1466" s="1">
        <v>3.87574</v>
      </c>
      <c r="F1466" s="106"/>
      <c r="J1466" s="110">
        <v>47392</v>
      </c>
      <c r="K1466" s="106">
        <v>3.87704</v>
      </c>
      <c r="L1466" s="30"/>
      <c r="AF1466" s="35">
        <f t="shared" si="91"/>
        <v>46717</v>
      </c>
      <c r="AG1466" s="36">
        <f t="shared" si="90"/>
        <v>3.73379E-2</v>
      </c>
      <c r="AH1466" s="36"/>
      <c r="AJ1466" s="37"/>
      <c r="AK1466" s="37"/>
    </row>
    <row r="1467" spans="5:37" x14ac:dyDescent="0.25">
      <c r="E1467" s="1">
        <v>3.87574</v>
      </c>
      <c r="F1467" s="106"/>
      <c r="J1467" s="110">
        <v>47393</v>
      </c>
      <c r="K1467" s="106">
        <v>3.87704</v>
      </c>
      <c r="L1467" s="30"/>
      <c r="AF1467" s="35">
        <f t="shared" si="91"/>
        <v>46718</v>
      </c>
      <c r="AG1467" s="36">
        <f t="shared" si="90"/>
        <v>3.73379E-2</v>
      </c>
      <c r="AH1467" s="36"/>
      <c r="AJ1467" s="37"/>
      <c r="AK1467" s="37"/>
    </row>
    <row r="1468" spans="5:37" x14ac:dyDescent="0.25">
      <c r="E1468" s="1">
        <v>3.87616</v>
      </c>
      <c r="F1468" s="106"/>
      <c r="J1468" s="110">
        <v>47394</v>
      </c>
      <c r="K1468" s="106">
        <v>3.87704</v>
      </c>
      <c r="L1468" s="30"/>
      <c r="AF1468" s="35">
        <f t="shared" si="91"/>
        <v>46719</v>
      </c>
      <c r="AG1468" s="36">
        <f t="shared" si="90"/>
        <v>3.73379E-2</v>
      </c>
      <c r="AH1468" s="36"/>
      <c r="AJ1468" s="37"/>
      <c r="AK1468" s="37"/>
    </row>
    <row r="1469" spans="5:37" x14ac:dyDescent="0.25">
      <c r="E1469" s="1">
        <v>3.87574</v>
      </c>
      <c r="F1469" s="106"/>
      <c r="J1469" s="110">
        <v>47395</v>
      </c>
      <c r="K1469" s="106">
        <v>3.87704</v>
      </c>
      <c r="L1469" s="30"/>
      <c r="AF1469" s="35">
        <f t="shared" si="91"/>
        <v>46720</v>
      </c>
      <c r="AG1469" s="36">
        <f t="shared" si="90"/>
        <v>3.7334100000000002E-2</v>
      </c>
      <c r="AH1469" s="36"/>
      <c r="AJ1469" s="37"/>
      <c r="AK1469" s="37"/>
    </row>
    <row r="1470" spans="5:37" x14ac:dyDescent="0.25">
      <c r="E1470" s="1">
        <v>3.87574</v>
      </c>
      <c r="F1470" s="106"/>
      <c r="J1470" s="110">
        <v>47396</v>
      </c>
      <c r="K1470" s="106">
        <v>3.8776600000000001</v>
      </c>
      <c r="L1470" s="30"/>
      <c r="AF1470" s="35">
        <f t="shared" si="91"/>
        <v>46721</v>
      </c>
      <c r="AG1470" s="36">
        <f t="shared" si="90"/>
        <v>3.7334100000000002E-2</v>
      </c>
      <c r="AH1470" s="36"/>
      <c r="AJ1470" s="37"/>
      <c r="AK1470" s="37"/>
    </row>
    <row r="1471" spans="5:37" x14ac:dyDescent="0.25">
      <c r="E1471" s="1">
        <v>3.87574</v>
      </c>
      <c r="F1471" s="106"/>
      <c r="J1471" s="110">
        <v>47400</v>
      </c>
      <c r="K1471" s="106">
        <v>3.87704</v>
      </c>
      <c r="L1471" s="30"/>
      <c r="AF1471" s="35">
        <f t="shared" si="91"/>
        <v>46722</v>
      </c>
      <c r="AG1471" s="36">
        <f t="shared" si="90"/>
        <v>3.7968099999999998E-2</v>
      </c>
      <c r="AH1471" s="36"/>
      <c r="AJ1471" s="37"/>
      <c r="AK1471" s="37"/>
    </row>
    <row r="1472" spans="5:37" x14ac:dyDescent="0.25">
      <c r="E1472" s="1">
        <v>3.87574</v>
      </c>
      <c r="F1472" s="106"/>
      <c r="J1472" s="110">
        <v>47401</v>
      </c>
      <c r="K1472" s="106">
        <v>3.87704</v>
      </c>
      <c r="L1472" s="30"/>
      <c r="AF1472" s="35">
        <f t="shared" si="91"/>
        <v>46723</v>
      </c>
      <c r="AG1472" s="36">
        <f t="shared" si="90"/>
        <v>3.7968099999999998E-2</v>
      </c>
      <c r="AH1472" s="36"/>
      <c r="AJ1472" s="37"/>
      <c r="AK1472" s="37"/>
    </row>
    <row r="1473" spans="5:37" x14ac:dyDescent="0.25">
      <c r="E1473" s="1">
        <v>3.87616</v>
      </c>
      <c r="F1473" s="106"/>
      <c r="J1473" s="110">
        <v>47402</v>
      </c>
      <c r="K1473" s="106">
        <v>3.87704</v>
      </c>
      <c r="L1473" s="30"/>
      <c r="AF1473" s="35">
        <f t="shared" si="91"/>
        <v>46724</v>
      </c>
      <c r="AG1473" s="36">
        <f t="shared" si="90"/>
        <v>3.7972100000000002E-2</v>
      </c>
      <c r="AH1473" s="36"/>
      <c r="AJ1473" s="37"/>
      <c r="AK1473" s="37"/>
    </row>
    <row r="1474" spans="5:37" x14ac:dyDescent="0.25">
      <c r="E1474" s="1">
        <v>3.87574</v>
      </c>
      <c r="F1474" s="106"/>
      <c r="J1474" s="110">
        <v>47403</v>
      </c>
      <c r="K1474" s="106">
        <v>3.8774500000000001</v>
      </c>
      <c r="L1474" s="30"/>
      <c r="AF1474" s="35">
        <f t="shared" si="91"/>
        <v>46725</v>
      </c>
      <c r="AG1474" s="36">
        <f t="shared" si="90"/>
        <v>3.7972100000000002E-2</v>
      </c>
      <c r="AH1474" s="36"/>
      <c r="AJ1474" s="37"/>
      <c r="AK1474" s="37"/>
    </row>
    <row r="1475" spans="5:37" x14ac:dyDescent="0.25">
      <c r="E1475" s="1">
        <v>3.87574</v>
      </c>
      <c r="F1475" s="106"/>
      <c r="J1475" s="110">
        <v>47406</v>
      </c>
      <c r="K1475" s="106">
        <v>3.87704</v>
      </c>
      <c r="L1475" s="30"/>
      <c r="AF1475" s="35">
        <f t="shared" si="91"/>
        <v>46726</v>
      </c>
      <c r="AG1475" s="36">
        <f t="shared" si="90"/>
        <v>3.7972100000000002E-2</v>
      </c>
      <c r="AH1475" s="36"/>
      <c r="AJ1475" s="37"/>
      <c r="AK1475" s="37"/>
    </row>
    <row r="1476" spans="5:37" x14ac:dyDescent="0.25">
      <c r="E1476" s="1">
        <v>3.87574</v>
      </c>
      <c r="F1476" s="106"/>
      <c r="J1476" s="110">
        <v>47407</v>
      </c>
      <c r="K1476" s="106">
        <v>3.87704</v>
      </c>
      <c r="L1476" s="30"/>
      <c r="AF1476" s="35">
        <f t="shared" si="91"/>
        <v>46727</v>
      </c>
      <c r="AG1476" s="36">
        <f t="shared" si="90"/>
        <v>3.7968099999999998E-2</v>
      </c>
      <c r="AH1476" s="36"/>
      <c r="AJ1476" s="37"/>
      <c r="AK1476" s="37"/>
    </row>
    <row r="1477" spans="5:37" x14ac:dyDescent="0.25">
      <c r="E1477" s="1">
        <v>3.87574</v>
      </c>
      <c r="F1477" s="106"/>
      <c r="J1477" s="110">
        <v>47408</v>
      </c>
      <c r="K1477" s="106">
        <v>3.87704</v>
      </c>
      <c r="L1477" s="30"/>
      <c r="AF1477" s="35">
        <f t="shared" si="91"/>
        <v>46728</v>
      </c>
      <c r="AG1477" s="36">
        <f t="shared" si="90"/>
        <v>3.7968099999999998E-2</v>
      </c>
      <c r="AH1477" s="36"/>
      <c r="AJ1477" s="37"/>
      <c r="AK1477" s="37"/>
    </row>
    <row r="1478" spans="5:37" x14ac:dyDescent="0.25">
      <c r="E1478" s="1">
        <v>3.8763700000000001</v>
      </c>
      <c r="F1478" s="106"/>
      <c r="J1478" s="110">
        <v>47409</v>
      </c>
      <c r="K1478" s="106">
        <v>3.87704</v>
      </c>
      <c r="L1478" s="30"/>
      <c r="AF1478" s="35">
        <f t="shared" si="91"/>
        <v>46729</v>
      </c>
      <c r="AG1478" s="36">
        <f t="shared" si="90"/>
        <v>3.7968099999999998E-2</v>
      </c>
      <c r="AH1478" s="36"/>
      <c r="AJ1478" s="37"/>
      <c r="AK1478" s="37"/>
    </row>
    <row r="1479" spans="5:37" x14ac:dyDescent="0.25">
      <c r="E1479" s="1">
        <v>3.87574</v>
      </c>
      <c r="F1479" s="106"/>
      <c r="J1479" s="110">
        <v>47410</v>
      </c>
      <c r="K1479" s="106">
        <v>3.8774500000000001</v>
      </c>
      <c r="L1479" s="30"/>
      <c r="AF1479" s="35">
        <f t="shared" si="91"/>
        <v>46730</v>
      </c>
      <c r="AG1479" s="36">
        <f t="shared" ref="AG1479:AG1542" si="92">_xlfn.IFNA(VLOOKUP(AF1479,J:K,2,FALSE)/100,AG1478)</f>
        <v>3.7968099999999998E-2</v>
      </c>
      <c r="AH1479" s="36"/>
      <c r="AJ1479" s="37"/>
      <c r="AK1479" s="37"/>
    </row>
    <row r="1480" spans="5:37" x14ac:dyDescent="0.25">
      <c r="E1480" s="1">
        <v>3.87574</v>
      </c>
      <c r="F1480" s="106"/>
      <c r="J1480" s="110">
        <v>47413</v>
      </c>
      <c r="K1480" s="106">
        <v>3.87704</v>
      </c>
      <c r="L1480" s="30"/>
      <c r="AF1480" s="35">
        <f t="shared" ref="AF1480:AF1543" si="93">AF1479+1</f>
        <v>46731</v>
      </c>
      <c r="AG1480" s="36">
        <f t="shared" si="92"/>
        <v>3.7972100000000002E-2</v>
      </c>
      <c r="AH1480" s="36"/>
      <c r="AJ1480" s="37"/>
      <c r="AK1480" s="37"/>
    </row>
    <row r="1481" spans="5:37" x14ac:dyDescent="0.25">
      <c r="E1481" s="1">
        <v>3.87574</v>
      </c>
      <c r="F1481" s="106"/>
      <c r="J1481" s="110">
        <v>47414</v>
      </c>
      <c r="K1481" s="106">
        <v>3.87704</v>
      </c>
      <c r="L1481" s="30"/>
      <c r="AF1481" s="35">
        <f t="shared" si="93"/>
        <v>46732</v>
      </c>
      <c r="AG1481" s="36">
        <f t="shared" si="92"/>
        <v>3.7972100000000002E-2</v>
      </c>
      <c r="AH1481" s="36"/>
      <c r="AJ1481" s="37"/>
      <c r="AK1481" s="37"/>
    </row>
    <row r="1482" spans="5:37" x14ac:dyDescent="0.25">
      <c r="E1482" s="1">
        <v>3.87616</v>
      </c>
      <c r="F1482" s="106"/>
      <c r="J1482" s="110">
        <v>47415</v>
      </c>
      <c r="K1482" s="106">
        <v>3.87704</v>
      </c>
      <c r="L1482" s="30"/>
      <c r="AF1482" s="35">
        <f t="shared" si="93"/>
        <v>46733</v>
      </c>
      <c r="AG1482" s="36">
        <f t="shared" si="92"/>
        <v>3.7972100000000002E-2</v>
      </c>
      <c r="AH1482" s="36"/>
      <c r="AJ1482" s="37"/>
      <c r="AK1482" s="37"/>
    </row>
    <row r="1483" spans="5:37" x14ac:dyDescent="0.25">
      <c r="E1483" s="1">
        <v>3.87574</v>
      </c>
      <c r="F1483" s="106"/>
      <c r="J1483" s="110">
        <v>47416</v>
      </c>
      <c r="K1483" s="106">
        <v>3.87704</v>
      </c>
      <c r="L1483" s="30"/>
      <c r="AF1483" s="35">
        <f t="shared" si="93"/>
        <v>46734</v>
      </c>
      <c r="AG1483" s="36">
        <f t="shared" si="92"/>
        <v>3.7968099999999998E-2</v>
      </c>
      <c r="AH1483" s="36"/>
      <c r="AJ1483" s="37"/>
      <c r="AK1483" s="37"/>
    </row>
    <row r="1484" spans="5:37" x14ac:dyDescent="0.25">
      <c r="E1484" s="1">
        <v>3.87574</v>
      </c>
      <c r="F1484" s="106"/>
      <c r="J1484" s="110">
        <v>47417</v>
      </c>
      <c r="K1484" s="106">
        <v>3.8774500000000001</v>
      </c>
      <c r="L1484" s="30"/>
      <c r="AF1484" s="35">
        <f t="shared" si="93"/>
        <v>46735</v>
      </c>
      <c r="AG1484" s="36">
        <f t="shared" si="92"/>
        <v>3.7968099999999998E-2</v>
      </c>
      <c r="AH1484" s="36"/>
      <c r="AJ1484" s="37"/>
      <c r="AK1484" s="37"/>
    </row>
    <row r="1485" spans="5:37" x14ac:dyDescent="0.25">
      <c r="E1485" s="1">
        <v>3.87574</v>
      </c>
      <c r="F1485" s="106"/>
      <c r="J1485" s="110">
        <v>47420</v>
      </c>
      <c r="K1485" s="106">
        <v>3.87704</v>
      </c>
      <c r="L1485" s="30"/>
      <c r="AF1485" s="35">
        <f t="shared" si="93"/>
        <v>46736</v>
      </c>
      <c r="AG1485" s="36">
        <f t="shared" si="92"/>
        <v>3.7968099999999998E-2</v>
      </c>
      <c r="AH1485" s="36"/>
      <c r="AJ1485" s="37"/>
      <c r="AK1485" s="37"/>
    </row>
    <row r="1486" spans="5:37" x14ac:dyDescent="0.25">
      <c r="E1486" s="1">
        <v>3.87574</v>
      </c>
      <c r="F1486" s="106"/>
      <c r="J1486" s="110">
        <v>47421</v>
      </c>
      <c r="K1486" s="106">
        <v>3.87704</v>
      </c>
      <c r="L1486" s="30"/>
      <c r="AF1486" s="35">
        <f t="shared" si="93"/>
        <v>46737</v>
      </c>
      <c r="AG1486" s="36">
        <f t="shared" si="92"/>
        <v>3.7968099999999998E-2</v>
      </c>
      <c r="AH1486" s="36"/>
      <c r="AJ1486" s="37"/>
      <c r="AK1486" s="37"/>
    </row>
    <row r="1487" spans="5:37" x14ac:dyDescent="0.25">
      <c r="E1487" s="1">
        <v>3.87616</v>
      </c>
      <c r="F1487" s="106"/>
      <c r="J1487" s="110">
        <v>47422</v>
      </c>
      <c r="K1487" s="106">
        <v>3.87704</v>
      </c>
      <c r="L1487" s="30"/>
      <c r="AF1487" s="35">
        <f t="shared" si="93"/>
        <v>46738</v>
      </c>
      <c r="AG1487" s="36">
        <f t="shared" si="92"/>
        <v>3.7972100000000002E-2</v>
      </c>
      <c r="AH1487" s="36"/>
      <c r="AJ1487" s="37"/>
      <c r="AK1487" s="37"/>
    </row>
    <row r="1488" spans="5:37" x14ac:dyDescent="0.25">
      <c r="E1488" s="1">
        <v>3.87574</v>
      </c>
      <c r="F1488" s="106"/>
      <c r="J1488" s="110">
        <v>47423</v>
      </c>
      <c r="K1488" s="106">
        <v>3.87704</v>
      </c>
      <c r="L1488" s="30"/>
      <c r="AF1488" s="35">
        <f t="shared" si="93"/>
        <v>46739</v>
      </c>
      <c r="AG1488" s="36">
        <f t="shared" si="92"/>
        <v>3.7972100000000002E-2</v>
      </c>
      <c r="AH1488" s="36"/>
      <c r="AJ1488" s="37"/>
      <c r="AK1488" s="37"/>
    </row>
    <row r="1489" spans="5:37" x14ac:dyDescent="0.25">
      <c r="E1489" s="1">
        <v>3.87574</v>
      </c>
      <c r="F1489" s="106"/>
      <c r="J1489" s="110">
        <v>47424</v>
      </c>
      <c r="K1489" s="106">
        <v>3.8774500000000001</v>
      </c>
      <c r="L1489" s="30"/>
      <c r="AF1489" s="35">
        <f t="shared" si="93"/>
        <v>46740</v>
      </c>
      <c r="AG1489" s="36">
        <f t="shared" si="92"/>
        <v>3.7972100000000002E-2</v>
      </c>
      <c r="AH1489" s="36"/>
      <c r="AJ1489" s="37"/>
      <c r="AK1489" s="37"/>
    </row>
    <row r="1490" spans="5:37" x14ac:dyDescent="0.25">
      <c r="E1490" s="1">
        <v>3.87574</v>
      </c>
      <c r="F1490" s="106"/>
      <c r="J1490" s="110">
        <v>47427</v>
      </c>
      <c r="K1490" s="106">
        <v>3.87704</v>
      </c>
      <c r="L1490" s="30"/>
      <c r="AF1490" s="35">
        <f t="shared" si="93"/>
        <v>46741</v>
      </c>
      <c r="AG1490" s="36">
        <f t="shared" si="92"/>
        <v>3.7968099999999998E-2</v>
      </c>
      <c r="AH1490" s="36"/>
      <c r="AJ1490" s="37"/>
      <c r="AK1490" s="37"/>
    </row>
    <row r="1491" spans="5:37" x14ac:dyDescent="0.25">
      <c r="E1491" s="1">
        <v>3.87574</v>
      </c>
      <c r="F1491" s="106"/>
      <c r="J1491" s="110">
        <v>47428</v>
      </c>
      <c r="K1491" s="106">
        <v>3.87704</v>
      </c>
      <c r="L1491" s="30"/>
      <c r="AF1491" s="35">
        <f t="shared" si="93"/>
        <v>46742</v>
      </c>
      <c r="AG1491" s="36">
        <f t="shared" si="92"/>
        <v>3.7968099999999998E-2</v>
      </c>
      <c r="AH1491" s="36"/>
      <c r="AJ1491" s="37"/>
      <c r="AK1491" s="37"/>
    </row>
    <row r="1492" spans="5:37" x14ac:dyDescent="0.25">
      <c r="E1492" s="1">
        <v>3.87616</v>
      </c>
      <c r="F1492" s="106"/>
      <c r="J1492" s="110">
        <v>47429</v>
      </c>
      <c r="K1492" s="106">
        <v>3.87704</v>
      </c>
      <c r="L1492" s="30"/>
      <c r="AF1492" s="35">
        <f t="shared" si="93"/>
        <v>46743</v>
      </c>
      <c r="AG1492" s="36">
        <f t="shared" si="92"/>
        <v>3.7968099999999998E-2</v>
      </c>
      <c r="AH1492" s="36"/>
      <c r="AJ1492" s="37"/>
      <c r="AK1492" s="37"/>
    </row>
    <row r="1493" spans="5:37" x14ac:dyDescent="0.25">
      <c r="E1493" s="1">
        <v>3.87574</v>
      </c>
      <c r="F1493" s="106"/>
      <c r="J1493" s="110">
        <v>47430</v>
      </c>
      <c r="K1493" s="106">
        <v>3.87704</v>
      </c>
      <c r="L1493" s="30"/>
      <c r="AF1493" s="35">
        <f t="shared" si="93"/>
        <v>46744</v>
      </c>
      <c r="AG1493" s="36">
        <f t="shared" si="92"/>
        <v>3.7974100000000004E-2</v>
      </c>
      <c r="AH1493" s="36"/>
      <c r="AJ1493" s="37"/>
      <c r="AK1493" s="37"/>
    </row>
    <row r="1494" spans="5:37" x14ac:dyDescent="0.25">
      <c r="E1494" s="1">
        <v>3.87574</v>
      </c>
      <c r="F1494" s="106"/>
      <c r="J1494" s="110">
        <v>47431</v>
      </c>
      <c r="K1494" s="106">
        <v>3.8776600000000001</v>
      </c>
      <c r="L1494" s="30"/>
      <c r="AF1494" s="35">
        <f t="shared" si="93"/>
        <v>46745</v>
      </c>
      <c r="AG1494" s="36">
        <f t="shared" si="92"/>
        <v>3.7974100000000004E-2</v>
      </c>
      <c r="AH1494" s="36"/>
      <c r="AJ1494" s="37"/>
      <c r="AK1494" s="37"/>
    </row>
    <row r="1495" spans="5:37" x14ac:dyDescent="0.25">
      <c r="E1495" s="1">
        <v>3.87574</v>
      </c>
      <c r="F1495" s="106"/>
      <c r="J1495" s="110">
        <v>47435</v>
      </c>
      <c r="K1495" s="106">
        <v>3.87704</v>
      </c>
      <c r="L1495" s="30"/>
      <c r="AF1495" s="35">
        <f t="shared" si="93"/>
        <v>46746</v>
      </c>
      <c r="AG1495" s="36">
        <f t="shared" si="92"/>
        <v>3.7974100000000004E-2</v>
      </c>
      <c r="AH1495" s="36"/>
      <c r="AJ1495" s="37"/>
      <c r="AK1495" s="37"/>
    </row>
    <row r="1496" spans="5:37" x14ac:dyDescent="0.25">
      <c r="E1496" s="1">
        <v>3.87574</v>
      </c>
      <c r="F1496" s="106"/>
      <c r="J1496" s="110">
        <v>47436</v>
      </c>
      <c r="K1496" s="106">
        <v>3.87704</v>
      </c>
      <c r="L1496" s="30"/>
      <c r="AF1496" s="35">
        <f t="shared" si="93"/>
        <v>46747</v>
      </c>
      <c r="AG1496" s="36">
        <f t="shared" si="92"/>
        <v>3.7974100000000004E-2</v>
      </c>
      <c r="AH1496" s="36"/>
      <c r="AJ1496" s="37"/>
      <c r="AK1496" s="37"/>
    </row>
    <row r="1497" spans="5:37" x14ac:dyDescent="0.25">
      <c r="E1497" s="1">
        <v>3.87616</v>
      </c>
      <c r="F1497" s="106"/>
      <c r="J1497" s="110">
        <v>47437</v>
      </c>
      <c r="K1497" s="106">
        <v>3.87704</v>
      </c>
      <c r="L1497" s="30"/>
      <c r="AF1497" s="35">
        <f t="shared" si="93"/>
        <v>46748</v>
      </c>
      <c r="AG1497" s="36">
        <f t="shared" si="92"/>
        <v>3.7968099999999998E-2</v>
      </c>
      <c r="AH1497" s="36"/>
      <c r="AJ1497" s="37"/>
      <c r="AK1497" s="37"/>
    </row>
    <row r="1498" spans="5:37" x14ac:dyDescent="0.25">
      <c r="E1498" s="1">
        <v>3.87574</v>
      </c>
      <c r="F1498" s="106"/>
      <c r="J1498" s="110">
        <v>47438</v>
      </c>
      <c r="K1498" s="106">
        <v>3.8774500000000001</v>
      </c>
      <c r="L1498" s="30"/>
      <c r="AF1498" s="35">
        <f t="shared" si="93"/>
        <v>46749</v>
      </c>
      <c r="AG1498" s="36">
        <f t="shared" si="92"/>
        <v>3.7968099999999998E-2</v>
      </c>
      <c r="AH1498" s="36"/>
      <c r="AJ1498" s="37"/>
      <c r="AK1498" s="37"/>
    </row>
    <row r="1499" spans="5:37" x14ac:dyDescent="0.25">
      <c r="E1499" s="1">
        <v>3.87574</v>
      </c>
      <c r="F1499" s="106"/>
      <c r="J1499" s="110">
        <v>47441</v>
      </c>
      <c r="K1499" s="106">
        <v>3.87704</v>
      </c>
      <c r="L1499" s="30"/>
      <c r="AF1499" s="35">
        <f t="shared" si="93"/>
        <v>46750</v>
      </c>
      <c r="AG1499" s="36">
        <f t="shared" si="92"/>
        <v>3.7968099999999998E-2</v>
      </c>
      <c r="AH1499" s="36"/>
      <c r="AJ1499" s="37"/>
      <c r="AK1499" s="37"/>
    </row>
    <row r="1500" spans="5:37" x14ac:dyDescent="0.25">
      <c r="E1500" s="1">
        <v>3.87574</v>
      </c>
      <c r="F1500" s="106"/>
      <c r="J1500" s="110">
        <v>47442</v>
      </c>
      <c r="K1500" s="106">
        <v>3.87704</v>
      </c>
      <c r="L1500" s="30"/>
      <c r="AF1500" s="35">
        <f t="shared" si="93"/>
        <v>46751</v>
      </c>
      <c r="AG1500" s="36">
        <f t="shared" si="92"/>
        <v>3.7968099999999998E-2</v>
      </c>
      <c r="AH1500" s="36"/>
      <c r="AJ1500" s="37"/>
      <c r="AK1500" s="37"/>
    </row>
    <row r="1501" spans="5:37" x14ac:dyDescent="0.25">
      <c r="E1501" s="1">
        <v>3.87574</v>
      </c>
      <c r="F1501" s="106"/>
      <c r="J1501" s="110">
        <v>47443</v>
      </c>
      <c r="K1501" s="106">
        <v>3.8772500000000001</v>
      </c>
      <c r="L1501" s="30"/>
      <c r="AF1501" s="35">
        <f t="shared" si="93"/>
        <v>46752</v>
      </c>
      <c r="AG1501" s="36">
        <f t="shared" si="92"/>
        <v>3.7972100000000002E-2</v>
      </c>
      <c r="AH1501" s="36"/>
      <c r="AJ1501" s="37"/>
      <c r="AK1501" s="37"/>
    </row>
    <row r="1502" spans="5:37" x14ac:dyDescent="0.25">
      <c r="E1502" s="1">
        <v>3.8763700000000001</v>
      </c>
      <c r="F1502" s="106"/>
      <c r="J1502" s="110">
        <v>47445</v>
      </c>
      <c r="K1502" s="106">
        <v>3.8774500000000001</v>
      </c>
      <c r="L1502" s="30"/>
      <c r="AF1502" s="35">
        <f t="shared" si="93"/>
        <v>46753</v>
      </c>
      <c r="AG1502" s="36">
        <f t="shared" si="92"/>
        <v>3.7972100000000002E-2</v>
      </c>
      <c r="AH1502" s="36"/>
      <c r="AJ1502" s="37"/>
      <c r="AK1502" s="37"/>
    </row>
    <row r="1503" spans="5:37" x14ac:dyDescent="0.25">
      <c r="E1503" s="1">
        <v>3.87574</v>
      </c>
      <c r="F1503" s="106"/>
      <c r="J1503" s="110">
        <v>47448</v>
      </c>
      <c r="K1503" s="106">
        <v>3.87704</v>
      </c>
      <c r="L1503" s="30"/>
      <c r="AF1503" s="35">
        <f t="shared" si="93"/>
        <v>46754</v>
      </c>
      <c r="AG1503" s="36">
        <f t="shared" si="92"/>
        <v>3.7972100000000002E-2</v>
      </c>
      <c r="AH1503" s="36"/>
      <c r="AJ1503" s="37"/>
      <c r="AK1503" s="37"/>
    </row>
    <row r="1504" spans="5:37" x14ac:dyDescent="0.25">
      <c r="E1504" s="1">
        <v>3.87574</v>
      </c>
      <c r="F1504" s="106"/>
      <c r="J1504" s="110">
        <v>47449</v>
      </c>
      <c r="K1504" s="106">
        <v>3.87704</v>
      </c>
      <c r="L1504" s="30"/>
      <c r="AF1504" s="35">
        <f t="shared" si="93"/>
        <v>46755</v>
      </c>
      <c r="AG1504" s="36">
        <f t="shared" si="92"/>
        <v>3.7968099999999998E-2</v>
      </c>
      <c r="AH1504" s="36"/>
      <c r="AJ1504" s="37"/>
      <c r="AK1504" s="37"/>
    </row>
    <row r="1505" spans="5:37" x14ac:dyDescent="0.25">
      <c r="E1505" s="1">
        <v>3.87574</v>
      </c>
      <c r="F1505" s="106"/>
      <c r="J1505" s="110">
        <v>47450</v>
      </c>
      <c r="K1505" s="106">
        <v>3.87704</v>
      </c>
      <c r="L1505" s="30"/>
      <c r="AF1505" s="35">
        <f t="shared" si="93"/>
        <v>46756</v>
      </c>
      <c r="AG1505" s="36">
        <f t="shared" si="92"/>
        <v>3.7968099999999998E-2</v>
      </c>
      <c r="AH1505" s="36"/>
      <c r="AJ1505" s="37"/>
      <c r="AK1505" s="37"/>
    </row>
    <row r="1506" spans="5:37" x14ac:dyDescent="0.25">
      <c r="E1506" s="1">
        <v>3.87616</v>
      </c>
      <c r="F1506" s="106"/>
      <c r="J1506" s="110">
        <v>47451</v>
      </c>
      <c r="K1506" s="106">
        <v>3.87704</v>
      </c>
      <c r="L1506" s="30"/>
      <c r="AF1506" s="35">
        <f t="shared" si="93"/>
        <v>46757</v>
      </c>
      <c r="AG1506" s="36">
        <f t="shared" si="92"/>
        <v>3.7968099999999998E-2</v>
      </c>
      <c r="AH1506" s="36"/>
      <c r="AJ1506" s="37"/>
      <c r="AK1506" s="37"/>
    </row>
    <row r="1507" spans="5:37" x14ac:dyDescent="0.25">
      <c r="E1507" s="1">
        <v>3.87574</v>
      </c>
      <c r="F1507" s="106"/>
      <c r="J1507" s="110">
        <v>47452</v>
      </c>
      <c r="K1507" s="106">
        <v>3.9159999999999999</v>
      </c>
      <c r="L1507" s="30"/>
      <c r="AF1507" s="35">
        <f t="shared" si="93"/>
        <v>46758</v>
      </c>
      <c r="AG1507" s="36">
        <f t="shared" si="92"/>
        <v>3.7968099999999998E-2</v>
      </c>
      <c r="AH1507" s="36"/>
      <c r="AJ1507" s="37"/>
      <c r="AK1507" s="37"/>
    </row>
    <row r="1508" spans="5:37" x14ac:dyDescent="0.25">
      <c r="E1508" s="1">
        <v>3.9158400000000002</v>
      </c>
      <c r="F1508" s="106"/>
      <c r="J1508" s="110">
        <v>47455</v>
      </c>
      <c r="K1508" s="106">
        <v>3.9155799999999998</v>
      </c>
      <c r="L1508" s="30"/>
      <c r="AF1508" s="35">
        <f t="shared" si="93"/>
        <v>46759</v>
      </c>
      <c r="AG1508" s="36">
        <f t="shared" si="92"/>
        <v>3.7972100000000002E-2</v>
      </c>
      <c r="AH1508" s="36"/>
      <c r="AJ1508" s="37"/>
      <c r="AK1508" s="37"/>
    </row>
    <row r="1509" spans="5:37" x14ac:dyDescent="0.25">
      <c r="E1509" s="1">
        <v>3.9160499999999998</v>
      </c>
      <c r="F1509" s="106"/>
      <c r="J1509" s="110">
        <v>47456</v>
      </c>
      <c r="K1509" s="106">
        <v>3.9155799999999998</v>
      </c>
      <c r="L1509" s="30"/>
      <c r="AF1509" s="35">
        <f t="shared" si="93"/>
        <v>46760</v>
      </c>
      <c r="AG1509" s="36">
        <f t="shared" si="92"/>
        <v>3.7972100000000002E-2</v>
      </c>
      <c r="AH1509" s="36"/>
      <c r="AJ1509" s="37"/>
      <c r="AK1509" s="37"/>
    </row>
    <row r="1510" spans="5:37" x14ac:dyDescent="0.25">
      <c r="E1510" s="1">
        <v>3.9162599999999999</v>
      </c>
      <c r="F1510" s="106"/>
      <c r="J1510" s="110">
        <v>47457</v>
      </c>
      <c r="K1510" s="106">
        <v>3.9155799999999998</v>
      </c>
      <c r="L1510" s="30"/>
      <c r="AF1510" s="35">
        <f t="shared" si="93"/>
        <v>46761</v>
      </c>
      <c r="AG1510" s="36">
        <f t="shared" si="92"/>
        <v>3.7972100000000002E-2</v>
      </c>
      <c r="AH1510" s="36"/>
      <c r="AJ1510" s="37"/>
      <c r="AK1510" s="37"/>
    </row>
    <row r="1511" spans="5:37" x14ac:dyDescent="0.25">
      <c r="E1511" s="1">
        <v>3.9158400000000002</v>
      </c>
      <c r="F1511" s="106"/>
      <c r="J1511" s="110">
        <v>47458</v>
      </c>
      <c r="K1511" s="106">
        <v>3.9155799999999998</v>
      </c>
      <c r="L1511" s="30"/>
      <c r="AF1511" s="35">
        <f t="shared" si="93"/>
        <v>46762</v>
      </c>
      <c r="AG1511" s="36">
        <f t="shared" si="92"/>
        <v>3.7968099999999998E-2</v>
      </c>
      <c r="AH1511" s="36"/>
      <c r="AJ1511" s="37"/>
      <c r="AK1511" s="37"/>
    </row>
    <row r="1512" spans="5:37" x14ac:dyDescent="0.25">
      <c r="E1512" s="1">
        <v>3.9158400000000002</v>
      </c>
      <c r="F1512" s="106"/>
      <c r="J1512" s="110">
        <v>47459</v>
      </c>
      <c r="K1512" s="106">
        <v>3.9159999999999999</v>
      </c>
      <c r="L1512" s="30"/>
      <c r="AF1512" s="35">
        <f t="shared" si="93"/>
        <v>46763</v>
      </c>
      <c r="AG1512" s="36">
        <f t="shared" si="92"/>
        <v>3.7968099999999998E-2</v>
      </c>
      <c r="AH1512" s="36"/>
      <c r="AJ1512" s="37"/>
      <c r="AK1512" s="37"/>
    </row>
    <row r="1513" spans="5:37" x14ac:dyDescent="0.25">
      <c r="E1513" s="1">
        <v>3.9158400000000002</v>
      </c>
      <c r="F1513" s="106"/>
      <c r="J1513" s="110">
        <v>47462</v>
      </c>
      <c r="K1513" s="106">
        <v>3.9155799999999998</v>
      </c>
      <c r="L1513" s="30"/>
      <c r="AF1513" s="35">
        <f t="shared" si="93"/>
        <v>46764</v>
      </c>
      <c r="AG1513" s="36">
        <f t="shared" si="92"/>
        <v>3.7968099999999998E-2</v>
      </c>
      <c r="AH1513" s="36"/>
      <c r="AJ1513" s="37"/>
      <c r="AK1513" s="37"/>
    </row>
    <row r="1514" spans="5:37" x14ac:dyDescent="0.25">
      <c r="E1514" s="1">
        <v>3.9158400000000002</v>
      </c>
      <c r="F1514" s="106"/>
      <c r="J1514" s="110">
        <v>47463</v>
      </c>
      <c r="K1514" s="106">
        <v>3.9155799999999998</v>
      </c>
      <c r="L1514" s="30"/>
      <c r="AF1514" s="35">
        <f t="shared" si="93"/>
        <v>46765</v>
      </c>
      <c r="AG1514" s="36">
        <f t="shared" si="92"/>
        <v>3.7968099999999998E-2</v>
      </c>
      <c r="AH1514" s="36"/>
      <c r="AJ1514" s="37"/>
      <c r="AK1514" s="37"/>
    </row>
    <row r="1515" spans="5:37" x14ac:dyDescent="0.25">
      <c r="E1515" s="1">
        <v>3.9162599999999999</v>
      </c>
      <c r="F1515" s="106"/>
      <c r="J1515" s="110">
        <v>47464</v>
      </c>
      <c r="K1515" s="106">
        <v>3.9155799999999998</v>
      </c>
      <c r="L1515" s="30"/>
      <c r="AF1515" s="35">
        <f t="shared" si="93"/>
        <v>46766</v>
      </c>
      <c r="AG1515" s="36">
        <f t="shared" si="92"/>
        <v>3.7974100000000004E-2</v>
      </c>
      <c r="AH1515" s="36"/>
      <c r="AJ1515" s="37"/>
      <c r="AK1515" s="37"/>
    </row>
    <row r="1516" spans="5:37" x14ac:dyDescent="0.25">
      <c r="E1516" s="1">
        <v>3.9158400000000002</v>
      </c>
      <c r="F1516" s="106"/>
      <c r="J1516" s="110">
        <v>47465</v>
      </c>
      <c r="K1516" s="106">
        <v>3.9155799999999998</v>
      </c>
      <c r="L1516" s="30"/>
      <c r="AF1516" s="35">
        <f t="shared" si="93"/>
        <v>46767</v>
      </c>
      <c r="AG1516" s="36">
        <f t="shared" si="92"/>
        <v>3.7974100000000004E-2</v>
      </c>
      <c r="AH1516" s="36"/>
      <c r="AJ1516" s="37"/>
      <c r="AK1516" s="37"/>
    </row>
    <row r="1517" spans="5:37" x14ac:dyDescent="0.25">
      <c r="E1517" s="1">
        <v>3.9158400000000002</v>
      </c>
      <c r="F1517" s="106"/>
      <c r="J1517" s="110">
        <v>47466</v>
      </c>
      <c r="K1517" s="106">
        <v>3.9159999999999999</v>
      </c>
      <c r="L1517" s="30"/>
      <c r="AF1517" s="35">
        <f t="shared" si="93"/>
        <v>46768</v>
      </c>
      <c r="AG1517" s="36">
        <f t="shared" si="92"/>
        <v>3.7974100000000004E-2</v>
      </c>
      <c r="AH1517" s="36"/>
      <c r="AJ1517" s="37"/>
      <c r="AK1517" s="37"/>
    </row>
    <row r="1518" spans="5:37" x14ac:dyDescent="0.25">
      <c r="E1518" s="1">
        <v>3.9158400000000002</v>
      </c>
      <c r="F1518" s="106"/>
      <c r="J1518" s="110">
        <v>47469</v>
      </c>
      <c r="K1518" s="106">
        <v>3.9155799999999998</v>
      </c>
      <c r="L1518" s="30"/>
      <c r="AF1518" s="35">
        <f t="shared" si="93"/>
        <v>46769</v>
      </c>
      <c r="AG1518" s="36">
        <f t="shared" si="92"/>
        <v>3.7974100000000004E-2</v>
      </c>
      <c r="AH1518" s="36"/>
      <c r="AJ1518" s="37"/>
      <c r="AK1518" s="37"/>
    </row>
    <row r="1519" spans="5:37" x14ac:dyDescent="0.25">
      <c r="E1519" s="1">
        <v>3.9158400000000002</v>
      </c>
      <c r="F1519" s="106"/>
      <c r="J1519" s="110">
        <v>47470</v>
      </c>
      <c r="K1519" s="106">
        <v>3.9155799999999998</v>
      </c>
      <c r="L1519" s="30"/>
      <c r="AF1519" s="35">
        <f t="shared" si="93"/>
        <v>46770</v>
      </c>
      <c r="AG1519" s="36">
        <f t="shared" si="92"/>
        <v>3.7968099999999998E-2</v>
      </c>
      <c r="AH1519" s="36"/>
      <c r="AJ1519" s="37"/>
      <c r="AK1519" s="37"/>
    </row>
    <row r="1520" spans="5:37" x14ac:dyDescent="0.25">
      <c r="E1520" s="1">
        <v>3.9162599999999999</v>
      </c>
      <c r="F1520" s="106"/>
      <c r="J1520" s="110">
        <v>47471</v>
      </c>
      <c r="K1520" s="106">
        <v>3.9155799999999998</v>
      </c>
      <c r="L1520" s="30"/>
      <c r="AF1520" s="35">
        <f t="shared" si="93"/>
        <v>46771</v>
      </c>
      <c r="AG1520" s="36">
        <f t="shared" si="92"/>
        <v>3.7968099999999998E-2</v>
      </c>
      <c r="AH1520" s="36"/>
      <c r="AJ1520" s="37"/>
      <c r="AK1520" s="37"/>
    </row>
    <row r="1521" spans="5:37" x14ac:dyDescent="0.25">
      <c r="E1521" s="1">
        <v>3.9158400000000002</v>
      </c>
      <c r="F1521" s="106"/>
      <c r="J1521" s="110">
        <v>47472</v>
      </c>
      <c r="K1521" s="106">
        <v>3.9155799999999998</v>
      </c>
      <c r="L1521" s="30"/>
      <c r="AF1521" s="35">
        <f t="shared" si="93"/>
        <v>46772</v>
      </c>
      <c r="AG1521" s="36">
        <f t="shared" si="92"/>
        <v>3.7968099999999998E-2</v>
      </c>
      <c r="AH1521" s="36"/>
      <c r="AJ1521" s="37"/>
      <c r="AK1521" s="37"/>
    </row>
    <row r="1522" spans="5:37" x14ac:dyDescent="0.25">
      <c r="E1522" s="1">
        <v>3.9158400000000002</v>
      </c>
      <c r="F1522" s="106"/>
      <c r="J1522" s="110">
        <v>47473</v>
      </c>
      <c r="K1522" s="106">
        <v>3.9159999999999999</v>
      </c>
      <c r="L1522" s="30"/>
      <c r="AF1522" s="35">
        <f t="shared" si="93"/>
        <v>46773</v>
      </c>
      <c r="AG1522" s="36">
        <f t="shared" si="92"/>
        <v>3.7972100000000002E-2</v>
      </c>
      <c r="AH1522" s="36"/>
      <c r="AJ1522" s="37"/>
      <c r="AK1522" s="37"/>
    </row>
    <row r="1523" spans="5:37" x14ac:dyDescent="0.25">
      <c r="E1523" s="1">
        <v>3.9158400000000002</v>
      </c>
      <c r="F1523" s="106"/>
      <c r="J1523" s="110">
        <v>47476</v>
      </c>
      <c r="K1523" s="106">
        <v>3.9157899999999999</v>
      </c>
      <c r="L1523" s="30"/>
      <c r="AF1523" s="35">
        <f t="shared" si="93"/>
        <v>46774</v>
      </c>
      <c r="AG1523" s="36">
        <f t="shared" si="92"/>
        <v>3.7972100000000002E-2</v>
      </c>
      <c r="AH1523" s="36"/>
      <c r="AJ1523" s="37"/>
      <c r="AK1523" s="37"/>
    </row>
    <row r="1524" spans="5:37" x14ac:dyDescent="0.25">
      <c r="E1524" s="1">
        <v>3.9158400000000002</v>
      </c>
      <c r="F1524" s="106"/>
      <c r="J1524" s="110">
        <v>47478</v>
      </c>
      <c r="K1524" s="106">
        <v>3.9155799999999998</v>
      </c>
      <c r="L1524" s="30"/>
      <c r="AF1524" s="35">
        <f t="shared" si="93"/>
        <v>46775</v>
      </c>
      <c r="AG1524" s="36">
        <f t="shared" si="92"/>
        <v>3.7972100000000002E-2</v>
      </c>
      <c r="AH1524" s="36"/>
      <c r="AJ1524" s="37"/>
      <c r="AK1524" s="37"/>
    </row>
    <row r="1525" spans="5:37" x14ac:dyDescent="0.25">
      <c r="E1525" s="1">
        <v>3.9162599999999999</v>
      </c>
      <c r="F1525" s="106"/>
      <c r="J1525" s="110">
        <v>47479</v>
      </c>
      <c r="K1525" s="106">
        <v>3.9155799999999998</v>
      </c>
      <c r="L1525" s="30"/>
      <c r="AF1525" s="35">
        <f t="shared" si="93"/>
        <v>46776</v>
      </c>
      <c r="AG1525" s="36">
        <f t="shared" si="92"/>
        <v>3.7968099999999998E-2</v>
      </c>
      <c r="AH1525" s="36"/>
      <c r="AJ1525" s="37"/>
      <c r="AK1525" s="37"/>
    </row>
    <row r="1526" spans="5:37" x14ac:dyDescent="0.25">
      <c r="E1526" s="1">
        <v>3.9158400000000002</v>
      </c>
      <c r="F1526" s="106"/>
      <c r="J1526" s="110">
        <v>47480</v>
      </c>
      <c r="K1526" s="106">
        <v>3.9159999999999999</v>
      </c>
      <c r="L1526" s="30"/>
      <c r="AF1526" s="35">
        <f t="shared" si="93"/>
        <v>46777</v>
      </c>
      <c r="AG1526" s="36">
        <f t="shared" si="92"/>
        <v>3.7968099999999998E-2</v>
      </c>
      <c r="AH1526" s="36"/>
      <c r="AJ1526" s="37"/>
      <c r="AK1526" s="37"/>
    </row>
    <row r="1527" spans="5:37" x14ac:dyDescent="0.25">
      <c r="E1527" s="1">
        <v>3.9158400000000002</v>
      </c>
      <c r="F1527" s="106"/>
      <c r="J1527" s="110">
        <v>47483</v>
      </c>
      <c r="K1527" s="106">
        <v>3.9157899999999999</v>
      </c>
      <c r="L1527" s="30"/>
      <c r="AF1527" s="35">
        <f t="shared" si="93"/>
        <v>46778</v>
      </c>
      <c r="AG1527" s="36">
        <f t="shared" si="92"/>
        <v>3.7968099999999998E-2</v>
      </c>
      <c r="AH1527" s="36"/>
      <c r="AJ1527" s="37"/>
      <c r="AK1527" s="37"/>
    </row>
    <row r="1528" spans="5:37" x14ac:dyDescent="0.25">
      <c r="E1528" s="1">
        <v>3.9158400000000002</v>
      </c>
      <c r="F1528" s="106"/>
      <c r="J1528" s="110">
        <v>47485</v>
      </c>
      <c r="K1528" s="106">
        <v>3.9155799999999998</v>
      </c>
      <c r="L1528" s="30"/>
      <c r="AF1528" s="35">
        <f t="shared" si="93"/>
        <v>46779</v>
      </c>
      <c r="AG1528" s="36">
        <f t="shared" si="92"/>
        <v>3.7968099999999998E-2</v>
      </c>
      <c r="AH1528" s="36"/>
      <c r="AJ1528" s="37"/>
      <c r="AK1528" s="37"/>
    </row>
    <row r="1529" spans="5:37" x14ac:dyDescent="0.25">
      <c r="E1529" s="1">
        <v>3.9158400000000002</v>
      </c>
      <c r="F1529" s="106"/>
      <c r="J1529" s="110">
        <v>47486</v>
      </c>
      <c r="K1529" s="106">
        <v>3.9155799999999998</v>
      </c>
      <c r="L1529" s="30"/>
      <c r="AF1529" s="35">
        <f t="shared" si="93"/>
        <v>46780</v>
      </c>
      <c r="AG1529" s="36">
        <f t="shared" si="92"/>
        <v>3.7972100000000002E-2</v>
      </c>
      <c r="AH1529" s="36"/>
      <c r="AJ1529" s="37"/>
      <c r="AK1529" s="37"/>
    </row>
    <row r="1530" spans="5:37" x14ac:dyDescent="0.25">
      <c r="E1530" s="1">
        <v>3.9162599999999999</v>
      </c>
      <c r="F1530" s="106"/>
      <c r="J1530" s="110">
        <v>47487</v>
      </c>
      <c r="K1530" s="106">
        <v>3.9159999999999999</v>
      </c>
      <c r="L1530" s="30"/>
      <c r="AF1530" s="35">
        <f t="shared" si="93"/>
        <v>46781</v>
      </c>
      <c r="AG1530" s="36">
        <f t="shared" si="92"/>
        <v>3.7972100000000002E-2</v>
      </c>
      <c r="AH1530" s="36"/>
      <c r="AJ1530" s="37"/>
      <c r="AK1530" s="37"/>
    </row>
    <row r="1531" spans="5:37" x14ac:dyDescent="0.25">
      <c r="E1531" s="1">
        <v>3.9160499999999998</v>
      </c>
      <c r="F1531" s="106"/>
      <c r="J1531" s="110">
        <v>47490</v>
      </c>
      <c r="K1531" s="106">
        <v>3.9155799999999998</v>
      </c>
      <c r="L1531" s="30"/>
      <c r="AF1531" s="35">
        <f t="shared" si="93"/>
        <v>46782</v>
      </c>
      <c r="AG1531" s="36">
        <f t="shared" si="92"/>
        <v>3.7972100000000002E-2</v>
      </c>
      <c r="AH1531" s="36"/>
      <c r="AJ1531" s="37"/>
      <c r="AK1531" s="37"/>
    </row>
    <row r="1532" spans="5:37" x14ac:dyDescent="0.25">
      <c r="E1532" s="1">
        <v>3.9158400000000002</v>
      </c>
      <c r="F1532" s="106"/>
      <c r="J1532" s="110">
        <v>47491</v>
      </c>
      <c r="K1532" s="106">
        <v>3.9155799999999998</v>
      </c>
      <c r="L1532" s="30"/>
      <c r="AF1532" s="35">
        <f t="shared" si="93"/>
        <v>46783</v>
      </c>
      <c r="AG1532" s="36">
        <f t="shared" si="92"/>
        <v>3.7968099999999998E-2</v>
      </c>
      <c r="AH1532" s="36"/>
      <c r="AJ1532" s="37"/>
      <c r="AK1532" s="37"/>
    </row>
    <row r="1533" spans="5:37" x14ac:dyDescent="0.25">
      <c r="E1533" s="1">
        <v>3.9158400000000002</v>
      </c>
      <c r="F1533" s="106"/>
      <c r="J1533" s="110">
        <v>47492</v>
      </c>
      <c r="K1533" s="106">
        <v>3.9155799999999998</v>
      </c>
      <c r="L1533" s="30"/>
      <c r="AF1533" s="35">
        <f t="shared" si="93"/>
        <v>46784</v>
      </c>
      <c r="AG1533" s="36">
        <f t="shared" si="92"/>
        <v>3.7968099999999998E-2</v>
      </c>
      <c r="AH1533" s="36"/>
      <c r="AJ1533" s="37"/>
      <c r="AK1533" s="37"/>
    </row>
    <row r="1534" spans="5:37" x14ac:dyDescent="0.25">
      <c r="E1534" s="1">
        <v>3.9162599999999999</v>
      </c>
      <c r="F1534" s="106"/>
      <c r="J1534" s="110">
        <v>47493</v>
      </c>
      <c r="K1534" s="106">
        <v>3.9155799999999998</v>
      </c>
      <c r="L1534" s="30"/>
      <c r="AF1534" s="35">
        <f t="shared" si="93"/>
        <v>46785</v>
      </c>
      <c r="AG1534" s="36">
        <f t="shared" si="92"/>
        <v>3.7968099999999998E-2</v>
      </c>
      <c r="AH1534" s="36"/>
      <c r="AJ1534" s="37"/>
      <c r="AK1534" s="37"/>
    </row>
    <row r="1535" spans="5:37" x14ac:dyDescent="0.25">
      <c r="E1535" s="1">
        <v>3.9160499999999998</v>
      </c>
      <c r="F1535" s="106"/>
      <c r="J1535" s="110">
        <v>47494</v>
      </c>
      <c r="K1535" s="106">
        <v>3.9159999999999999</v>
      </c>
      <c r="L1535" s="30"/>
      <c r="AF1535" s="35">
        <f t="shared" si="93"/>
        <v>46786</v>
      </c>
      <c r="AG1535" s="36">
        <f t="shared" si="92"/>
        <v>3.7968099999999998E-2</v>
      </c>
      <c r="AH1535" s="36"/>
      <c r="AJ1535" s="37"/>
      <c r="AK1535" s="37"/>
    </row>
    <row r="1536" spans="5:37" x14ac:dyDescent="0.25">
      <c r="E1536" s="1">
        <v>3.9158400000000002</v>
      </c>
      <c r="F1536" s="106"/>
      <c r="J1536" s="110">
        <v>47497</v>
      </c>
      <c r="K1536" s="106">
        <v>3.9155799999999998</v>
      </c>
      <c r="L1536" s="30"/>
      <c r="AF1536" s="35">
        <f t="shared" si="93"/>
        <v>46787</v>
      </c>
      <c r="AG1536" s="36">
        <f t="shared" si="92"/>
        <v>3.7972100000000002E-2</v>
      </c>
      <c r="AH1536" s="36"/>
      <c r="AJ1536" s="37"/>
      <c r="AK1536" s="37"/>
    </row>
    <row r="1537" spans="5:37" x14ac:dyDescent="0.25">
      <c r="E1537" s="1">
        <v>3.9158400000000002</v>
      </c>
      <c r="F1537" s="106"/>
      <c r="J1537" s="110">
        <v>47498</v>
      </c>
      <c r="K1537" s="106">
        <v>3.9155799999999998</v>
      </c>
      <c r="L1537" s="30"/>
      <c r="AF1537" s="35">
        <f t="shared" si="93"/>
        <v>46788</v>
      </c>
      <c r="AG1537" s="36">
        <f t="shared" si="92"/>
        <v>3.7972100000000002E-2</v>
      </c>
      <c r="AH1537" s="36"/>
      <c r="AJ1537" s="37"/>
      <c r="AK1537" s="37"/>
    </row>
    <row r="1538" spans="5:37" x14ac:dyDescent="0.25">
      <c r="E1538" s="1">
        <v>3.9162599999999999</v>
      </c>
      <c r="F1538" s="106"/>
      <c r="J1538" s="110">
        <v>47499</v>
      </c>
      <c r="K1538" s="106">
        <v>3.9155799999999998</v>
      </c>
      <c r="L1538" s="30"/>
      <c r="AF1538" s="35">
        <f t="shared" si="93"/>
        <v>46789</v>
      </c>
      <c r="AG1538" s="36">
        <f t="shared" si="92"/>
        <v>3.7972100000000002E-2</v>
      </c>
      <c r="AH1538" s="36"/>
      <c r="AJ1538" s="37"/>
      <c r="AK1538" s="37"/>
    </row>
    <row r="1539" spans="5:37" x14ac:dyDescent="0.25">
      <c r="E1539" s="1">
        <v>3.9158400000000002</v>
      </c>
      <c r="F1539" s="106"/>
      <c r="J1539" s="110">
        <v>47500</v>
      </c>
      <c r="K1539" s="106">
        <v>3.9155799999999998</v>
      </c>
      <c r="L1539" s="30"/>
      <c r="AF1539" s="35">
        <f t="shared" si="93"/>
        <v>46790</v>
      </c>
      <c r="AG1539" s="36">
        <f t="shared" si="92"/>
        <v>3.7968099999999998E-2</v>
      </c>
      <c r="AH1539" s="36"/>
      <c r="AJ1539" s="37"/>
      <c r="AK1539" s="37"/>
    </row>
    <row r="1540" spans="5:37" x14ac:dyDescent="0.25">
      <c r="E1540" s="1">
        <v>3.9158400000000002</v>
      </c>
      <c r="F1540" s="106"/>
      <c r="J1540" s="110">
        <v>47501</v>
      </c>
      <c r="K1540" s="106">
        <v>3.91622</v>
      </c>
      <c r="L1540" s="30"/>
      <c r="AF1540" s="35">
        <f t="shared" si="93"/>
        <v>46791</v>
      </c>
      <c r="AG1540" s="36">
        <f t="shared" si="92"/>
        <v>3.7968099999999998E-2</v>
      </c>
      <c r="AH1540" s="36"/>
      <c r="AJ1540" s="37"/>
      <c r="AK1540" s="37"/>
    </row>
    <row r="1541" spans="5:37" x14ac:dyDescent="0.25">
      <c r="E1541" s="1">
        <v>3.9158400000000002</v>
      </c>
      <c r="F1541" s="106"/>
      <c r="J1541" s="110">
        <v>47505</v>
      </c>
      <c r="K1541" s="106">
        <v>3.9155799999999998</v>
      </c>
      <c r="L1541" s="30"/>
      <c r="AF1541" s="35">
        <f t="shared" si="93"/>
        <v>46792</v>
      </c>
      <c r="AG1541" s="36">
        <f t="shared" si="92"/>
        <v>3.7968099999999998E-2</v>
      </c>
      <c r="AH1541" s="36"/>
      <c r="AJ1541" s="37"/>
      <c r="AK1541" s="37"/>
    </row>
    <row r="1542" spans="5:37" x14ac:dyDescent="0.25">
      <c r="E1542" s="1">
        <v>3.9158400000000002</v>
      </c>
      <c r="F1542" s="106"/>
      <c r="J1542" s="110">
        <v>47506</v>
      </c>
      <c r="K1542" s="106">
        <v>3.9155799999999998</v>
      </c>
      <c r="L1542" s="30"/>
      <c r="AF1542" s="35">
        <f t="shared" si="93"/>
        <v>46793</v>
      </c>
      <c r="AG1542" s="36">
        <f t="shared" si="92"/>
        <v>3.7968099999999998E-2</v>
      </c>
      <c r="AH1542" s="36"/>
      <c r="AJ1542" s="37"/>
      <c r="AK1542" s="37"/>
    </row>
    <row r="1543" spans="5:37" x14ac:dyDescent="0.25">
      <c r="E1543" s="1">
        <v>3.9162599999999999</v>
      </c>
      <c r="F1543" s="106"/>
      <c r="J1543" s="110">
        <v>47507</v>
      </c>
      <c r="K1543" s="106">
        <v>3.9155799999999998</v>
      </c>
      <c r="L1543" s="30"/>
      <c r="AF1543" s="35">
        <f t="shared" si="93"/>
        <v>46794</v>
      </c>
      <c r="AG1543" s="36">
        <f t="shared" ref="AG1543:AG1606" si="94">_xlfn.IFNA(VLOOKUP(AF1543,J:K,2,FALSE)/100,AG1542)</f>
        <v>3.7972100000000002E-2</v>
      </c>
      <c r="AH1543" s="36"/>
      <c r="AJ1543" s="37"/>
      <c r="AK1543" s="37"/>
    </row>
    <row r="1544" spans="5:37" x14ac:dyDescent="0.25">
      <c r="E1544" s="1">
        <v>3.9158400000000002</v>
      </c>
      <c r="F1544" s="106"/>
      <c r="J1544" s="110">
        <v>47508</v>
      </c>
      <c r="K1544" s="106">
        <v>3.9159999999999999</v>
      </c>
      <c r="L1544" s="30"/>
      <c r="AF1544" s="35">
        <f t="shared" ref="AF1544:AF1607" si="95">AF1543+1</f>
        <v>46795</v>
      </c>
      <c r="AG1544" s="36">
        <f t="shared" si="94"/>
        <v>3.7972100000000002E-2</v>
      </c>
      <c r="AH1544" s="36"/>
      <c r="AJ1544" s="37"/>
      <c r="AK1544" s="37"/>
    </row>
    <row r="1545" spans="5:37" x14ac:dyDescent="0.25">
      <c r="E1545" s="1">
        <v>3.9158400000000002</v>
      </c>
      <c r="F1545" s="106"/>
      <c r="J1545" s="110">
        <v>47511</v>
      </c>
      <c r="K1545" s="106">
        <v>3.9155799999999998</v>
      </c>
      <c r="L1545" s="30"/>
      <c r="AF1545" s="35">
        <f t="shared" si="95"/>
        <v>46796</v>
      </c>
      <c r="AG1545" s="36">
        <f t="shared" si="94"/>
        <v>3.7972100000000002E-2</v>
      </c>
      <c r="AH1545" s="36"/>
      <c r="AJ1545" s="37"/>
      <c r="AK1545" s="37"/>
    </row>
    <row r="1546" spans="5:37" x14ac:dyDescent="0.25">
      <c r="E1546" s="1">
        <v>3.9158400000000002</v>
      </c>
      <c r="F1546" s="106"/>
      <c r="J1546" s="110">
        <v>47512</v>
      </c>
      <c r="K1546" s="106">
        <v>3.9155799999999998</v>
      </c>
      <c r="L1546" s="30"/>
      <c r="AF1546" s="35">
        <f t="shared" si="95"/>
        <v>46797</v>
      </c>
      <c r="AG1546" s="36">
        <f t="shared" si="94"/>
        <v>3.7968099999999998E-2</v>
      </c>
      <c r="AH1546" s="36"/>
      <c r="AJ1546" s="37"/>
      <c r="AK1546" s="37"/>
    </row>
    <row r="1547" spans="5:37" x14ac:dyDescent="0.25">
      <c r="E1547" s="1">
        <v>3.9158400000000002</v>
      </c>
      <c r="F1547" s="106"/>
      <c r="J1547" s="110">
        <v>47513</v>
      </c>
      <c r="K1547" s="106">
        <v>3.9155799999999998</v>
      </c>
      <c r="L1547" s="30"/>
      <c r="AF1547" s="35">
        <f t="shared" si="95"/>
        <v>46798</v>
      </c>
      <c r="AG1547" s="36">
        <f t="shared" si="94"/>
        <v>3.7968099999999998E-2</v>
      </c>
      <c r="AH1547" s="36"/>
      <c r="AJ1547" s="37"/>
      <c r="AK1547" s="37"/>
    </row>
    <row r="1548" spans="5:37" x14ac:dyDescent="0.25">
      <c r="E1548" s="1">
        <v>3.91648</v>
      </c>
      <c r="F1548" s="106"/>
      <c r="J1548" s="110">
        <v>47514</v>
      </c>
      <c r="K1548" s="106">
        <v>3.9155799999999998</v>
      </c>
      <c r="L1548" s="30"/>
      <c r="AF1548" s="35">
        <f t="shared" si="95"/>
        <v>46799</v>
      </c>
      <c r="AG1548" s="36">
        <f t="shared" si="94"/>
        <v>3.7968099999999998E-2</v>
      </c>
      <c r="AH1548" s="36"/>
      <c r="AJ1548" s="37"/>
      <c r="AK1548" s="37"/>
    </row>
    <row r="1549" spans="5:37" x14ac:dyDescent="0.25">
      <c r="E1549" s="1">
        <v>3.9158400000000002</v>
      </c>
      <c r="F1549" s="106"/>
      <c r="J1549" s="110">
        <v>47515</v>
      </c>
      <c r="K1549" s="106">
        <v>3.9159999999999999</v>
      </c>
      <c r="L1549" s="30"/>
      <c r="AF1549" s="35">
        <f t="shared" si="95"/>
        <v>46800</v>
      </c>
      <c r="AG1549" s="36">
        <f t="shared" si="94"/>
        <v>3.7968099999999998E-2</v>
      </c>
      <c r="AH1549" s="36"/>
      <c r="AJ1549" s="37"/>
      <c r="AK1549" s="37"/>
    </row>
    <row r="1550" spans="5:37" x14ac:dyDescent="0.25">
      <c r="E1550" s="1">
        <v>3.9158400000000002</v>
      </c>
      <c r="F1550" s="106"/>
      <c r="J1550" s="110">
        <v>47518</v>
      </c>
      <c r="K1550" s="106">
        <v>3.9155799999999998</v>
      </c>
      <c r="L1550" s="30"/>
      <c r="AF1550" s="35">
        <f t="shared" si="95"/>
        <v>46801</v>
      </c>
      <c r="AG1550" s="36">
        <f t="shared" si="94"/>
        <v>3.7974100000000004E-2</v>
      </c>
      <c r="AH1550" s="36"/>
      <c r="AJ1550" s="37"/>
      <c r="AK1550" s="37"/>
    </row>
    <row r="1551" spans="5:37" x14ac:dyDescent="0.25">
      <c r="E1551" s="1">
        <v>3.9158400000000002</v>
      </c>
      <c r="F1551" s="106"/>
      <c r="J1551" s="110">
        <v>47519</v>
      </c>
      <c r="K1551" s="106">
        <v>3.9155799999999998</v>
      </c>
      <c r="L1551" s="30"/>
      <c r="AF1551" s="35">
        <f t="shared" si="95"/>
        <v>46802</v>
      </c>
      <c r="AG1551" s="36">
        <f t="shared" si="94"/>
        <v>3.7974100000000004E-2</v>
      </c>
      <c r="AH1551" s="36"/>
      <c r="AJ1551" s="37"/>
      <c r="AK1551" s="37"/>
    </row>
    <row r="1552" spans="5:37" x14ac:dyDescent="0.25">
      <c r="E1552" s="1">
        <v>3.9162599999999999</v>
      </c>
      <c r="F1552" s="106"/>
      <c r="J1552" s="110">
        <v>47520</v>
      </c>
      <c r="K1552" s="106">
        <v>3.9155799999999998</v>
      </c>
      <c r="L1552" s="30"/>
      <c r="AF1552" s="35">
        <f t="shared" si="95"/>
        <v>46803</v>
      </c>
      <c r="AG1552" s="36">
        <f t="shared" si="94"/>
        <v>3.7974100000000004E-2</v>
      </c>
      <c r="AH1552" s="36"/>
      <c r="AJ1552" s="37"/>
      <c r="AK1552" s="37"/>
    </row>
    <row r="1553" spans="5:37" x14ac:dyDescent="0.25">
      <c r="E1553" s="1">
        <v>3.9158400000000002</v>
      </c>
      <c r="F1553" s="106"/>
      <c r="J1553" s="110">
        <v>47521</v>
      </c>
      <c r="K1553" s="106">
        <v>3.9155799999999998</v>
      </c>
      <c r="L1553" s="30"/>
      <c r="AF1553" s="35">
        <f t="shared" si="95"/>
        <v>46804</v>
      </c>
      <c r="AG1553" s="36">
        <f t="shared" si="94"/>
        <v>3.7974100000000004E-2</v>
      </c>
      <c r="AH1553" s="36"/>
      <c r="AJ1553" s="37"/>
      <c r="AK1553" s="37"/>
    </row>
    <row r="1554" spans="5:37" x14ac:dyDescent="0.25">
      <c r="E1554" s="1">
        <v>3.9158400000000002</v>
      </c>
      <c r="F1554" s="106"/>
      <c r="J1554" s="110">
        <v>47522</v>
      </c>
      <c r="K1554" s="106">
        <v>3.9159999999999999</v>
      </c>
      <c r="L1554" s="30"/>
      <c r="AF1554" s="35">
        <f t="shared" si="95"/>
        <v>46805</v>
      </c>
      <c r="AG1554" s="36">
        <f t="shared" si="94"/>
        <v>3.7968099999999998E-2</v>
      </c>
      <c r="AH1554" s="36"/>
      <c r="AJ1554" s="37"/>
      <c r="AK1554" s="37"/>
    </row>
    <row r="1555" spans="5:37" x14ac:dyDescent="0.25">
      <c r="E1555" s="1">
        <v>3.9158400000000002</v>
      </c>
      <c r="F1555" s="106"/>
      <c r="J1555" s="110">
        <v>47525</v>
      </c>
      <c r="K1555" s="106">
        <v>3.9155799999999998</v>
      </c>
      <c r="L1555" s="30"/>
      <c r="AF1555" s="35">
        <f t="shared" si="95"/>
        <v>46806</v>
      </c>
      <c r="AG1555" s="36">
        <f t="shared" si="94"/>
        <v>3.7968099999999998E-2</v>
      </c>
      <c r="AH1555" s="36"/>
      <c r="AJ1555" s="37"/>
      <c r="AK1555" s="37"/>
    </row>
    <row r="1556" spans="5:37" x14ac:dyDescent="0.25">
      <c r="E1556" s="1">
        <v>3.9158400000000002</v>
      </c>
      <c r="F1556" s="106"/>
      <c r="J1556" s="110">
        <v>47526</v>
      </c>
      <c r="K1556" s="106">
        <v>3.9155799999999998</v>
      </c>
      <c r="L1556" s="30"/>
      <c r="AF1556" s="35">
        <f t="shared" si="95"/>
        <v>46807</v>
      </c>
      <c r="AG1556" s="36">
        <f t="shared" si="94"/>
        <v>3.7968099999999998E-2</v>
      </c>
      <c r="AH1556" s="36"/>
      <c r="AJ1556" s="37"/>
      <c r="AK1556" s="37"/>
    </row>
    <row r="1557" spans="5:37" x14ac:dyDescent="0.25">
      <c r="E1557" s="1">
        <v>3.9162599999999999</v>
      </c>
      <c r="F1557" s="106"/>
      <c r="J1557" s="110">
        <v>47527</v>
      </c>
      <c r="K1557" s="106">
        <v>3.9155799999999998</v>
      </c>
      <c r="L1557" s="30"/>
      <c r="AF1557" s="35">
        <f t="shared" si="95"/>
        <v>46808</v>
      </c>
      <c r="AG1557" s="36">
        <f t="shared" si="94"/>
        <v>3.7972100000000002E-2</v>
      </c>
      <c r="AH1557" s="36"/>
      <c r="AJ1557" s="37"/>
      <c r="AK1557" s="37"/>
    </row>
    <row r="1558" spans="5:37" x14ac:dyDescent="0.25">
      <c r="E1558" s="1">
        <v>3.9158400000000002</v>
      </c>
      <c r="F1558" s="106"/>
      <c r="J1558" s="110">
        <v>47528</v>
      </c>
      <c r="K1558" s="106">
        <v>3.9155799999999998</v>
      </c>
      <c r="L1558" s="30"/>
      <c r="AF1558" s="35">
        <f t="shared" si="95"/>
        <v>46809</v>
      </c>
      <c r="AG1558" s="36">
        <f t="shared" si="94"/>
        <v>3.7972100000000002E-2</v>
      </c>
      <c r="AH1558" s="36"/>
      <c r="AJ1558" s="37"/>
      <c r="AK1558" s="37"/>
    </row>
    <row r="1559" spans="5:37" x14ac:dyDescent="0.25">
      <c r="E1559" s="1">
        <v>3.9158400000000002</v>
      </c>
      <c r="F1559" s="106"/>
      <c r="J1559" s="110">
        <v>47529</v>
      </c>
      <c r="K1559" s="106">
        <v>3.91622</v>
      </c>
      <c r="L1559" s="30"/>
      <c r="AF1559" s="35">
        <f t="shared" si="95"/>
        <v>46810</v>
      </c>
      <c r="AG1559" s="36">
        <f t="shared" si="94"/>
        <v>3.7972100000000002E-2</v>
      </c>
      <c r="AH1559" s="36"/>
      <c r="AJ1559" s="37"/>
      <c r="AK1559" s="37"/>
    </row>
    <row r="1560" spans="5:37" x14ac:dyDescent="0.25">
      <c r="E1560" s="1">
        <v>3.9158400000000002</v>
      </c>
      <c r="F1560" s="106"/>
      <c r="J1560" s="110">
        <v>47533</v>
      </c>
      <c r="K1560" s="106">
        <v>3.9155799999999998</v>
      </c>
      <c r="L1560" s="30"/>
      <c r="AF1560" s="35">
        <f t="shared" si="95"/>
        <v>46811</v>
      </c>
      <c r="AG1560" s="36">
        <f t="shared" si="94"/>
        <v>3.7968099999999998E-2</v>
      </c>
      <c r="AH1560" s="36"/>
      <c r="AJ1560" s="37"/>
      <c r="AK1560" s="37"/>
    </row>
    <row r="1561" spans="5:37" x14ac:dyDescent="0.25">
      <c r="E1561" s="1">
        <v>3.9158400000000002</v>
      </c>
      <c r="F1561" s="106"/>
      <c r="J1561" s="110">
        <v>47534</v>
      </c>
      <c r="K1561" s="106">
        <v>3.9155799999999998</v>
      </c>
      <c r="L1561" s="30"/>
      <c r="AF1561" s="35">
        <f t="shared" si="95"/>
        <v>46812</v>
      </c>
      <c r="AG1561" s="36">
        <f t="shared" si="94"/>
        <v>3.7968099999999998E-2</v>
      </c>
      <c r="AH1561" s="36"/>
      <c r="AJ1561" s="37"/>
      <c r="AK1561" s="37"/>
    </row>
    <row r="1562" spans="5:37" x14ac:dyDescent="0.25">
      <c r="E1562" s="1">
        <v>3.9162599999999999</v>
      </c>
      <c r="F1562" s="106"/>
      <c r="J1562" s="110">
        <v>47535</v>
      </c>
      <c r="K1562" s="106">
        <v>3.9155799999999998</v>
      </c>
      <c r="L1562" s="30"/>
      <c r="AF1562" s="35">
        <f t="shared" si="95"/>
        <v>46813</v>
      </c>
      <c r="AG1562" s="36">
        <f t="shared" si="94"/>
        <v>3.7968099999999998E-2</v>
      </c>
      <c r="AH1562" s="36"/>
      <c r="AJ1562" s="37"/>
      <c r="AK1562" s="37"/>
    </row>
    <row r="1563" spans="5:37" x14ac:dyDescent="0.25">
      <c r="E1563" s="1">
        <v>3.9158400000000002</v>
      </c>
      <c r="F1563" s="106"/>
      <c r="J1563" s="110">
        <v>47536</v>
      </c>
      <c r="K1563" s="106">
        <v>3.9159999999999999</v>
      </c>
      <c r="L1563" s="30"/>
      <c r="AF1563" s="35">
        <f t="shared" si="95"/>
        <v>46814</v>
      </c>
      <c r="AG1563" s="36">
        <f t="shared" si="94"/>
        <v>3.7968099999999998E-2</v>
      </c>
      <c r="AH1563" s="36"/>
      <c r="AJ1563" s="37"/>
      <c r="AK1563" s="37"/>
    </row>
    <row r="1564" spans="5:37" x14ac:dyDescent="0.25">
      <c r="E1564" s="1">
        <v>3.9158400000000002</v>
      </c>
      <c r="F1564" s="106"/>
      <c r="J1564" s="110">
        <v>47539</v>
      </c>
      <c r="K1564" s="106">
        <v>3.9155799999999998</v>
      </c>
      <c r="L1564" s="30"/>
      <c r="AF1564" s="35">
        <f t="shared" si="95"/>
        <v>46815</v>
      </c>
      <c r="AG1564" s="36">
        <f t="shared" si="94"/>
        <v>3.7972100000000002E-2</v>
      </c>
      <c r="AH1564" s="36"/>
      <c r="AJ1564" s="37"/>
      <c r="AK1564" s="37"/>
    </row>
    <row r="1565" spans="5:37" x14ac:dyDescent="0.25">
      <c r="E1565" s="1">
        <v>3.9158400000000002</v>
      </c>
      <c r="F1565" s="106"/>
      <c r="J1565" s="110">
        <v>47540</v>
      </c>
      <c r="K1565" s="106">
        <v>3.9155799999999998</v>
      </c>
      <c r="L1565" s="30"/>
      <c r="AF1565" s="35">
        <f t="shared" si="95"/>
        <v>46816</v>
      </c>
      <c r="AG1565" s="36">
        <f t="shared" si="94"/>
        <v>3.7972100000000002E-2</v>
      </c>
      <c r="AH1565" s="36"/>
      <c r="AJ1565" s="37"/>
      <c r="AK1565" s="37"/>
    </row>
    <row r="1566" spans="5:37" x14ac:dyDescent="0.25">
      <c r="E1566" s="1">
        <v>3.9158400000000002</v>
      </c>
      <c r="F1566" s="106"/>
      <c r="J1566" s="110">
        <v>47541</v>
      </c>
      <c r="K1566" s="106">
        <v>3.9155799999999998</v>
      </c>
      <c r="L1566" s="30"/>
      <c r="AF1566" s="35">
        <f t="shared" si="95"/>
        <v>46817</v>
      </c>
      <c r="AG1566" s="36">
        <f t="shared" si="94"/>
        <v>3.7972100000000002E-2</v>
      </c>
      <c r="AH1566" s="36"/>
      <c r="AJ1566" s="37"/>
      <c r="AK1566" s="37"/>
    </row>
    <row r="1567" spans="5:37" x14ac:dyDescent="0.25">
      <c r="E1567" s="1">
        <v>3.91648</v>
      </c>
      <c r="F1567" s="106"/>
      <c r="J1567" s="110">
        <v>47542</v>
      </c>
      <c r="K1567" s="106">
        <v>3.9155799999999998</v>
      </c>
      <c r="L1567" s="30"/>
      <c r="AF1567" s="35">
        <f t="shared" si="95"/>
        <v>46818</v>
      </c>
      <c r="AG1567" s="36">
        <f t="shared" si="94"/>
        <v>3.7968099999999998E-2</v>
      </c>
      <c r="AH1567" s="36"/>
      <c r="AJ1567" s="37"/>
      <c r="AK1567" s="37"/>
    </row>
    <row r="1568" spans="5:37" x14ac:dyDescent="0.25">
      <c r="E1568" s="1">
        <v>3.9158400000000002</v>
      </c>
      <c r="F1568" s="106"/>
      <c r="J1568" s="110">
        <v>47543</v>
      </c>
      <c r="K1568" s="106">
        <v>3.9159999999999999</v>
      </c>
      <c r="L1568" s="30"/>
      <c r="AF1568" s="35">
        <f t="shared" si="95"/>
        <v>46819</v>
      </c>
      <c r="AG1568" s="36">
        <f t="shared" si="94"/>
        <v>3.7968099999999998E-2</v>
      </c>
      <c r="AH1568" s="36"/>
      <c r="AJ1568" s="37"/>
      <c r="AK1568" s="37"/>
    </row>
    <row r="1569" spans="5:37" x14ac:dyDescent="0.25">
      <c r="E1569" s="1">
        <v>3.9158400000000002</v>
      </c>
      <c r="F1569" s="106"/>
      <c r="J1569" s="110">
        <v>47546</v>
      </c>
      <c r="K1569" s="106">
        <v>3.9155799999999998</v>
      </c>
      <c r="L1569" s="30"/>
      <c r="AF1569" s="35">
        <f t="shared" si="95"/>
        <v>46820</v>
      </c>
      <c r="AG1569" s="36">
        <f t="shared" si="94"/>
        <v>3.7968099999999998E-2</v>
      </c>
      <c r="AH1569" s="36"/>
      <c r="AJ1569" s="37"/>
      <c r="AK1569" s="37"/>
    </row>
    <row r="1570" spans="5:37" x14ac:dyDescent="0.25">
      <c r="E1570" s="1">
        <v>3.9158400000000002</v>
      </c>
      <c r="F1570" s="106"/>
      <c r="J1570" s="110">
        <v>47547</v>
      </c>
      <c r="K1570" s="106">
        <v>3.9155799999999998</v>
      </c>
      <c r="L1570" s="30"/>
      <c r="AF1570" s="35">
        <f t="shared" si="95"/>
        <v>46821</v>
      </c>
      <c r="AG1570" s="36">
        <f t="shared" si="94"/>
        <v>3.7968099999999998E-2</v>
      </c>
      <c r="AH1570" s="36"/>
      <c r="AJ1570" s="37"/>
      <c r="AK1570" s="37"/>
    </row>
    <row r="1571" spans="5:37" x14ac:dyDescent="0.25">
      <c r="E1571" s="1">
        <v>3.9162599999999999</v>
      </c>
      <c r="F1571" s="106"/>
      <c r="J1571" s="110">
        <v>47548</v>
      </c>
      <c r="K1571" s="106">
        <v>3.9155799999999998</v>
      </c>
      <c r="L1571" s="30"/>
      <c r="AF1571" s="35">
        <f t="shared" si="95"/>
        <v>46822</v>
      </c>
      <c r="AG1571" s="36">
        <f t="shared" si="94"/>
        <v>3.7972100000000002E-2</v>
      </c>
      <c r="AH1571" s="36"/>
      <c r="AJ1571" s="37"/>
      <c r="AK1571" s="37"/>
    </row>
    <row r="1572" spans="5:37" x14ac:dyDescent="0.25">
      <c r="E1572" s="1">
        <v>3.9158400000000002</v>
      </c>
      <c r="F1572" s="106"/>
      <c r="J1572" s="110">
        <v>47549</v>
      </c>
      <c r="K1572" s="106">
        <v>3.9155799999999998</v>
      </c>
      <c r="L1572" s="30"/>
      <c r="AF1572" s="35">
        <f t="shared" si="95"/>
        <v>46823</v>
      </c>
      <c r="AG1572" s="36">
        <f t="shared" si="94"/>
        <v>3.7972100000000002E-2</v>
      </c>
      <c r="AH1572" s="36"/>
      <c r="AJ1572" s="37"/>
      <c r="AK1572" s="37"/>
    </row>
    <row r="1573" spans="5:37" x14ac:dyDescent="0.25">
      <c r="E1573" s="1">
        <v>3.9158400000000002</v>
      </c>
      <c r="F1573" s="106"/>
      <c r="J1573" s="110">
        <v>47550</v>
      </c>
      <c r="K1573" s="106">
        <v>3.9159999999999999</v>
      </c>
      <c r="L1573" s="30"/>
      <c r="AF1573" s="35">
        <f t="shared" si="95"/>
        <v>46824</v>
      </c>
      <c r="AG1573" s="36">
        <f t="shared" si="94"/>
        <v>3.7972100000000002E-2</v>
      </c>
      <c r="AH1573" s="36"/>
      <c r="AJ1573" s="37"/>
      <c r="AK1573" s="37"/>
    </row>
    <row r="1574" spans="5:37" x14ac:dyDescent="0.25">
      <c r="E1574" s="1">
        <v>3.9158400000000002</v>
      </c>
      <c r="F1574" s="106"/>
      <c r="J1574" s="110">
        <v>47553</v>
      </c>
      <c r="K1574" s="106">
        <v>3.9155799999999998</v>
      </c>
      <c r="L1574" s="30"/>
      <c r="AF1574" s="35">
        <f t="shared" si="95"/>
        <v>46825</v>
      </c>
      <c r="AG1574" s="36">
        <f t="shared" si="94"/>
        <v>3.7968099999999998E-2</v>
      </c>
      <c r="AH1574" s="36"/>
      <c r="AJ1574" s="37"/>
      <c r="AK1574" s="37"/>
    </row>
    <row r="1575" spans="5:37" x14ac:dyDescent="0.25">
      <c r="E1575" s="1">
        <v>3.9158400000000002</v>
      </c>
      <c r="F1575" s="106"/>
      <c r="J1575" s="110">
        <v>47554</v>
      </c>
      <c r="K1575" s="106">
        <v>3.9155799999999998</v>
      </c>
      <c r="L1575" s="30"/>
      <c r="AF1575" s="35">
        <f t="shared" si="95"/>
        <v>46826</v>
      </c>
      <c r="AG1575" s="36">
        <f t="shared" si="94"/>
        <v>3.7968099999999998E-2</v>
      </c>
      <c r="AH1575" s="36"/>
      <c r="AJ1575" s="37"/>
      <c r="AK1575" s="37"/>
    </row>
    <row r="1576" spans="5:37" x14ac:dyDescent="0.25">
      <c r="E1576" s="1">
        <v>3.9162599999999999</v>
      </c>
      <c r="F1576" s="106"/>
      <c r="J1576" s="110">
        <v>47555</v>
      </c>
      <c r="K1576" s="106">
        <v>3.9155799999999998</v>
      </c>
      <c r="L1576" s="30"/>
      <c r="AF1576" s="35">
        <f t="shared" si="95"/>
        <v>46827</v>
      </c>
      <c r="AG1576" s="36">
        <f t="shared" si="94"/>
        <v>3.7968099999999998E-2</v>
      </c>
      <c r="AH1576" s="36"/>
      <c r="AJ1576" s="37"/>
      <c r="AK1576" s="37"/>
    </row>
    <row r="1577" spans="5:37" x14ac:dyDescent="0.25">
      <c r="E1577" s="1">
        <v>3.9158400000000002</v>
      </c>
      <c r="F1577" s="106"/>
      <c r="J1577" s="110">
        <v>47556</v>
      </c>
      <c r="K1577" s="106">
        <v>3.9155799999999998</v>
      </c>
      <c r="L1577" s="30"/>
      <c r="AF1577" s="35">
        <f t="shared" si="95"/>
        <v>46828</v>
      </c>
      <c r="AG1577" s="36">
        <f t="shared" si="94"/>
        <v>3.7968099999999998E-2</v>
      </c>
      <c r="AH1577" s="36"/>
      <c r="AJ1577" s="37"/>
      <c r="AK1577" s="37"/>
    </row>
    <row r="1578" spans="5:37" x14ac:dyDescent="0.25">
      <c r="E1578" s="1">
        <v>3.9158400000000002</v>
      </c>
      <c r="F1578" s="106"/>
      <c r="J1578" s="110">
        <v>47557</v>
      </c>
      <c r="K1578" s="106">
        <v>3.9159999999999999</v>
      </c>
      <c r="L1578" s="30"/>
      <c r="AF1578" s="35">
        <f t="shared" si="95"/>
        <v>46829</v>
      </c>
      <c r="AG1578" s="36">
        <f t="shared" si="94"/>
        <v>3.7972100000000002E-2</v>
      </c>
      <c r="AH1578" s="36"/>
      <c r="AJ1578" s="37"/>
      <c r="AK1578" s="37"/>
    </row>
    <row r="1579" spans="5:37" x14ac:dyDescent="0.25">
      <c r="E1579" s="1">
        <v>3.9158400000000002</v>
      </c>
      <c r="F1579" s="106"/>
      <c r="J1579" s="110">
        <v>47560</v>
      </c>
      <c r="K1579" s="106">
        <v>3.9155799999999998</v>
      </c>
      <c r="L1579" s="30"/>
      <c r="AF1579" s="35">
        <f t="shared" si="95"/>
        <v>46830</v>
      </c>
      <c r="AG1579" s="36">
        <f t="shared" si="94"/>
        <v>3.7972100000000002E-2</v>
      </c>
      <c r="AH1579" s="36"/>
      <c r="AJ1579" s="37"/>
      <c r="AK1579" s="37"/>
    </row>
    <row r="1580" spans="5:37" x14ac:dyDescent="0.25">
      <c r="E1580" s="1">
        <v>3.9158400000000002</v>
      </c>
      <c r="F1580" s="106"/>
      <c r="J1580" s="110">
        <v>47561</v>
      </c>
      <c r="K1580" s="106">
        <v>3.9155799999999998</v>
      </c>
      <c r="L1580" s="30"/>
      <c r="AF1580" s="35">
        <f t="shared" si="95"/>
        <v>46831</v>
      </c>
      <c r="AG1580" s="36">
        <f t="shared" si="94"/>
        <v>3.7972100000000002E-2</v>
      </c>
      <c r="AH1580" s="36"/>
      <c r="AJ1580" s="37"/>
      <c r="AK1580" s="37"/>
    </row>
    <row r="1581" spans="5:37" x14ac:dyDescent="0.25">
      <c r="E1581" s="1">
        <v>3.9162599999999999</v>
      </c>
      <c r="F1581" s="106"/>
      <c r="J1581" s="110">
        <v>47562</v>
      </c>
      <c r="K1581" s="106">
        <v>3.9155799999999998</v>
      </c>
      <c r="L1581" s="30"/>
      <c r="AF1581" s="35">
        <f t="shared" si="95"/>
        <v>46832</v>
      </c>
      <c r="AG1581" s="36">
        <f t="shared" si="94"/>
        <v>3.7968099999999998E-2</v>
      </c>
      <c r="AH1581" s="36"/>
      <c r="AJ1581" s="37"/>
      <c r="AK1581" s="37"/>
    </row>
    <row r="1582" spans="5:37" x14ac:dyDescent="0.25">
      <c r="E1582" s="1">
        <v>3.9158400000000002</v>
      </c>
      <c r="F1582" s="106"/>
      <c r="J1582" s="110">
        <v>47563</v>
      </c>
      <c r="K1582" s="106">
        <v>3.9155799999999998</v>
      </c>
      <c r="L1582" s="30"/>
      <c r="AF1582" s="35">
        <f t="shared" si="95"/>
        <v>46833</v>
      </c>
      <c r="AG1582" s="36">
        <f t="shared" si="94"/>
        <v>3.7968099999999998E-2</v>
      </c>
      <c r="AH1582" s="36"/>
      <c r="AJ1582" s="37"/>
      <c r="AK1582" s="37"/>
    </row>
    <row r="1583" spans="5:37" x14ac:dyDescent="0.25">
      <c r="E1583" s="1">
        <v>3.9158400000000002</v>
      </c>
      <c r="F1583" s="106"/>
      <c r="J1583" s="110">
        <v>47564</v>
      </c>
      <c r="K1583" s="106">
        <v>3.9159999999999999</v>
      </c>
      <c r="L1583" s="30"/>
      <c r="AF1583" s="35">
        <f t="shared" si="95"/>
        <v>46834</v>
      </c>
      <c r="AG1583" s="36">
        <f t="shared" si="94"/>
        <v>3.7968099999999998E-2</v>
      </c>
      <c r="AH1583" s="36"/>
      <c r="AJ1583" s="37"/>
      <c r="AK1583" s="37"/>
    </row>
    <row r="1584" spans="5:37" x14ac:dyDescent="0.25">
      <c r="E1584" s="1">
        <v>3.9158400000000002</v>
      </c>
      <c r="F1584" s="106"/>
      <c r="J1584" s="110">
        <v>47567</v>
      </c>
      <c r="K1584" s="106">
        <v>3.9155799999999998</v>
      </c>
      <c r="L1584" s="30"/>
      <c r="AF1584" s="35">
        <f t="shared" si="95"/>
        <v>46835</v>
      </c>
      <c r="AG1584" s="36">
        <f t="shared" si="94"/>
        <v>3.7968099999999998E-2</v>
      </c>
      <c r="AH1584" s="36"/>
      <c r="AJ1584" s="37"/>
      <c r="AK1584" s="37"/>
    </row>
    <row r="1585" spans="5:37" x14ac:dyDescent="0.25">
      <c r="E1585" s="1">
        <v>3.9158400000000002</v>
      </c>
      <c r="F1585" s="106"/>
      <c r="J1585" s="110">
        <v>47568</v>
      </c>
      <c r="K1585" s="106">
        <v>3.9155799999999998</v>
      </c>
      <c r="L1585" s="30"/>
      <c r="AF1585" s="35">
        <f t="shared" si="95"/>
        <v>46836</v>
      </c>
      <c r="AG1585" s="36">
        <f t="shared" si="94"/>
        <v>3.7972100000000002E-2</v>
      </c>
      <c r="AH1585" s="36"/>
      <c r="AJ1585" s="37"/>
      <c r="AK1585" s="37"/>
    </row>
    <row r="1586" spans="5:37" x14ac:dyDescent="0.25">
      <c r="E1586" s="1">
        <v>3.9162599999999999</v>
      </c>
      <c r="F1586" s="106"/>
      <c r="J1586" s="110">
        <v>47569</v>
      </c>
      <c r="K1586" s="106">
        <v>3.9155799999999998</v>
      </c>
      <c r="L1586" s="30"/>
      <c r="AF1586" s="35">
        <f t="shared" si="95"/>
        <v>46837</v>
      </c>
      <c r="AG1586" s="36">
        <f t="shared" si="94"/>
        <v>3.7972100000000002E-2</v>
      </c>
      <c r="AH1586" s="36"/>
      <c r="AJ1586" s="37"/>
      <c r="AK1586" s="37"/>
    </row>
    <row r="1587" spans="5:37" x14ac:dyDescent="0.25">
      <c r="E1587" s="1">
        <v>3.9158400000000002</v>
      </c>
      <c r="F1587" s="106"/>
      <c r="J1587" s="110">
        <v>47570</v>
      </c>
      <c r="K1587" s="106">
        <v>3.9155799999999998</v>
      </c>
      <c r="L1587" s="30"/>
      <c r="AF1587" s="35">
        <f t="shared" si="95"/>
        <v>46838</v>
      </c>
      <c r="AG1587" s="36">
        <f t="shared" si="94"/>
        <v>3.7972100000000002E-2</v>
      </c>
      <c r="AH1587" s="36"/>
      <c r="AJ1587" s="37"/>
      <c r="AK1587" s="37"/>
    </row>
    <row r="1588" spans="5:37" x14ac:dyDescent="0.25">
      <c r="E1588" s="1">
        <v>3.9158400000000002</v>
      </c>
      <c r="F1588" s="106"/>
      <c r="J1588" s="110">
        <v>47571</v>
      </c>
      <c r="K1588" s="106">
        <v>3.9159999999999999</v>
      </c>
      <c r="L1588" s="30"/>
      <c r="AF1588" s="35">
        <f t="shared" si="95"/>
        <v>46839</v>
      </c>
      <c r="AG1588" s="36">
        <f t="shared" si="94"/>
        <v>3.7968099999999998E-2</v>
      </c>
      <c r="AH1588" s="36"/>
      <c r="AJ1588" s="37"/>
      <c r="AK1588" s="37"/>
    </row>
    <row r="1589" spans="5:37" x14ac:dyDescent="0.25">
      <c r="E1589" s="1">
        <v>3.9158400000000002</v>
      </c>
      <c r="F1589" s="106"/>
      <c r="J1589" s="110">
        <v>47574</v>
      </c>
      <c r="K1589" s="106">
        <v>3.9155799999999998</v>
      </c>
      <c r="L1589" s="30"/>
      <c r="AF1589" s="35">
        <f t="shared" si="95"/>
        <v>46840</v>
      </c>
      <c r="AG1589" s="36">
        <f t="shared" si="94"/>
        <v>3.7968099999999998E-2</v>
      </c>
      <c r="AH1589" s="36"/>
      <c r="AJ1589" s="37"/>
      <c r="AK1589" s="37"/>
    </row>
    <row r="1590" spans="5:37" x14ac:dyDescent="0.25">
      <c r="E1590" s="1">
        <v>3.9158400000000002</v>
      </c>
      <c r="F1590" s="106"/>
      <c r="J1590" s="110">
        <v>47575</v>
      </c>
      <c r="K1590" s="106">
        <v>3.9155799999999998</v>
      </c>
      <c r="L1590" s="30"/>
      <c r="AF1590" s="35">
        <f t="shared" si="95"/>
        <v>46841</v>
      </c>
      <c r="AG1590" s="36">
        <f t="shared" si="94"/>
        <v>3.7968099999999998E-2</v>
      </c>
      <c r="AH1590" s="36"/>
      <c r="AJ1590" s="37"/>
      <c r="AK1590" s="37"/>
    </row>
    <row r="1591" spans="5:37" x14ac:dyDescent="0.25">
      <c r="E1591" s="1">
        <v>3.9162599999999999</v>
      </c>
      <c r="F1591" s="106"/>
      <c r="J1591" s="110">
        <v>47576</v>
      </c>
      <c r="K1591" s="106">
        <v>3.9155799999999998</v>
      </c>
      <c r="L1591" s="30"/>
      <c r="AF1591" s="35">
        <f t="shared" si="95"/>
        <v>46842</v>
      </c>
      <c r="AG1591" s="36">
        <f t="shared" si="94"/>
        <v>3.7968099999999998E-2</v>
      </c>
      <c r="AH1591" s="36"/>
      <c r="AJ1591" s="37"/>
      <c r="AK1591" s="37"/>
    </row>
    <row r="1592" spans="5:37" x14ac:dyDescent="0.25">
      <c r="E1592" s="1">
        <v>3.9158400000000002</v>
      </c>
      <c r="F1592" s="106"/>
      <c r="J1592" s="110">
        <v>47577</v>
      </c>
      <c r="K1592" s="106">
        <v>3.9155799999999998</v>
      </c>
      <c r="L1592" s="30"/>
      <c r="AF1592" s="35">
        <f t="shared" si="95"/>
        <v>46843</v>
      </c>
      <c r="AG1592" s="36">
        <f t="shared" si="94"/>
        <v>3.7972100000000002E-2</v>
      </c>
      <c r="AH1592" s="36"/>
      <c r="AJ1592" s="37"/>
      <c r="AK1592" s="37"/>
    </row>
    <row r="1593" spans="5:37" x14ac:dyDescent="0.25">
      <c r="E1593" s="1">
        <v>3.9158400000000002</v>
      </c>
      <c r="F1593" s="106"/>
      <c r="J1593" s="110">
        <v>47578</v>
      </c>
      <c r="K1593" s="106">
        <v>3.9159999999999999</v>
      </c>
      <c r="L1593" s="30"/>
      <c r="AF1593" s="35">
        <f t="shared" si="95"/>
        <v>46844</v>
      </c>
      <c r="AG1593" s="36">
        <f t="shared" si="94"/>
        <v>3.7972100000000002E-2</v>
      </c>
      <c r="AH1593" s="36"/>
      <c r="AJ1593" s="37"/>
      <c r="AK1593" s="37"/>
    </row>
    <row r="1594" spans="5:37" x14ac:dyDescent="0.25">
      <c r="E1594" s="1">
        <v>3.9158400000000002</v>
      </c>
      <c r="F1594" s="106"/>
      <c r="J1594" s="110">
        <v>47581</v>
      </c>
      <c r="K1594" s="106">
        <v>3.9155799999999998</v>
      </c>
      <c r="L1594" s="30"/>
      <c r="AF1594" s="35">
        <f t="shared" si="95"/>
        <v>46845</v>
      </c>
      <c r="AG1594" s="36">
        <f t="shared" si="94"/>
        <v>3.7972100000000002E-2</v>
      </c>
      <c r="AH1594" s="36"/>
      <c r="AJ1594" s="37"/>
      <c r="AK1594" s="37"/>
    </row>
    <row r="1595" spans="5:37" x14ac:dyDescent="0.25">
      <c r="E1595" s="1">
        <v>3.9158400000000002</v>
      </c>
      <c r="F1595" s="106"/>
      <c r="J1595" s="110">
        <v>47582</v>
      </c>
      <c r="K1595" s="106">
        <v>3.9155799999999998</v>
      </c>
      <c r="L1595" s="30"/>
      <c r="AF1595" s="35">
        <f t="shared" si="95"/>
        <v>46846</v>
      </c>
      <c r="AG1595" s="36">
        <f t="shared" si="94"/>
        <v>3.7968099999999998E-2</v>
      </c>
      <c r="AH1595" s="36"/>
      <c r="AJ1595" s="37"/>
      <c r="AK1595" s="37"/>
    </row>
    <row r="1596" spans="5:37" x14ac:dyDescent="0.25">
      <c r="E1596" s="1">
        <v>3.9162599999999999</v>
      </c>
      <c r="F1596" s="106"/>
      <c r="J1596" s="110">
        <v>47583</v>
      </c>
      <c r="K1596" s="106">
        <v>3.9155799999999998</v>
      </c>
      <c r="L1596" s="30"/>
      <c r="AF1596" s="35">
        <f t="shared" si="95"/>
        <v>46847</v>
      </c>
      <c r="AG1596" s="36">
        <f t="shared" si="94"/>
        <v>3.7968099999999998E-2</v>
      </c>
      <c r="AH1596" s="36"/>
      <c r="AJ1596" s="37"/>
      <c r="AK1596" s="37"/>
    </row>
    <row r="1597" spans="5:37" x14ac:dyDescent="0.25">
      <c r="E1597" s="1">
        <v>3.9158400000000002</v>
      </c>
      <c r="F1597" s="106"/>
      <c r="J1597" s="110">
        <v>47584</v>
      </c>
      <c r="K1597" s="106">
        <v>3.9155799999999998</v>
      </c>
      <c r="L1597" s="30"/>
      <c r="AF1597" s="35">
        <f t="shared" si="95"/>
        <v>46848</v>
      </c>
      <c r="AG1597" s="36">
        <f t="shared" si="94"/>
        <v>3.7968099999999998E-2</v>
      </c>
      <c r="AH1597" s="36"/>
      <c r="AJ1597" s="37"/>
      <c r="AK1597" s="37"/>
    </row>
    <row r="1598" spans="5:37" x14ac:dyDescent="0.25">
      <c r="E1598" s="1">
        <v>3.9158400000000002</v>
      </c>
      <c r="F1598" s="106"/>
      <c r="J1598" s="110">
        <v>47585</v>
      </c>
      <c r="K1598" s="106">
        <v>3.9159999999999999</v>
      </c>
      <c r="L1598" s="30"/>
      <c r="AF1598" s="35">
        <f t="shared" si="95"/>
        <v>46849</v>
      </c>
      <c r="AG1598" s="36">
        <f t="shared" si="94"/>
        <v>3.7968099999999998E-2</v>
      </c>
      <c r="AH1598" s="36"/>
      <c r="AJ1598" s="37"/>
      <c r="AK1598" s="37"/>
    </row>
    <row r="1599" spans="5:37" x14ac:dyDescent="0.25">
      <c r="E1599" s="1">
        <v>3.9158400000000002</v>
      </c>
      <c r="F1599" s="106"/>
      <c r="J1599" s="110">
        <v>47588</v>
      </c>
      <c r="K1599" s="106">
        <v>3.9155799999999998</v>
      </c>
      <c r="L1599" s="30"/>
      <c r="AF1599" s="35">
        <f t="shared" si="95"/>
        <v>46850</v>
      </c>
      <c r="AG1599" s="36">
        <f t="shared" si="94"/>
        <v>3.7972100000000002E-2</v>
      </c>
      <c r="AH1599" s="36"/>
      <c r="AJ1599" s="37"/>
      <c r="AK1599" s="37"/>
    </row>
    <row r="1600" spans="5:37" x14ac:dyDescent="0.25">
      <c r="E1600" s="1">
        <v>3.9158400000000002</v>
      </c>
      <c r="F1600" s="106"/>
      <c r="J1600" s="110">
        <v>47589</v>
      </c>
      <c r="K1600" s="106">
        <v>3.9155799999999998</v>
      </c>
      <c r="L1600" s="30"/>
      <c r="AF1600" s="35">
        <f t="shared" si="95"/>
        <v>46851</v>
      </c>
      <c r="AG1600" s="36">
        <f t="shared" si="94"/>
        <v>3.7972100000000002E-2</v>
      </c>
      <c r="AH1600" s="36"/>
      <c r="AJ1600" s="37"/>
      <c r="AK1600" s="37"/>
    </row>
    <row r="1601" spans="5:37" x14ac:dyDescent="0.25">
      <c r="E1601" s="1">
        <v>3.9162599999999999</v>
      </c>
      <c r="F1601" s="106"/>
      <c r="J1601" s="110">
        <v>47590</v>
      </c>
      <c r="K1601" s="106">
        <v>3.9155799999999998</v>
      </c>
      <c r="L1601" s="30"/>
      <c r="AF1601" s="35">
        <f t="shared" si="95"/>
        <v>46852</v>
      </c>
      <c r="AG1601" s="36">
        <f t="shared" si="94"/>
        <v>3.7972100000000002E-2</v>
      </c>
      <c r="AH1601" s="36"/>
      <c r="AJ1601" s="37"/>
      <c r="AK1601" s="37"/>
    </row>
    <row r="1602" spans="5:37" x14ac:dyDescent="0.25">
      <c r="E1602" s="1">
        <v>3.9158400000000002</v>
      </c>
      <c r="F1602" s="106"/>
      <c r="J1602" s="110">
        <v>47591</v>
      </c>
      <c r="K1602" s="106">
        <v>3.91622</v>
      </c>
      <c r="L1602" s="30"/>
      <c r="AF1602" s="35">
        <f t="shared" si="95"/>
        <v>46853</v>
      </c>
      <c r="AG1602" s="36">
        <f t="shared" si="94"/>
        <v>3.7968099999999998E-2</v>
      </c>
      <c r="AH1602" s="36"/>
      <c r="AJ1602" s="37"/>
      <c r="AK1602" s="37"/>
    </row>
    <row r="1603" spans="5:37" x14ac:dyDescent="0.25">
      <c r="E1603" s="1">
        <v>3.9158400000000002</v>
      </c>
      <c r="F1603" s="106"/>
      <c r="J1603" s="110">
        <v>47595</v>
      </c>
      <c r="K1603" s="106">
        <v>3.9155799999999998</v>
      </c>
      <c r="L1603" s="30"/>
      <c r="AF1603" s="35">
        <f t="shared" si="95"/>
        <v>46854</v>
      </c>
      <c r="AG1603" s="36">
        <f t="shared" si="94"/>
        <v>3.7968099999999998E-2</v>
      </c>
      <c r="AH1603" s="36"/>
      <c r="AJ1603" s="37"/>
      <c r="AK1603" s="37"/>
    </row>
    <row r="1604" spans="5:37" x14ac:dyDescent="0.25">
      <c r="E1604" s="1">
        <v>3.9158400000000002</v>
      </c>
      <c r="F1604" s="106"/>
      <c r="J1604" s="110">
        <v>47596</v>
      </c>
      <c r="K1604" s="106">
        <v>3.9155799999999998</v>
      </c>
      <c r="L1604" s="30"/>
      <c r="AF1604" s="35">
        <f t="shared" si="95"/>
        <v>46855</v>
      </c>
      <c r="AG1604" s="36">
        <f t="shared" si="94"/>
        <v>3.7968099999999998E-2</v>
      </c>
      <c r="AH1604" s="36"/>
      <c r="AJ1604" s="37"/>
      <c r="AK1604" s="37"/>
    </row>
    <row r="1605" spans="5:37" x14ac:dyDescent="0.25">
      <c r="E1605" s="1">
        <v>3.9158400000000002</v>
      </c>
      <c r="F1605" s="106"/>
      <c r="J1605" s="110">
        <v>47597</v>
      </c>
      <c r="K1605" s="106">
        <v>3.9155799999999998</v>
      </c>
      <c r="L1605" s="30"/>
      <c r="AF1605" s="35">
        <f t="shared" si="95"/>
        <v>46856</v>
      </c>
      <c r="AG1605" s="36">
        <f t="shared" si="94"/>
        <v>3.7974100000000004E-2</v>
      </c>
      <c r="AH1605" s="36"/>
      <c r="AJ1605" s="37"/>
      <c r="AK1605" s="37"/>
    </row>
    <row r="1606" spans="5:37" x14ac:dyDescent="0.25">
      <c r="E1606" s="1">
        <v>3.9162599999999999</v>
      </c>
      <c r="F1606" s="106"/>
      <c r="J1606" s="110">
        <v>47598</v>
      </c>
      <c r="K1606" s="106">
        <v>3.9155799999999998</v>
      </c>
      <c r="L1606" s="30"/>
      <c r="AF1606" s="35">
        <f t="shared" si="95"/>
        <v>46857</v>
      </c>
      <c r="AG1606" s="36">
        <f t="shared" si="94"/>
        <v>3.7974100000000004E-2</v>
      </c>
      <c r="AH1606" s="36"/>
      <c r="AJ1606" s="37"/>
      <c r="AK1606" s="37"/>
    </row>
    <row r="1607" spans="5:37" x14ac:dyDescent="0.25">
      <c r="E1607" s="1">
        <v>3.9158400000000002</v>
      </c>
      <c r="F1607" s="106"/>
      <c r="J1607" s="110">
        <v>47599</v>
      </c>
      <c r="K1607" s="106">
        <v>3.9159999999999999</v>
      </c>
      <c r="L1607" s="30"/>
      <c r="AF1607" s="35">
        <f t="shared" si="95"/>
        <v>46858</v>
      </c>
      <c r="AG1607" s="36">
        <f t="shared" ref="AG1607:AG1670" si="96">_xlfn.IFNA(VLOOKUP(AF1607,J:K,2,FALSE)/100,AG1606)</f>
        <v>3.7974100000000004E-2</v>
      </c>
      <c r="AH1607" s="36"/>
      <c r="AJ1607" s="37"/>
      <c r="AK1607" s="37"/>
    </row>
    <row r="1608" spans="5:37" x14ac:dyDescent="0.25">
      <c r="E1608" s="1">
        <v>3.9158400000000002</v>
      </c>
      <c r="F1608" s="106"/>
      <c r="J1608" s="110">
        <v>47602</v>
      </c>
      <c r="K1608" s="106">
        <v>3.9155799999999998</v>
      </c>
      <c r="L1608" s="30"/>
      <c r="AF1608" s="35">
        <f t="shared" ref="AF1608:AF1671" si="97">AF1607+1</f>
        <v>46859</v>
      </c>
      <c r="AG1608" s="36">
        <f t="shared" si="96"/>
        <v>3.7974100000000004E-2</v>
      </c>
      <c r="AH1608" s="36"/>
      <c r="AJ1608" s="37"/>
      <c r="AK1608" s="37"/>
    </row>
    <row r="1609" spans="5:37" x14ac:dyDescent="0.25">
      <c r="E1609" s="1">
        <v>3.9158400000000002</v>
      </c>
      <c r="F1609" s="106"/>
      <c r="J1609" s="110">
        <v>47603</v>
      </c>
      <c r="K1609" s="106">
        <v>3.9155799999999998</v>
      </c>
      <c r="L1609" s="30"/>
      <c r="AF1609" s="35">
        <f t="shared" si="97"/>
        <v>46860</v>
      </c>
      <c r="AG1609" s="36">
        <f t="shared" si="96"/>
        <v>3.7968099999999998E-2</v>
      </c>
      <c r="AH1609" s="36"/>
      <c r="AJ1609" s="37"/>
      <c r="AK1609" s="37"/>
    </row>
    <row r="1610" spans="5:37" x14ac:dyDescent="0.25">
      <c r="E1610" s="1">
        <v>3.91648</v>
      </c>
      <c r="F1610" s="106"/>
      <c r="J1610" s="110">
        <v>47604</v>
      </c>
      <c r="K1610" s="106">
        <v>3.9155799999999998</v>
      </c>
      <c r="L1610" s="30"/>
      <c r="AF1610" s="35">
        <f t="shared" si="97"/>
        <v>46861</v>
      </c>
      <c r="AG1610" s="36">
        <f t="shared" si="96"/>
        <v>3.7968099999999998E-2</v>
      </c>
      <c r="AH1610" s="36"/>
      <c r="AJ1610" s="37"/>
      <c r="AK1610" s="37"/>
    </row>
    <row r="1611" spans="5:37" x14ac:dyDescent="0.25">
      <c r="E1611" s="1">
        <v>3.9158400000000002</v>
      </c>
      <c r="F1611" s="106"/>
      <c r="J1611" s="110">
        <v>47605</v>
      </c>
      <c r="K1611" s="106">
        <v>3.9155799999999998</v>
      </c>
      <c r="L1611" s="30"/>
      <c r="AF1611" s="35">
        <f t="shared" si="97"/>
        <v>46862</v>
      </c>
      <c r="AG1611" s="36">
        <f t="shared" si="96"/>
        <v>3.7968099999999998E-2</v>
      </c>
      <c r="AH1611" s="36"/>
      <c r="AJ1611" s="37"/>
      <c r="AK1611" s="37"/>
    </row>
    <row r="1612" spans="5:37" x14ac:dyDescent="0.25">
      <c r="E1612" s="1">
        <v>3.9158400000000002</v>
      </c>
      <c r="F1612" s="106"/>
      <c r="J1612" s="110">
        <v>47606</v>
      </c>
      <c r="K1612" s="106">
        <v>3.9159999999999999</v>
      </c>
      <c r="L1612" s="30"/>
      <c r="AF1612" s="35">
        <f t="shared" si="97"/>
        <v>46863</v>
      </c>
      <c r="AG1612" s="36">
        <f t="shared" si="96"/>
        <v>3.7968099999999998E-2</v>
      </c>
      <c r="AH1612" s="36"/>
      <c r="AJ1612" s="37"/>
      <c r="AK1612" s="37"/>
    </row>
    <row r="1613" spans="5:37" x14ac:dyDescent="0.25">
      <c r="E1613" s="1">
        <v>3.9158400000000002</v>
      </c>
      <c r="F1613" s="106"/>
      <c r="J1613" s="110">
        <v>47609</v>
      </c>
      <c r="K1613" s="106">
        <v>3.9155799999999998</v>
      </c>
      <c r="L1613" s="30"/>
      <c r="AF1613" s="35">
        <f t="shared" si="97"/>
        <v>46864</v>
      </c>
      <c r="AG1613" s="36">
        <f t="shared" si="96"/>
        <v>3.7972100000000002E-2</v>
      </c>
      <c r="AH1613" s="36"/>
      <c r="AJ1613" s="37"/>
      <c r="AK1613" s="37"/>
    </row>
    <row r="1614" spans="5:37" x14ac:dyDescent="0.25">
      <c r="E1614" s="1">
        <v>3.9158400000000002</v>
      </c>
      <c r="F1614" s="106"/>
      <c r="J1614" s="110">
        <v>47610</v>
      </c>
      <c r="K1614" s="106">
        <v>3.9155799999999998</v>
      </c>
      <c r="L1614" s="30"/>
      <c r="AF1614" s="35">
        <f t="shared" si="97"/>
        <v>46865</v>
      </c>
      <c r="AG1614" s="36">
        <f t="shared" si="96"/>
        <v>3.7972100000000002E-2</v>
      </c>
      <c r="AH1614" s="36"/>
      <c r="AJ1614" s="37"/>
      <c r="AK1614" s="37"/>
    </row>
    <row r="1615" spans="5:37" x14ac:dyDescent="0.25">
      <c r="E1615" s="1">
        <v>3.9162599999999999</v>
      </c>
      <c r="F1615" s="106"/>
      <c r="J1615" s="110">
        <v>47611</v>
      </c>
      <c r="K1615" s="106">
        <v>3.9155799999999998</v>
      </c>
      <c r="L1615" s="30"/>
      <c r="AF1615" s="35">
        <f t="shared" si="97"/>
        <v>46866</v>
      </c>
      <c r="AG1615" s="36">
        <f t="shared" si="96"/>
        <v>3.7972100000000002E-2</v>
      </c>
      <c r="AH1615" s="36"/>
      <c r="AJ1615" s="37"/>
      <c r="AK1615" s="37"/>
    </row>
    <row r="1616" spans="5:37" x14ac:dyDescent="0.25">
      <c r="E1616" s="1">
        <v>3.9158400000000002</v>
      </c>
      <c r="F1616" s="106"/>
      <c r="J1616" s="110">
        <v>47612</v>
      </c>
      <c r="K1616" s="106">
        <v>3.9155799999999998</v>
      </c>
      <c r="L1616" s="30"/>
      <c r="AF1616" s="35">
        <f t="shared" si="97"/>
        <v>46867</v>
      </c>
      <c r="AG1616" s="36">
        <f t="shared" si="96"/>
        <v>3.7968099999999998E-2</v>
      </c>
      <c r="AH1616" s="36"/>
      <c r="AJ1616" s="37"/>
      <c r="AK1616" s="37"/>
    </row>
    <row r="1617" spans="5:37" x14ac:dyDescent="0.25">
      <c r="E1617" s="1">
        <v>3.9158400000000002</v>
      </c>
      <c r="F1617" s="106"/>
      <c r="J1617" s="110">
        <v>47613</v>
      </c>
      <c r="K1617" s="106">
        <v>3.9159999999999999</v>
      </c>
      <c r="L1617" s="30"/>
      <c r="AF1617" s="35">
        <f t="shared" si="97"/>
        <v>46868</v>
      </c>
      <c r="AG1617" s="36">
        <f t="shared" si="96"/>
        <v>3.7968099999999998E-2</v>
      </c>
      <c r="AH1617" s="36"/>
      <c r="AJ1617" s="37"/>
      <c r="AK1617" s="37"/>
    </row>
    <row r="1618" spans="5:37" x14ac:dyDescent="0.25">
      <c r="E1618" s="1">
        <v>3.9158400000000002</v>
      </c>
      <c r="F1618" s="106"/>
      <c r="J1618" s="110">
        <v>47616</v>
      </c>
      <c r="K1618" s="106">
        <v>3.9155799999999998</v>
      </c>
      <c r="L1618" s="30"/>
      <c r="AF1618" s="35">
        <f t="shared" si="97"/>
        <v>46869</v>
      </c>
      <c r="AG1618" s="36">
        <f t="shared" si="96"/>
        <v>3.7968099999999998E-2</v>
      </c>
      <c r="AH1618" s="36"/>
      <c r="AJ1618" s="37"/>
      <c r="AK1618" s="37"/>
    </row>
    <row r="1619" spans="5:37" x14ac:dyDescent="0.25">
      <c r="E1619" s="1">
        <v>3.9158400000000002</v>
      </c>
      <c r="F1619" s="106"/>
      <c r="J1619" s="110">
        <v>47617</v>
      </c>
      <c r="K1619" s="106">
        <v>3.9155799999999998</v>
      </c>
      <c r="L1619" s="30"/>
      <c r="AF1619" s="35">
        <f t="shared" si="97"/>
        <v>46870</v>
      </c>
      <c r="AG1619" s="36">
        <f t="shared" si="96"/>
        <v>3.7968099999999998E-2</v>
      </c>
      <c r="AH1619" s="36"/>
      <c r="AJ1619" s="37"/>
      <c r="AK1619" s="37"/>
    </row>
    <row r="1620" spans="5:37" x14ac:dyDescent="0.25">
      <c r="E1620" s="1">
        <v>3.9162599999999999</v>
      </c>
      <c r="F1620" s="106"/>
      <c r="J1620" s="110">
        <v>47618</v>
      </c>
      <c r="K1620" s="106">
        <v>3.9155799999999998</v>
      </c>
      <c r="L1620" s="30"/>
      <c r="AF1620" s="35">
        <f t="shared" si="97"/>
        <v>46871</v>
      </c>
      <c r="AG1620" s="36">
        <f t="shared" si="96"/>
        <v>3.7972100000000002E-2</v>
      </c>
      <c r="AH1620" s="36"/>
      <c r="AJ1620" s="37"/>
      <c r="AK1620" s="37"/>
    </row>
    <row r="1621" spans="5:37" x14ac:dyDescent="0.25">
      <c r="E1621" s="1">
        <v>3.9158400000000002</v>
      </c>
      <c r="F1621" s="106"/>
      <c r="J1621" s="110">
        <v>47619</v>
      </c>
      <c r="K1621" s="106">
        <v>3.9155799999999998</v>
      </c>
      <c r="L1621" s="30"/>
      <c r="AF1621" s="35">
        <f t="shared" si="97"/>
        <v>46872</v>
      </c>
      <c r="AG1621" s="36">
        <f t="shared" si="96"/>
        <v>3.7972100000000002E-2</v>
      </c>
      <c r="AH1621" s="36"/>
      <c r="AJ1621" s="37"/>
      <c r="AK1621" s="37"/>
    </row>
    <row r="1622" spans="5:37" x14ac:dyDescent="0.25">
      <c r="E1622" s="1">
        <v>3.9158400000000002</v>
      </c>
      <c r="F1622" s="106"/>
      <c r="J1622" s="110">
        <v>47620</v>
      </c>
      <c r="K1622" s="106">
        <v>3.9159999999999999</v>
      </c>
      <c r="L1622" s="30"/>
      <c r="AF1622" s="35">
        <f t="shared" si="97"/>
        <v>46873</v>
      </c>
      <c r="AG1622" s="36">
        <f t="shared" si="96"/>
        <v>3.7972100000000002E-2</v>
      </c>
      <c r="AH1622" s="36"/>
      <c r="AJ1622" s="37"/>
      <c r="AK1622" s="37"/>
    </row>
    <row r="1623" spans="5:37" x14ac:dyDescent="0.25">
      <c r="E1623" s="1">
        <v>3.9158400000000002</v>
      </c>
      <c r="F1623" s="106"/>
      <c r="J1623" s="110">
        <v>47623</v>
      </c>
      <c r="K1623" s="106">
        <v>3.9155799999999998</v>
      </c>
      <c r="L1623" s="30"/>
      <c r="AF1623" s="35">
        <f t="shared" si="97"/>
        <v>46874</v>
      </c>
      <c r="AG1623" s="36">
        <f t="shared" si="96"/>
        <v>3.7968099999999998E-2</v>
      </c>
      <c r="AH1623" s="36"/>
      <c r="AJ1623" s="37"/>
      <c r="AK1623" s="37"/>
    </row>
    <row r="1624" spans="5:37" x14ac:dyDescent="0.25">
      <c r="E1624" s="1">
        <v>3.9158400000000002</v>
      </c>
      <c r="F1624" s="106"/>
      <c r="J1624" s="110">
        <v>47624</v>
      </c>
      <c r="K1624" s="106">
        <v>3.9155799999999998</v>
      </c>
      <c r="L1624" s="30"/>
      <c r="AF1624" s="35">
        <f t="shared" si="97"/>
        <v>46875</v>
      </c>
      <c r="AG1624" s="36">
        <f t="shared" si="96"/>
        <v>3.7968099999999998E-2</v>
      </c>
      <c r="AH1624" s="36"/>
      <c r="AJ1624" s="37"/>
      <c r="AK1624" s="37"/>
    </row>
    <row r="1625" spans="5:37" x14ac:dyDescent="0.25">
      <c r="E1625" s="1">
        <v>3.9162599999999999</v>
      </c>
      <c r="F1625" s="106"/>
      <c r="J1625" s="110">
        <v>47625</v>
      </c>
      <c r="K1625" s="106">
        <v>3.9155799999999998</v>
      </c>
      <c r="L1625" s="30"/>
      <c r="AF1625" s="35">
        <f t="shared" si="97"/>
        <v>46876</v>
      </c>
      <c r="AG1625" s="36">
        <f t="shared" si="96"/>
        <v>3.7968099999999998E-2</v>
      </c>
      <c r="AH1625" s="36"/>
      <c r="AJ1625" s="37"/>
      <c r="AK1625" s="37"/>
    </row>
    <row r="1626" spans="5:37" x14ac:dyDescent="0.25">
      <c r="E1626" s="1">
        <v>3.9158400000000002</v>
      </c>
      <c r="F1626" s="106"/>
      <c r="J1626" s="110">
        <v>47626</v>
      </c>
      <c r="K1626" s="106">
        <v>3.9155799999999998</v>
      </c>
      <c r="L1626" s="30"/>
      <c r="AF1626" s="35">
        <f t="shared" si="97"/>
        <v>46877</v>
      </c>
      <c r="AG1626" s="36">
        <f t="shared" si="96"/>
        <v>3.7968099999999998E-2</v>
      </c>
      <c r="AH1626" s="36"/>
      <c r="AJ1626" s="37"/>
      <c r="AK1626" s="37"/>
    </row>
    <row r="1627" spans="5:37" x14ac:dyDescent="0.25">
      <c r="E1627" s="1">
        <v>3.9158400000000002</v>
      </c>
      <c r="F1627" s="106"/>
      <c r="J1627" s="110">
        <v>47627</v>
      </c>
      <c r="K1627" s="106">
        <v>3.91622</v>
      </c>
      <c r="L1627" s="30"/>
      <c r="AF1627" s="35">
        <f t="shared" si="97"/>
        <v>46878</v>
      </c>
      <c r="AG1627" s="36">
        <f t="shared" si="96"/>
        <v>3.7972100000000002E-2</v>
      </c>
      <c r="AH1627" s="36"/>
      <c r="AJ1627" s="37"/>
      <c r="AK1627" s="37"/>
    </row>
    <row r="1628" spans="5:37" x14ac:dyDescent="0.25">
      <c r="E1628" s="1">
        <v>3.9158400000000002</v>
      </c>
      <c r="F1628" s="106"/>
      <c r="J1628" s="110">
        <v>47631</v>
      </c>
      <c r="K1628" s="106">
        <v>3.9155799999999998</v>
      </c>
      <c r="L1628" s="30"/>
      <c r="AF1628" s="35">
        <f t="shared" si="97"/>
        <v>46879</v>
      </c>
      <c r="AG1628" s="36">
        <f t="shared" si="96"/>
        <v>3.7972100000000002E-2</v>
      </c>
      <c r="AH1628" s="36"/>
      <c r="AJ1628" s="37"/>
      <c r="AK1628" s="37"/>
    </row>
    <row r="1629" spans="5:37" x14ac:dyDescent="0.25">
      <c r="E1629" s="1">
        <v>3.9158400000000002</v>
      </c>
      <c r="F1629" s="106"/>
      <c r="J1629" s="110">
        <v>47632</v>
      </c>
      <c r="K1629" s="106">
        <v>3.9155799999999998</v>
      </c>
      <c r="L1629" s="30"/>
      <c r="AF1629" s="35">
        <f t="shared" si="97"/>
        <v>46880</v>
      </c>
      <c r="AG1629" s="36">
        <f t="shared" si="96"/>
        <v>3.7972100000000002E-2</v>
      </c>
      <c r="AH1629" s="36"/>
      <c r="AJ1629" s="37"/>
      <c r="AK1629" s="37"/>
    </row>
    <row r="1630" spans="5:37" x14ac:dyDescent="0.25">
      <c r="E1630" s="1">
        <v>3.9162599999999999</v>
      </c>
      <c r="F1630" s="106"/>
      <c r="J1630" s="110">
        <v>47633</v>
      </c>
      <c r="K1630" s="106">
        <v>3.9155799999999998</v>
      </c>
      <c r="L1630" s="30"/>
      <c r="AF1630" s="35">
        <f t="shared" si="97"/>
        <v>46881</v>
      </c>
      <c r="AG1630" s="36">
        <f t="shared" si="96"/>
        <v>3.7968099999999998E-2</v>
      </c>
      <c r="AH1630" s="36"/>
      <c r="AJ1630" s="37"/>
      <c r="AK1630" s="37"/>
    </row>
    <row r="1631" spans="5:37" x14ac:dyDescent="0.25">
      <c r="E1631" s="1">
        <v>3.9158400000000002</v>
      </c>
      <c r="F1631" s="106"/>
      <c r="J1631" s="110">
        <v>47634</v>
      </c>
      <c r="K1631" s="106">
        <v>3.9159999999999999</v>
      </c>
      <c r="L1631" s="30"/>
      <c r="AF1631" s="35">
        <f t="shared" si="97"/>
        <v>46882</v>
      </c>
      <c r="AG1631" s="36">
        <f t="shared" si="96"/>
        <v>3.7968099999999998E-2</v>
      </c>
      <c r="AH1631" s="36"/>
      <c r="AJ1631" s="37"/>
      <c r="AK1631" s="37"/>
    </row>
    <row r="1632" spans="5:37" x14ac:dyDescent="0.25">
      <c r="E1632" s="1">
        <v>3.9158400000000002</v>
      </c>
      <c r="F1632" s="106"/>
      <c r="J1632" s="110">
        <v>47637</v>
      </c>
      <c r="K1632" s="106">
        <v>3.9155799999999998</v>
      </c>
      <c r="L1632" s="30"/>
      <c r="AF1632" s="35">
        <f t="shared" si="97"/>
        <v>46883</v>
      </c>
      <c r="AG1632" s="36">
        <f t="shared" si="96"/>
        <v>3.7968099999999998E-2</v>
      </c>
      <c r="AH1632" s="36"/>
      <c r="AJ1632" s="37"/>
      <c r="AK1632" s="37"/>
    </row>
    <row r="1633" spans="5:37" x14ac:dyDescent="0.25">
      <c r="E1633" s="1">
        <v>3.9158400000000002</v>
      </c>
      <c r="F1633" s="106"/>
      <c r="J1633" s="110">
        <v>47638</v>
      </c>
      <c r="K1633" s="106">
        <v>3.9155799999999998</v>
      </c>
      <c r="L1633" s="30"/>
      <c r="AF1633" s="35">
        <f t="shared" si="97"/>
        <v>46884</v>
      </c>
      <c r="AG1633" s="36">
        <f t="shared" si="96"/>
        <v>3.7968099999999998E-2</v>
      </c>
      <c r="AH1633" s="36"/>
      <c r="AJ1633" s="37"/>
      <c r="AK1633" s="37"/>
    </row>
    <row r="1634" spans="5:37" x14ac:dyDescent="0.25">
      <c r="E1634" s="1">
        <v>3.9158400000000002</v>
      </c>
      <c r="F1634" s="106"/>
      <c r="J1634" s="110">
        <v>47639</v>
      </c>
      <c r="K1634" s="106">
        <v>3.9155799999999998</v>
      </c>
      <c r="L1634" s="30"/>
      <c r="AF1634" s="35">
        <f t="shared" si="97"/>
        <v>46885</v>
      </c>
      <c r="AG1634" s="36">
        <f t="shared" si="96"/>
        <v>3.7972100000000002E-2</v>
      </c>
      <c r="AH1634" s="36"/>
      <c r="AJ1634" s="37"/>
      <c r="AK1634" s="37"/>
    </row>
    <row r="1635" spans="5:37" x14ac:dyDescent="0.25">
      <c r="E1635" s="1">
        <v>3.91648</v>
      </c>
      <c r="F1635" s="106"/>
      <c r="J1635" s="110">
        <v>47640</v>
      </c>
      <c r="K1635" s="106">
        <v>3.9155799999999998</v>
      </c>
      <c r="L1635" s="30"/>
      <c r="AF1635" s="35">
        <f t="shared" si="97"/>
        <v>46886</v>
      </c>
      <c r="AG1635" s="36">
        <f t="shared" si="96"/>
        <v>3.7972100000000002E-2</v>
      </c>
      <c r="AH1635" s="36"/>
      <c r="AJ1635" s="37"/>
      <c r="AK1635" s="37"/>
    </row>
    <row r="1636" spans="5:37" x14ac:dyDescent="0.25">
      <c r="E1636" s="1">
        <v>3.9158400000000002</v>
      </c>
      <c r="F1636" s="106"/>
      <c r="J1636" s="110">
        <v>47641</v>
      </c>
      <c r="K1636" s="106">
        <v>3.9159999999999999</v>
      </c>
      <c r="L1636" s="30"/>
      <c r="AF1636" s="35">
        <f t="shared" si="97"/>
        <v>46887</v>
      </c>
      <c r="AG1636" s="36">
        <f t="shared" si="96"/>
        <v>3.7972100000000002E-2</v>
      </c>
      <c r="AH1636" s="36"/>
      <c r="AJ1636" s="37"/>
      <c r="AK1636" s="37"/>
    </row>
    <row r="1637" spans="5:37" x14ac:dyDescent="0.25">
      <c r="E1637" s="1">
        <v>3.9158400000000002</v>
      </c>
      <c r="F1637" s="106"/>
      <c r="J1637" s="110">
        <v>47644</v>
      </c>
      <c r="K1637" s="106">
        <v>3.9155799999999998</v>
      </c>
      <c r="L1637" s="30"/>
      <c r="AF1637" s="35">
        <f t="shared" si="97"/>
        <v>46888</v>
      </c>
      <c r="AG1637" s="36">
        <f t="shared" si="96"/>
        <v>3.7968099999999998E-2</v>
      </c>
      <c r="AH1637" s="36"/>
      <c r="AJ1637" s="37"/>
      <c r="AK1637" s="37"/>
    </row>
    <row r="1638" spans="5:37" x14ac:dyDescent="0.25">
      <c r="E1638" s="1">
        <v>3.9158400000000002</v>
      </c>
      <c r="F1638" s="106"/>
      <c r="J1638" s="110">
        <v>47645</v>
      </c>
      <c r="K1638" s="106">
        <v>3.9155799999999998</v>
      </c>
      <c r="L1638" s="30"/>
      <c r="AF1638" s="35">
        <f t="shared" si="97"/>
        <v>46889</v>
      </c>
      <c r="AG1638" s="36">
        <f t="shared" si="96"/>
        <v>3.7968099999999998E-2</v>
      </c>
      <c r="AH1638" s="36"/>
      <c r="AJ1638" s="37"/>
      <c r="AK1638" s="37"/>
    </row>
    <row r="1639" spans="5:37" x14ac:dyDescent="0.25">
      <c r="E1639" s="1">
        <v>3.9162599999999999</v>
      </c>
      <c r="F1639" s="106"/>
      <c r="J1639" s="110">
        <v>47646</v>
      </c>
      <c r="K1639" s="106">
        <v>3.9155799999999998</v>
      </c>
      <c r="L1639" s="30"/>
      <c r="AF1639" s="35">
        <f t="shared" si="97"/>
        <v>46890</v>
      </c>
      <c r="AG1639" s="36">
        <f t="shared" si="96"/>
        <v>3.7968099999999998E-2</v>
      </c>
      <c r="AH1639" s="36"/>
      <c r="AJ1639" s="37"/>
      <c r="AK1639" s="37"/>
    </row>
    <row r="1640" spans="5:37" x14ac:dyDescent="0.25">
      <c r="E1640" s="1">
        <v>3.9158400000000002</v>
      </c>
      <c r="F1640" s="106"/>
      <c r="J1640" s="110">
        <v>47647</v>
      </c>
      <c r="K1640" s="106">
        <v>3.9155799999999998</v>
      </c>
      <c r="L1640" s="30"/>
      <c r="AF1640" s="35">
        <f t="shared" si="97"/>
        <v>46891</v>
      </c>
      <c r="AG1640" s="36">
        <f t="shared" si="96"/>
        <v>3.7968099999999998E-2</v>
      </c>
      <c r="AH1640" s="36"/>
      <c r="AJ1640" s="37"/>
      <c r="AK1640" s="37"/>
    </row>
    <row r="1641" spans="5:37" x14ac:dyDescent="0.25">
      <c r="E1641" s="1">
        <v>3.9158400000000002</v>
      </c>
      <c r="F1641" s="106"/>
      <c r="J1641" s="110">
        <v>47648</v>
      </c>
      <c r="K1641" s="106">
        <v>3.9159999999999999</v>
      </c>
      <c r="L1641" s="30"/>
      <c r="AF1641" s="35">
        <f t="shared" si="97"/>
        <v>46892</v>
      </c>
      <c r="AG1641" s="36">
        <f t="shared" si="96"/>
        <v>3.7972100000000002E-2</v>
      </c>
      <c r="AH1641" s="36"/>
      <c r="AJ1641" s="37"/>
      <c r="AK1641" s="37"/>
    </row>
    <row r="1642" spans="5:37" x14ac:dyDescent="0.25">
      <c r="E1642" s="1">
        <v>3.9158400000000002</v>
      </c>
      <c r="F1642" s="106"/>
      <c r="J1642" s="110">
        <v>47651</v>
      </c>
      <c r="K1642" s="106">
        <v>3.9155799999999998</v>
      </c>
      <c r="L1642" s="30"/>
      <c r="AF1642" s="35">
        <f t="shared" si="97"/>
        <v>46893</v>
      </c>
      <c r="AG1642" s="36">
        <f t="shared" si="96"/>
        <v>3.7972100000000002E-2</v>
      </c>
      <c r="AH1642" s="36"/>
      <c r="AJ1642" s="37"/>
      <c r="AK1642" s="37"/>
    </row>
    <row r="1643" spans="5:37" x14ac:dyDescent="0.25">
      <c r="E1643" s="1">
        <v>3.9158400000000002</v>
      </c>
      <c r="F1643" s="106"/>
      <c r="J1643" s="110">
        <v>47652</v>
      </c>
      <c r="K1643" s="106">
        <v>3.9157899999999999</v>
      </c>
      <c r="L1643" s="30"/>
      <c r="AF1643" s="35">
        <f t="shared" si="97"/>
        <v>46894</v>
      </c>
      <c r="AG1643" s="36">
        <f t="shared" si="96"/>
        <v>3.7972100000000002E-2</v>
      </c>
      <c r="AH1643" s="36"/>
      <c r="AJ1643" s="37"/>
      <c r="AK1643" s="37"/>
    </row>
    <row r="1644" spans="5:37" x14ac:dyDescent="0.25">
      <c r="E1644" s="1">
        <v>3.9162599999999999</v>
      </c>
      <c r="F1644" s="106"/>
      <c r="J1644" s="110">
        <v>47654</v>
      </c>
      <c r="K1644" s="106">
        <v>3.9155799999999998</v>
      </c>
      <c r="L1644" s="30"/>
      <c r="AF1644" s="35">
        <f t="shared" si="97"/>
        <v>46895</v>
      </c>
      <c r="AG1644" s="36">
        <f t="shared" si="96"/>
        <v>3.7968099999999998E-2</v>
      </c>
      <c r="AH1644" s="36"/>
      <c r="AJ1644" s="37"/>
      <c r="AK1644" s="37"/>
    </row>
    <row r="1645" spans="5:37" x14ac:dyDescent="0.25">
      <c r="E1645" s="1">
        <v>3.9158400000000002</v>
      </c>
      <c r="F1645" s="106"/>
      <c r="J1645" s="110">
        <v>47655</v>
      </c>
      <c r="K1645" s="106">
        <v>3.9159999999999999</v>
      </c>
      <c r="L1645" s="30"/>
      <c r="AF1645" s="35">
        <f t="shared" si="97"/>
        <v>46896</v>
      </c>
      <c r="AG1645" s="36">
        <f t="shared" si="96"/>
        <v>3.7968099999999998E-2</v>
      </c>
      <c r="AH1645" s="36"/>
      <c r="AJ1645" s="37"/>
      <c r="AK1645" s="37"/>
    </row>
    <row r="1646" spans="5:37" x14ac:dyDescent="0.25">
      <c r="E1646" s="1">
        <v>3.9158400000000002</v>
      </c>
      <c r="F1646" s="106"/>
      <c r="J1646" s="110">
        <v>47658</v>
      </c>
      <c r="K1646" s="106">
        <v>3.9155799999999998</v>
      </c>
      <c r="L1646" s="30"/>
      <c r="AF1646" s="35">
        <f t="shared" si="97"/>
        <v>46897</v>
      </c>
      <c r="AG1646" s="36">
        <f t="shared" si="96"/>
        <v>3.7968099999999998E-2</v>
      </c>
      <c r="AH1646" s="36"/>
      <c r="AJ1646" s="37"/>
      <c r="AK1646" s="37"/>
    </row>
    <row r="1647" spans="5:37" x14ac:dyDescent="0.25">
      <c r="E1647" s="1">
        <v>3.9158400000000002</v>
      </c>
      <c r="F1647" s="106"/>
      <c r="J1647" s="110">
        <v>47659</v>
      </c>
      <c r="K1647" s="106">
        <v>3.9155799999999998</v>
      </c>
      <c r="L1647" s="30"/>
      <c r="AF1647" s="35">
        <f t="shared" si="97"/>
        <v>46898</v>
      </c>
      <c r="AG1647" s="36">
        <f t="shared" si="96"/>
        <v>3.7968099999999998E-2</v>
      </c>
      <c r="AH1647" s="36"/>
      <c r="AJ1647" s="37"/>
      <c r="AK1647" s="37"/>
    </row>
    <row r="1648" spans="5:37" x14ac:dyDescent="0.25">
      <c r="E1648" s="1">
        <v>3.9158400000000002</v>
      </c>
      <c r="F1648" s="106"/>
      <c r="J1648" s="110">
        <v>47660</v>
      </c>
      <c r="K1648" s="106">
        <v>3.9155799999999998</v>
      </c>
      <c r="L1648" s="30"/>
      <c r="AF1648" s="35">
        <f t="shared" si="97"/>
        <v>46899</v>
      </c>
      <c r="AG1648" s="36">
        <f t="shared" si="96"/>
        <v>3.7974100000000004E-2</v>
      </c>
      <c r="AH1648" s="36"/>
      <c r="AJ1648" s="37"/>
      <c r="AK1648" s="37"/>
    </row>
    <row r="1649" spans="5:37" x14ac:dyDescent="0.25">
      <c r="E1649" s="1">
        <v>3.9162599999999999</v>
      </c>
      <c r="F1649" s="106"/>
      <c r="J1649" s="110">
        <v>47661</v>
      </c>
      <c r="K1649" s="106">
        <v>3.9155799999999998</v>
      </c>
      <c r="L1649" s="30"/>
      <c r="AF1649" s="35">
        <f t="shared" si="97"/>
        <v>46900</v>
      </c>
      <c r="AG1649" s="36">
        <f t="shared" si="96"/>
        <v>3.7974100000000004E-2</v>
      </c>
      <c r="AH1649" s="36"/>
      <c r="AJ1649" s="37"/>
      <c r="AK1649" s="37"/>
    </row>
    <row r="1650" spans="5:37" x14ac:dyDescent="0.25">
      <c r="E1650" s="1">
        <v>3.9158400000000002</v>
      </c>
      <c r="F1650" s="106"/>
      <c r="J1650" s="110">
        <v>47662</v>
      </c>
      <c r="K1650" s="106">
        <v>3.9159999999999999</v>
      </c>
      <c r="L1650" s="30"/>
      <c r="AF1650" s="35">
        <f t="shared" si="97"/>
        <v>46901</v>
      </c>
      <c r="AG1650" s="36">
        <f t="shared" si="96"/>
        <v>3.7974100000000004E-2</v>
      </c>
      <c r="AH1650" s="36"/>
      <c r="AJ1650" s="37"/>
      <c r="AK1650" s="37"/>
    </row>
    <row r="1651" spans="5:37" x14ac:dyDescent="0.25">
      <c r="E1651" s="1">
        <v>3.9160499999999998</v>
      </c>
      <c r="F1651" s="106"/>
      <c r="J1651" s="110">
        <v>47665</v>
      </c>
      <c r="K1651" s="106">
        <v>3.9155799999999998</v>
      </c>
      <c r="L1651" s="30"/>
      <c r="AF1651" s="35">
        <f t="shared" si="97"/>
        <v>46902</v>
      </c>
      <c r="AG1651" s="36">
        <f t="shared" si="96"/>
        <v>3.7974100000000004E-2</v>
      </c>
      <c r="AH1651" s="36"/>
      <c r="AJ1651" s="37"/>
      <c r="AK1651" s="37"/>
    </row>
    <row r="1652" spans="5:37" x14ac:dyDescent="0.25">
      <c r="E1652" s="1">
        <v>3.9158400000000002</v>
      </c>
      <c r="F1652" s="106"/>
      <c r="J1652" s="110">
        <v>47666</v>
      </c>
      <c r="K1652" s="106">
        <v>3.9155799999999998</v>
      </c>
      <c r="L1652" s="30"/>
      <c r="AF1652" s="35">
        <f t="shared" si="97"/>
        <v>46903</v>
      </c>
      <c r="AG1652" s="36">
        <f t="shared" si="96"/>
        <v>3.7968099999999998E-2</v>
      </c>
      <c r="AH1652" s="36"/>
      <c r="AJ1652" s="37"/>
      <c r="AK1652" s="37"/>
    </row>
    <row r="1653" spans="5:37" x14ac:dyDescent="0.25">
      <c r="E1653" s="1">
        <v>3.9162599999999999</v>
      </c>
      <c r="F1653" s="106"/>
      <c r="J1653" s="110">
        <v>47667</v>
      </c>
      <c r="K1653" s="106">
        <v>3.9157899999999999</v>
      </c>
      <c r="L1653" s="30"/>
      <c r="AF1653" s="35">
        <f t="shared" si="97"/>
        <v>46904</v>
      </c>
      <c r="AG1653" s="36">
        <f t="shared" si="96"/>
        <v>3.7968099999999998E-2</v>
      </c>
      <c r="AH1653" s="36"/>
      <c r="AJ1653" s="37"/>
      <c r="AK1653" s="37"/>
    </row>
    <row r="1654" spans="5:37" x14ac:dyDescent="0.25">
      <c r="E1654" s="1">
        <v>3.9158400000000002</v>
      </c>
      <c r="F1654" s="106"/>
      <c r="J1654" s="110">
        <v>47669</v>
      </c>
      <c r="K1654" s="106">
        <v>3.9159999999999999</v>
      </c>
      <c r="L1654" s="30"/>
      <c r="AF1654" s="35">
        <f t="shared" si="97"/>
        <v>46905</v>
      </c>
      <c r="AG1654" s="36">
        <f t="shared" si="96"/>
        <v>3.7968099999999998E-2</v>
      </c>
      <c r="AH1654" s="36"/>
      <c r="AJ1654" s="37"/>
      <c r="AK1654" s="37"/>
    </row>
    <row r="1655" spans="5:37" x14ac:dyDescent="0.25">
      <c r="E1655" s="1">
        <v>3.9158400000000002</v>
      </c>
      <c r="F1655" s="106"/>
      <c r="J1655" s="110">
        <v>47672</v>
      </c>
      <c r="K1655" s="106">
        <v>3.9155799999999998</v>
      </c>
      <c r="L1655" s="30"/>
      <c r="AF1655" s="35">
        <f t="shared" si="97"/>
        <v>46906</v>
      </c>
      <c r="AG1655" s="36">
        <f t="shared" si="96"/>
        <v>3.7972100000000002E-2</v>
      </c>
      <c r="AH1655" s="36"/>
      <c r="AJ1655" s="37"/>
      <c r="AK1655" s="37"/>
    </row>
    <row r="1656" spans="5:37" x14ac:dyDescent="0.25">
      <c r="E1656" s="1">
        <v>3.9158400000000002</v>
      </c>
      <c r="F1656" s="106"/>
      <c r="J1656" s="110">
        <v>47673</v>
      </c>
      <c r="K1656" s="106">
        <v>3.9155799999999998</v>
      </c>
      <c r="L1656" s="30"/>
      <c r="AF1656" s="35">
        <f t="shared" si="97"/>
        <v>46907</v>
      </c>
      <c r="AG1656" s="36">
        <f t="shared" si="96"/>
        <v>3.7972100000000002E-2</v>
      </c>
      <c r="AH1656" s="36"/>
      <c r="AJ1656" s="37"/>
      <c r="AK1656" s="37"/>
    </row>
    <row r="1657" spans="5:37" x14ac:dyDescent="0.25">
      <c r="E1657" s="1">
        <v>3.9158400000000002</v>
      </c>
      <c r="F1657" s="106"/>
      <c r="J1657" s="110">
        <v>47674</v>
      </c>
      <c r="K1657" s="106">
        <v>3.9155799999999998</v>
      </c>
      <c r="L1657" s="30"/>
      <c r="AF1657" s="35">
        <f t="shared" si="97"/>
        <v>46908</v>
      </c>
      <c r="AG1657" s="36">
        <f t="shared" si="96"/>
        <v>3.7972100000000002E-2</v>
      </c>
      <c r="AH1657" s="36"/>
      <c r="AJ1657" s="37"/>
      <c r="AK1657" s="37"/>
    </row>
    <row r="1658" spans="5:37" x14ac:dyDescent="0.25">
      <c r="E1658" s="1">
        <v>3.9162599999999999</v>
      </c>
      <c r="F1658" s="106"/>
      <c r="J1658" s="110">
        <v>47675</v>
      </c>
      <c r="K1658" s="106">
        <v>3.9155799999999998</v>
      </c>
      <c r="L1658" s="30"/>
      <c r="AF1658" s="35">
        <f t="shared" si="97"/>
        <v>46909</v>
      </c>
      <c r="AG1658" s="36">
        <f t="shared" si="96"/>
        <v>3.7968099999999998E-2</v>
      </c>
      <c r="AH1658" s="36"/>
      <c r="AJ1658" s="37"/>
      <c r="AK1658" s="37"/>
    </row>
    <row r="1659" spans="5:37" x14ac:dyDescent="0.25">
      <c r="E1659" s="1">
        <v>3.9158400000000002</v>
      </c>
      <c r="F1659" s="106"/>
      <c r="J1659" s="110">
        <v>47676</v>
      </c>
      <c r="K1659" s="106">
        <v>3.9159999999999999</v>
      </c>
      <c r="L1659" s="30"/>
      <c r="AF1659" s="35">
        <f t="shared" si="97"/>
        <v>46910</v>
      </c>
      <c r="AG1659" s="36">
        <f t="shared" si="96"/>
        <v>3.7968099999999998E-2</v>
      </c>
      <c r="AH1659" s="36"/>
      <c r="AJ1659" s="37"/>
      <c r="AK1659" s="37"/>
    </row>
    <row r="1660" spans="5:37" x14ac:dyDescent="0.25">
      <c r="E1660" s="1">
        <v>3.9158400000000002</v>
      </c>
      <c r="F1660" s="106"/>
      <c r="J1660" s="110">
        <v>47679</v>
      </c>
      <c r="K1660" s="106">
        <v>3.9155799999999998</v>
      </c>
      <c r="L1660" s="30"/>
      <c r="AF1660" s="35">
        <f t="shared" si="97"/>
        <v>46911</v>
      </c>
      <c r="AG1660" s="36">
        <f t="shared" si="96"/>
        <v>3.7968099999999998E-2</v>
      </c>
      <c r="AH1660" s="36"/>
      <c r="AJ1660" s="37"/>
      <c r="AK1660" s="37"/>
    </row>
    <row r="1661" spans="5:37" x14ac:dyDescent="0.25">
      <c r="E1661" s="1">
        <v>3.9160499999999998</v>
      </c>
      <c r="F1661" s="106"/>
      <c r="J1661" s="110">
        <v>47680</v>
      </c>
      <c r="K1661" s="106">
        <v>3.9155799999999998</v>
      </c>
      <c r="L1661" s="30"/>
      <c r="AF1661" s="35">
        <f t="shared" si="97"/>
        <v>46912</v>
      </c>
      <c r="AG1661" s="36">
        <f t="shared" si="96"/>
        <v>3.7968099999999998E-2</v>
      </c>
      <c r="AH1661" s="36"/>
      <c r="AJ1661" s="37"/>
      <c r="AK1661" s="37"/>
    </row>
    <row r="1662" spans="5:37" x14ac:dyDescent="0.25">
      <c r="E1662" s="1">
        <v>3.9162599999999999</v>
      </c>
      <c r="F1662" s="106"/>
      <c r="J1662" s="110">
        <v>47681</v>
      </c>
      <c r="K1662" s="106">
        <v>3.9155799999999998</v>
      </c>
      <c r="L1662" s="30"/>
      <c r="AF1662" s="35">
        <f t="shared" si="97"/>
        <v>46913</v>
      </c>
      <c r="AG1662" s="36">
        <f t="shared" si="96"/>
        <v>3.7972100000000002E-2</v>
      </c>
      <c r="AH1662" s="36"/>
      <c r="AJ1662" s="37"/>
      <c r="AK1662" s="37"/>
    </row>
    <row r="1663" spans="5:37" x14ac:dyDescent="0.25">
      <c r="E1663" s="1">
        <v>3.9158400000000002</v>
      </c>
      <c r="F1663" s="106"/>
      <c r="J1663" s="110">
        <v>47682</v>
      </c>
      <c r="K1663" s="106">
        <v>3.9155799999999998</v>
      </c>
      <c r="L1663" s="30"/>
      <c r="AF1663" s="35">
        <f t="shared" si="97"/>
        <v>46914</v>
      </c>
      <c r="AG1663" s="36">
        <f t="shared" si="96"/>
        <v>3.7972100000000002E-2</v>
      </c>
      <c r="AH1663" s="36"/>
      <c r="AJ1663" s="37"/>
      <c r="AK1663" s="37"/>
    </row>
    <row r="1664" spans="5:37" x14ac:dyDescent="0.25">
      <c r="E1664" s="1">
        <v>3.9158400000000002</v>
      </c>
      <c r="F1664" s="106"/>
      <c r="J1664" s="110">
        <v>47683</v>
      </c>
      <c r="K1664" s="106">
        <v>3.9159999999999999</v>
      </c>
      <c r="L1664" s="30"/>
      <c r="AF1664" s="35">
        <f t="shared" si="97"/>
        <v>46915</v>
      </c>
      <c r="AG1664" s="36">
        <f t="shared" si="96"/>
        <v>3.7972100000000002E-2</v>
      </c>
      <c r="AH1664" s="36"/>
      <c r="AJ1664" s="37"/>
      <c r="AK1664" s="37"/>
    </row>
    <row r="1665" spans="5:37" x14ac:dyDescent="0.25">
      <c r="E1665" s="1">
        <v>3.9158400000000002</v>
      </c>
      <c r="F1665" s="106"/>
      <c r="J1665" s="110">
        <v>47686</v>
      </c>
      <c r="K1665" s="106">
        <v>3.9155799999999998</v>
      </c>
      <c r="L1665" s="30"/>
      <c r="AF1665" s="35">
        <f t="shared" si="97"/>
        <v>46916</v>
      </c>
      <c r="AG1665" s="36">
        <f t="shared" si="96"/>
        <v>3.7968099999999998E-2</v>
      </c>
      <c r="AH1665" s="36"/>
      <c r="AJ1665" s="37"/>
      <c r="AK1665" s="37"/>
    </row>
    <row r="1666" spans="5:37" x14ac:dyDescent="0.25">
      <c r="E1666" s="1">
        <v>3.9158400000000002</v>
      </c>
      <c r="F1666" s="106"/>
      <c r="J1666" s="110">
        <v>47687</v>
      </c>
      <c r="K1666" s="106">
        <v>3.9155799999999998</v>
      </c>
      <c r="L1666" s="30"/>
      <c r="AF1666" s="35">
        <f t="shared" si="97"/>
        <v>46917</v>
      </c>
      <c r="AG1666" s="36">
        <f t="shared" si="96"/>
        <v>3.7968099999999998E-2</v>
      </c>
      <c r="AH1666" s="36"/>
      <c r="AJ1666" s="37"/>
      <c r="AK1666" s="37"/>
    </row>
    <row r="1667" spans="5:37" x14ac:dyDescent="0.25">
      <c r="E1667" s="1">
        <v>3.9162599999999999</v>
      </c>
      <c r="F1667" s="106"/>
      <c r="J1667" s="110">
        <v>47688</v>
      </c>
      <c r="K1667" s="106">
        <v>3.9155799999999998</v>
      </c>
      <c r="L1667" s="30"/>
      <c r="AF1667" s="35">
        <f t="shared" si="97"/>
        <v>46918</v>
      </c>
      <c r="AG1667" s="36">
        <f t="shared" si="96"/>
        <v>3.7968099999999998E-2</v>
      </c>
      <c r="AH1667" s="36"/>
      <c r="AJ1667" s="37"/>
      <c r="AK1667" s="37"/>
    </row>
    <row r="1668" spans="5:37" x14ac:dyDescent="0.25">
      <c r="E1668" s="1">
        <v>3.9158400000000002</v>
      </c>
      <c r="F1668" s="106"/>
      <c r="J1668" s="110">
        <v>47689</v>
      </c>
      <c r="K1668" s="106">
        <v>3.9155799999999998</v>
      </c>
      <c r="L1668" s="30"/>
      <c r="AF1668" s="35">
        <f t="shared" si="97"/>
        <v>46919</v>
      </c>
      <c r="AG1668" s="36">
        <f t="shared" si="96"/>
        <v>3.7968099999999998E-2</v>
      </c>
      <c r="AH1668" s="36"/>
      <c r="AJ1668" s="37"/>
      <c r="AK1668" s="37"/>
    </row>
    <row r="1669" spans="5:37" x14ac:dyDescent="0.25">
      <c r="E1669" s="1">
        <v>3.9158400000000002</v>
      </c>
      <c r="F1669" s="106"/>
      <c r="J1669" s="110">
        <v>47690</v>
      </c>
      <c r="K1669" s="106">
        <v>3.9159999999999999</v>
      </c>
      <c r="L1669" s="30"/>
      <c r="AF1669" s="35">
        <f t="shared" si="97"/>
        <v>46920</v>
      </c>
      <c r="AG1669" s="36">
        <f t="shared" si="96"/>
        <v>3.7974100000000004E-2</v>
      </c>
      <c r="AH1669" s="36"/>
      <c r="AJ1669" s="37"/>
      <c r="AK1669" s="37"/>
    </row>
    <row r="1670" spans="5:37" x14ac:dyDescent="0.25">
      <c r="E1670" s="1">
        <v>3.9158400000000002</v>
      </c>
      <c r="F1670" s="106"/>
      <c r="J1670" s="110">
        <v>47693</v>
      </c>
      <c r="K1670" s="106">
        <v>3.9155799999999998</v>
      </c>
      <c r="L1670" s="30"/>
      <c r="AF1670" s="35">
        <f t="shared" si="97"/>
        <v>46921</v>
      </c>
      <c r="AG1670" s="36">
        <f t="shared" si="96"/>
        <v>3.7974100000000004E-2</v>
      </c>
      <c r="AH1670" s="36"/>
      <c r="AJ1670" s="37"/>
      <c r="AK1670" s="37"/>
    </row>
    <row r="1671" spans="5:37" x14ac:dyDescent="0.25">
      <c r="E1671" s="1">
        <v>3.9158400000000002</v>
      </c>
      <c r="F1671" s="106"/>
      <c r="J1671" s="110">
        <v>47694</v>
      </c>
      <c r="K1671" s="106">
        <v>3.9155799999999998</v>
      </c>
      <c r="L1671" s="30"/>
      <c r="AF1671" s="35">
        <f t="shared" si="97"/>
        <v>46922</v>
      </c>
      <c r="AG1671" s="36">
        <f t="shared" ref="AG1671:AG1734" si="98">_xlfn.IFNA(VLOOKUP(AF1671,J:K,2,FALSE)/100,AG1670)</f>
        <v>3.7974100000000004E-2</v>
      </c>
      <c r="AH1671" s="36"/>
      <c r="AJ1671" s="37"/>
      <c r="AK1671" s="37"/>
    </row>
    <row r="1672" spans="5:37" x14ac:dyDescent="0.25">
      <c r="E1672" s="1">
        <v>3.9162599999999999</v>
      </c>
      <c r="F1672" s="106"/>
      <c r="J1672" s="110">
        <v>47695</v>
      </c>
      <c r="K1672" s="106">
        <v>3.9155799999999998</v>
      </c>
      <c r="L1672" s="30"/>
      <c r="AF1672" s="35">
        <f t="shared" ref="AF1672:AF1735" si="99">AF1671+1</f>
        <v>46923</v>
      </c>
      <c r="AG1672" s="36">
        <f t="shared" si="98"/>
        <v>3.7974100000000004E-2</v>
      </c>
      <c r="AH1672" s="36"/>
      <c r="AJ1672" s="37"/>
      <c r="AK1672" s="37"/>
    </row>
    <row r="1673" spans="5:37" x14ac:dyDescent="0.25">
      <c r="E1673" s="1">
        <v>3.9158400000000002</v>
      </c>
      <c r="F1673" s="106"/>
      <c r="J1673" s="110">
        <v>47696</v>
      </c>
      <c r="K1673" s="106">
        <v>3.9155799999999998</v>
      </c>
      <c r="L1673" s="30"/>
      <c r="AF1673" s="35">
        <f t="shared" si="99"/>
        <v>46924</v>
      </c>
      <c r="AG1673" s="36">
        <f t="shared" si="98"/>
        <v>3.7968099999999998E-2</v>
      </c>
      <c r="AH1673" s="36"/>
      <c r="AJ1673" s="37"/>
      <c r="AK1673" s="37"/>
    </row>
    <row r="1674" spans="5:37" x14ac:dyDescent="0.25">
      <c r="E1674" s="1">
        <v>3.9158400000000002</v>
      </c>
      <c r="F1674" s="106"/>
      <c r="J1674" s="110">
        <v>47697</v>
      </c>
      <c r="K1674" s="106">
        <v>3.9159999999999999</v>
      </c>
      <c r="L1674" s="30"/>
      <c r="AF1674" s="35">
        <f t="shared" si="99"/>
        <v>46925</v>
      </c>
      <c r="AG1674" s="36">
        <f t="shared" si="98"/>
        <v>3.7968099999999998E-2</v>
      </c>
      <c r="AH1674" s="36"/>
      <c r="AJ1674" s="37"/>
      <c r="AK1674" s="37"/>
    </row>
    <row r="1675" spans="5:37" x14ac:dyDescent="0.25">
      <c r="E1675" s="1">
        <v>3.9158400000000002</v>
      </c>
      <c r="F1675" s="106"/>
      <c r="J1675" s="110">
        <v>47700</v>
      </c>
      <c r="K1675" s="106">
        <v>3.9155799999999998</v>
      </c>
      <c r="L1675" s="30"/>
      <c r="AF1675" s="35">
        <f t="shared" si="99"/>
        <v>46926</v>
      </c>
      <c r="AG1675" s="36">
        <f t="shared" si="98"/>
        <v>3.7968099999999998E-2</v>
      </c>
      <c r="AH1675" s="36"/>
      <c r="AJ1675" s="37"/>
      <c r="AK1675" s="37"/>
    </row>
    <row r="1676" spans="5:37" x14ac:dyDescent="0.25">
      <c r="E1676" s="1">
        <v>3.9158400000000002</v>
      </c>
      <c r="F1676" s="106"/>
      <c r="J1676" s="110">
        <v>47701</v>
      </c>
      <c r="K1676" s="106">
        <v>3.9155799999999998</v>
      </c>
      <c r="L1676" s="30"/>
      <c r="AF1676" s="35">
        <f t="shared" si="99"/>
        <v>46927</v>
      </c>
      <c r="AG1676" s="36">
        <f t="shared" si="98"/>
        <v>3.7972100000000002E-2</v>
      </c>
      <c r="AH1676" s="36"/>
      <c r="AJ1676" s="37"/>
      <c r="AK1676" s="37"/>
    </row>
    <row r="1677" spans="5:37" x14ac:dyDescent="0.25">
      <c r="E1677" s="1">
        <v>3.9162599999999999</v>
      </c>
      <c r="F1677" s="106"/>
      <c r="J1677" s="110">
        <v>47702</v>
      </c>
      <c r="K1677" s="106">
        <v>3.9155799999999998</v>
      </c>
      <c r="L1677" s="30"/>
      <c r="AF1677" s="35">
        <f t="shared" si="99"/>
        <v>46928</v>
      </c>
      <c r="AG1677" s="36">
        <f t="shared" si="98"/>
        <v>3.7972100000000002E-2</v>
      </c>
      <c r="AH1677" s="36"/>
      <c r="AJ1677" s="37"/>
      <c r="AK1677" s="37"/>
    </row>
    <row r="1678" spans="5:37" x14ac:dyDescent="0.25">
      <c r="E1678" s="1">
        <v>3.9158400000000002</v>
      </c>
      <c r="F1678" s="106"/>
      <c r="J1678" s="110">
        <v>47703</v>
      </c>
      <c r="K1678" s="106">
        <v>3.9155799999999998</v>
      </c>
      <c r="L1678" s="30"/>
      <c r="AF1678" s="35">
        <f t="shared" si="99"/>
        <v>46929</v>
      </c>
      <c r="AG1678" s="36">
        <f t="shared" si="98"/>
        <v>3.7972100000000002E-2</v>
      </c>
      <c r="AH1678" s="36"/>
      <c r="AJ1678" s="37"/>
      <c r="AK1678" s="37"/>
    </row>
    <row r="1679" spans="5:37" x14ac:dyDescent="0.25">
      <c r="E1679" s="1">
        <v>3.9158400000000002</v>
      </c>
      <c r="F1679" s="106"/>
      <c r="J1679" s="110">
        <v>47704</v>
      </c>
      <c r="K1679" s="106">
        <v>3.9159999999999999</v>
      </c>
      <c r="L1679" s="30"/>
      <c r="AF1679" s="35">
        <f t="shared" si="99"/>
        <v>46930</v>
      </c>
      <c r="AG1679" s="36">
        <f t="shared" si="98"/>
        <v>3.7968099999999998E-2</v>
      </c>
      <c r="AH1679" s="36"/>
      <c r="AJ1679" s="37"/>
      <c r="AK1679" s="37"/>
    </row>
    <row r="1680" spans="5:37" x14ac:dyDescent="0.25">
      <c r="E1680" s="1">
        <v>3.9158400000000002</v>
      </c>
      <c r="F1680" s="106"/>
      <c r="J1680" s="110">
        <v>47707</v>
      </c>
      <c r="K1680" s="106">
        <v>3.9155799999999998</v>
      </c>
      <c r="L1680" s="30"/>
      <c r="AF1680" s="35">
        <f t="shared" si="99"/>
        <v>46931</v>
      </c>
      <c r="AG1680" s="36">
        <f t="shared" si="98"/>
        <v>3.7968099999999998E-2</v>
      </c>
      <c r="AH1680" s="36"/>
      <c r="AJ1680" s="37"/>
      <c r="AK1680" s="37"/>
    </row>
    <row r="1681" spans="5:37" x14ac:dyDescent="0.25">
      <c r="E1681" s="1">
        <v>3.9158400000000002</v>
      </c>
      <c r="F1681" s="106"/>
      <c r="J1681" s="110">
        <v>47708</v>
      </c>
      <c r="K1681" s="106">
        <v>3.9155799999999998</v>
      </c>
      <c r="L1681" s="30"/>
      <c r="AF1681" s="35">
        <f t="shared" si="99"/>
        <v>46932</v>
      </c>
      <c r="AG1681" s="36">
        <f t="shared" si="98"/>
        <v>3.7968099999999998E-2</v>
      </c>
      <c r="AH1681" s="36"/>
      <c r="AJ1681" s="37"/>
      <c r="AK1681" s="37"/>
    </row>
    <row r="1682" spans="5:37" x14ac:dyDescent="0.25">
      <c r="E1682" s="1">
        <v>3.9162599999999999</v>
      </c>
      <c r="F1682" s="106"/>
      <c r="J1682" s="110">
        <v>47709</v>
      </c>
      <c r="K1682" s="106">
        <v>3.9155799999999998</v>
      </c>
      <c r="L1682" s="30"/>
      <c r="AF1682" s="35">
        <f t="shared" si="99"/>
        <v>46933</v>
      </c>
      <c r="AG1682" s="36">
        <f t="shared" si="98"/>
        <v>3.7968099999999998E-2</v>
      </c>
      <c r="AH1682" s="36"/>
      <c r="AJ1682" s="37"/>
      <c r="AK1682" s="37"/>
    </row>
    <row r="1683" spans="5:37" x14ac:dyDescent="0.25">
      <c r="E1683" s="1">
        <v>3.9158400000000002</v>
      </c>
      <c r="F1683" s="106"/>
      <c r="J1683" s="110">
        <v>47710</v>
      </c>
      <c r="K1683" s="106">
        <v>3.9155799999999998</v>
      </c>
      <c r="L1683" s="30"/>
      <c r="AF1683" s="35">
        <f t="shared" si="99"/>
        <v>46934</v>
      </c>
      <c r="AG1683" s="36">
        <f t="shared" si="98"/>
        <v>3.7972100000000002E-2</v>
      </c>
      <c r="AH1683" s="36"/>
      <c r="AJ1683" s="37"/>
      <c r="AK1683" s="37"/>
    </row>
    <row r="1684" spans="5:37" x14ac:dyDescent="0.25">
      <c r="E1684" s="1">
        <v>3.9158400000000002</v>
      </c>
      <c r="F1684" s="106"/>
      <c r="J1684" s="110">
        <v>47711</v>
      </c>
      <c r="K1684" s="106">
        <v>3.9159999999999999</v>
      </c>
      <c r="L1684" s="30"/>
      <c r="AF1684" s="35">
        <f t="shared" si="99"/>
        <v>46935</v>
      </c>
      <c r="AG1684" s="36">
        <f t="shared" si="98"/>
        <v>3.7972100000000002E-2</v>
      </c>
      <c r="AH1684" s="36"/>
      <c r="AJ1684" s="37"/>
      <c r="AK1684" s="37"/>
    </row>
    <row r="1685" spans="5:37" x14ac:dyDescent="0.25">
      <c r="E1685" s="1">
        <v>3.9158400000000002</v>
      </c>
      <c r="F1685" s="106"/>
      <c r="J1685" s="110">
        <v>47714</v>
      </c>
      <c r="K1685" s="106">
        <v>3.9155799999999998</v>
      </c>
      <c r="L1685" s="30"/>
      <c r="AF1685" s="35">
        <f t="shared" si="99"/>
        <v>46936</v>
      </c>
      <c r="AG1685" s="36">
        <f t="shared" si="98"/>
        <v>3.7972100000000002E-2</v>
      </c>
      <c r="AH1685" s="36"/>
      <c r="AJ1685" s="37"/>
      <c r="AK1685" s="37"/>
    </row>
    <row r="1686" spans="5:37" x14ac:dyDescent="0.25">
      <c r="E1686" s="1">
        <v>3.9158400000000002</v>
      </c>
      <c r="F1686" s="106"/>
      <c r="J1686" s="110">
        <v>47715</v>
      </c>
      <c r="K1686" s="106">
        <v>3.9155799999999998</v>
      </c>
      <c r="L1686" s="30"/>
      <c r="AF1686" s="35">
        <f t="shared" si="99"/>
        <v>46937</v>
      </c>
      <c r="AG1686" s="36">
        <f t="shared" si="98"/>
        <v>3.79701E-2</v>
      </c>
      <c r="AH1686" s="36"/>
      <c r="AJ1686" s="37"/>
      <c r="AK1686" s="37"/>
    </row>
    <row r="1687" spans="5:37" x14ac:dyDescent="0.25">
      <c r="E1687" s="1">
        <v>3.9162599999999999</v>
      </c>
      <c r="F1687" s="106"/>
      <c r="J1687" s="110">
        <v>47716</v>
      </c>
      <c r="K1687" s="106">
        <v>3.9155799999999998</v>
      </c>
      <c r="L1687" s="30"/>
      <c r="AF1687" s="35">
        <f t="shared" si="99"/>
        <v>46938</v>
      </c>
      <c r="AG1687" s="36">
        <f t="shared" si="98"/>
        <v>3.79701E-2</v>
      </c>
      <c r="AH1687" s="36"/>
      <c r="AJ1687" s="37"/>
      <c r="AK1687" s="37"/>
    </row>
    <row r="1688" spans="5:37" x14ac:dyDescent="0.25">
      <c r="E1688" s="1">
        <v>3.9158400000000002</v>
      </c>
      <c r="F1688" s="106"/>
      <c r="J1688" s="110">
        <v>47717</v>
      </c>
      <c r="K1688" s="106">
        <v>3.9155799999999998</v>
      </c>
      <c r="L1688" s="30"/>
      <c r="AF1688" s="35">
        <f t="shared" si="99"/>
        <v>46939</v>
      </c>
      <c r="AG1688" s="36">
        <f t="shared" si="98"/>
        <v>3.7968099999999998E-2</v>
      </c>
      <c r="AH1688" s="36"/>
      <c r="AJ1688" s="37"/>
      <c r="AK1688" s="37"/>
    </row>
    <row r="1689" spans="5:37" x14ac:dyDescent="0.25">
      <c r="E1689" s="1">
        <v>3.9158400000000002</v>
      </c>
      <c r="F1689" s="106"/>
      <c r="J1689" s="110">
        <v>47718</v>
      </c>
      <c r="K1689" s="106">
        <v>3.9159999999999999</v>
      </c>
      <c r="L1689" s="30"/>
      <c r="AF1689" s="35">
        <f t="shared" si="99"/>
        <v>46940</v>
      </c>
      <c r="AG1689" s="36">
        <f t="shared" si="98"/>
        <v>3.7968099999999998E-2</v>
      </c>
      <c r="AH1689" s="36"/>
      <c r="AJ1689" s="37"/>
      <c r="AK1689" s="37"/>
    </row>
    <row r="1690" spans="5:37" x14ac:dyDescent="0.25">
      <c r="E1690" s="1">
        <v>3.9158400000000002</v>
      </c>
      <c r="F1690" s="106"/>
      <c r="J1690" s="110">
        <v>47721</v>
      </c>
      <c r="K1690" s="106">
        <v>3.9155799999999998</v>
      </c>
      <c r="L1690" s="30"/>
      <c r="AF1690" s="35">
        <f t="shared" si="99"/>
        <v>46941</v>
      </c>
      <c r="AG1690" s="36">
        <f t="shared" si="98"/>
        <v>3.7972100000000002E-2</v>
      </c>
      <c r="AH1690" s="36"/>
      <c r="AJ1690" s="37"/>
      <c r="AK1690" s="37"/>
    </row>
    <row r="1691" spans="5:37" x14ac:dyDescent="0.25">
      <c r="E1691" s="1">
        <v>3.9158400000000002</v>
      </c>
      <c r="F1691" s="106"/>
      <c r="J1691" s="110">
        <v>47722</v>
      </c>
      <c r="K1691" s="106">
        <v>3.9155799999999998</v>
      </c>
      <c r="L1691" s="30"/>
      <c r="AF1691" s="35">
        <f t="shared" si="99"/>
        <v>46942</v>
      </c>
      <c r="AG1691" s="36">
        <f t="shared" si="98"/>
        <v>3.7972100000000002E-2</v>
      </c>
      <c r="AH1691" s="36"/>
      <c r="AJ1691" s="37"/>
      <c r="AK1691" s="37"/>
    </row>
    <row r="1692" spans="5:37" x14ac:dyDescent="0.25">
      <c r="E1692" s="1">
        <v>3.9162599999999999</v>
      </c>
      <c r="F1692" s="106"/>
      <c r="J1692" s="110">
        <v>47723</v>
      </c>
      <c r="K1692" s="106">
        <v>3.9155799999999998</v>
      </c>
      <c r="L1692" s="30"/>
      <c r="AF1692" s="35">
        <f t="shared" si="99"/>
        <v>46943</v>
      </c>
      <c r="AG1692" s="36">
        <f t="shared" si="98"/>
        <v>3.7972100000000002E-2</v>
      </c>
      <c r="AH1692" s="36"/>
      <c r="AJ1692" s="37"/>
      <c r="AK1692" s="37"/>
    </row>
    <row r="1693" spans="5:37" x14ac:dyDescent="0.25">
      <c r="E1693" s="1">
        <v>3.9158400000000002</v>
      </c>
      <c r="F1693" s="106"/>
      <c r="J1693" s="110">
        <v>47724</v>
      </c>
      <c r="K1693" s="106">
        <v>3.9155799999999998</v>
      </c>
      <c r="L1693" s="30"/>
      <c r="AF1693" s="35">
        <f t="shared" si="99"/>
        <v>46944</v>
      </c>
      <c r="AG1693" s="36">
        <f t="shared" si="98"/>
        <v>3.7968099999999998E-2</v>
      </c>
      <c r="AH1693" s="36"/>
      <c r="AJ1693" s="37"/>
      <c r="AK1693" s="37"/>
    </row>
    <row r="1694" spans="5:37" x14ac:dyDescent="0.25">
      <c r="E1694" s="1">
        <v>3.9158400000000002</v>
      </c>
      <c r="F1694" s="106"/>
      <c r="J1694" s="110">
        <v>47725</v>
      </c>
      <c r="K1694" s="106">
        <v>3.91622</v>
      </c>
      <c r="L1694" s="30"/>
      <c r="AF1694" s="35">
        <f t="shared" si="99"/>
        <v>46945</v>
      </c>
      <c r="AG1694" s="36">
        <f t="shared" si="98"/>
        <v>3.7968099999999998E-2</v>
      </c>
      <c r="AH1694" s="36"/>
      <c r="AJ1694" s="37"/>
      <c r="AK1694" s="37"/>
    </row>
    <row r="1695" spans="5:37" x14ac:dyDescent="0.25">
      <c r="E1695" s="1">
        <v>3.9158400000000002</v>
      </c>
      <c r="F1695" s="106"/>
      <c r="J1695" s="110">
        <v>47729</v>
      </c>
      <c r="K1695" s="106">
        <v>3.9155799999999998</v>
      </c>
      <c r="L1695" s="30"/>
      <c r="AF1695" s="35">
        <f t="shared" si="99"/>
        <v>46946</v>
      </c>
      <c r="AG1695" s="36">
        <f t="shared" si="98"/>
        <v>3.7968099999999998E-2</v>
      </c>
      <c r="AH1695" s="36"/>
      <c r="AJ1695" s="37"/>
      <c r="AK1695" s="37"/>
    </row>
    <row r="1696" spans="5:37" x14ac:dyDescent="0.25">
      <c r="E1696" s="1">
        <v>3.9158400000000002</v>
      </c>
      <c r="F1696" s="106"/>
      <c r="J1696" s="110">
        <v>47730</v>
      </c>
      <c r="K1696" s="106">
        <v>3.9155799999999998</v>
      </c>
      <c r="L1696" s="30"/>
      <c r="AF1696" s="35">
        <f t="shared" si="99"/>
        <v>46947</v>
      </c>
      <c r="AG1696" s="36">
        <f t="shared" si="98"/>
        <v>3.7968099999999998E-2</v>
      </c>
      <c r="AH1696" s="36"/>
      <c r="AJ1696" s="37"/>
      <c r="AK1696" s="37"/>
    </row>
    <row r="1697" spans="5:37" x14ac:dyDescent="0.25">
      <c r="E1697" s="1">
        <v>3.9162599999999999</v>
      </c>
      <c r="F1697" s="106"/>
      <c r="J1697" s="110">
        <v>47731</v>
      </c>
      <c r="K1697" s="106">
        <v>3.9155799999999998</v>
      </c>
      <c r="L1697" s="30"/>
      <c r="AF1697" s="35">
        <f t="shared" si="99"/>
        <v>46948</v>
      </c>
      <c r="AG1697" s="36">
        <f t="shared" si="98"/>
        <v>3.7972100000000002E-2</v>
      </c>
      <c r="AH1697" s="36"/>
      <c r="AJ1697" s="37"/>
      <c r="AK1697" s="37"/>
    </row>
    <row r="1698" spans="5:37" x14ac:dyDescent="0.25">
      <c r="E1698" s="1">
        <v>3.9158400000000002</v>
      </c>
      <c r="F1698" s="106"/>
      <c r="J1698" s="110">
        <v>47732</v>
      </c>
      <c r="K1698" s="106">
        <v>3.9159999999999999</v>
      </c>
      <c r="L1698" s="30"/>
      <c r="AF1698" s="35">
        <f t="shared" si="99"/>
        <v>46949</v>
      </c>
      <c r="AG1698" s="36">
        <f t="shared" si="98"/>
        <v>3.7972100000000002E-2</v>
      </c>
      <c r="AH1698" s="36"/>
      <c r="AJ1698" s="37"/>
      <c r="AK1698" s="37"/>
    </row>
    <row r="1699" spans="5:37" x14ac:dyDescent="0.25">
      <c r="E1699" s="1">
        <v>3.9158400000000002</v>
      </c>
      <c r="F1699" s="106"/>
      <c r="J1699" s="110">
        <v>47735</v>
      </c>
      <c r="K1699" s="106">
        <v>3.9155799999999998</v>
      </c>
      <c r="L1699" s="30"/>
      <c r="AF1699" s="35">
        <f t="shared" si="99"/>
        <v>46950</v>
      </c>
      <c r="AG1699" s="36">
        <f t="shared" si="98"/>
        <v>3.7972100000000002E-2</v>
      </c>
      <c r="AH1699" s="36"/>
      <c r="AJ1699" s="37"/>
      <c r="AK1699" s="37"/>
    </row>
    <row r="1700" spans="5:37" x14ac:dyDescent="0.25">
      <c r="E1700" s="1">
        <v>3.9158400000000002</v>
      </c>
      <c r="F1700" s="106"/>
      <c r="J1700" s="110">
        <v>47736</v>
      </c>
      <c r="K1700" s="106">
        <v>3.9155799999999998</v>
      </c>
      <c r="L1700" s="30"/>
      <c r="AF1700" s="35">
        <f t="shared" si="99"/>
        <v>46951</v>
      </c>
      <c r="AG1700" s="36">
        <f t="shared" si="98"/>
        <v>3.7968099999999998E-2</v>
      </c>
      <c r="AH1700" s="36"/>
      <c r="AJ1700" s="37"/>
      <c r="AK1700" s="37"/>
    </row>
    <row r="1701" spans="5:37" x14ac:dyDescent="0.25">
      <c r="E1701" s="1">
        <v>3.9158400000000002</v>
      </c>
      <c r="F1701" s="106"/>
      <c r="J1701" s="110">
        <v>47737</v>
      </c>
      <c r="K1701" s="106">
        <v>3.9155799999999998</v>
      </c>
      <c r="L1701" s="30"/>
      <c r="AF1701" s="35">
        <f t="shared" si="99"/>
        <v>46952</v>
      </c>
      <c r="AG1701" s="36">
        <f t="shared" si="98"/>
        <v>3.7968099999999998E-2</v>
      </c>
      <c r="AH1701" s="36"/>
      <c r="AJ1701" s="37"/>
      <c r="AK1701" s="37"/>
    </row>
    <row r="1702" spans="5:37" x14ac:dyDescent="0.25">
      <c r="E1702" s="1">
        <v>3.91648</v>
      </c>
      <c r="F1702" s="106"/>
      <c r="J1702" s="110">
        <v>47738</v>
      </c>
      <c r="K1702" s="106">
        <v>3.9155799999999998</v>
      </c>
      <c r="L1702" s="30"/>
      <c r="AF1702" s="35">
        <f t="shared" si="99"/>
        <v>46953</v>
      </c>
      <c r="AG1702" s="36">
        <f t="shared" si="98"/>
        <v>3.7968099999999998E-2</v>
      </c>
      <c r="AH1702" s="36"/>
      <c r="AJ1702" s="37"/>
      <c r="AK1702" s="37"/>
    </row>
    <row r="1703" spans="5:37" x14ac:dyDescent="0.25">
      <c r="E1703" s="1">
        <v>3.9158400000000002</v>
      </c>
      <c r="F1703" s="106"/>
      <c r="J1703" s="110">
        <v>47739</v>
      </c>
      <c r="K1703" s="106">
        <v>3.9159999999999999</v>
      </c>
      <c r="L1703" s="30"/>
      <c r="AF1703" s="35">
        <f t="shared" si="99"/>
        <v>46954</v>
      </c>
      <c r="AG1703" s="36">
        <f t="shared" si="98"/>
        <v>3.7968099999999998E-2</v>
      </c>
      <c r="AH1703" s="36"/>
      <c r="AJ1703" s="37"/>
      <c r="AK1703" s="37"/>
    </row>
    <row r="1704" spans="5:37" x14ac:dyDescent="0.25">
      <c r="E1704" s="1">
        <v>3.9158400000000002</v>
      </c>
      <c r="F1704" s="106"/>
      <c r="J1704" s="110">
        <v>47742</v>
      </c>
      <c r="K1704" s="106">
        <v>3.9155799999999998</v>
      </c>
      <c r="L1704" s="30"/>
      <c r="AF1704" s="35">
        <f t="shared" si="99"/>
        <v>46955</v>
      </c>
      <c r="AG1704" s="36">
        <f t="shared" si="98"/>
        <v>3.7972100000000002E-2</v>
      </c>
      <c r="AH1704" s="36"/>
      <c r="AJ1704" s="37"/>
      <c r="AK1704" s="37"/>
    </row>
    <row r="1705" spans="5:37" x14ac:dyDescent="0.25">
      <c r="E1705" s="1">
        <v>3.9158400000000002</v>
      </c>
      <c r="F1705" s="106"/>
      <c r="J1705" s="110">
        <v>47743</v>
      </c>
      <c r="K1705" s="106">
        <v>3.9155799999999998</v>
      </c>
      <c r="L1705" s="30"/>
      <c r="AF1705" s="35">
        <f t="shared" si="99"/>
        <v>46956</v>
      </c>
      <c r="AG1705" s="36">
        <f t="shared" si="98"/>
        <v>3.7972100000000002E-2</v>
      </c>
      <c r="AH1705" s="36"/>
      <c r="AJ1705" s="37"/>
      <c r="AK1705" s="37"/>
    </row>
    <row r="1706" spans="5:37" x14ac:dyDescent="0.25">
      <c r="E1706" s="1">
        <v>3.9162599999999999</v>
      </c>
      <c r="F1706" s="106"/>
      <c r="J1706" s="110">
        <v>47744</v>
      </c>
      <c r="K1706" s="106">
        <v>3.9155799999999998</v>
      </c>
      <c r="L1706" s="30"/>
      <c r="AF1706" s="35">
        <f t="shared" si="99"/>
        <v>46957</v>
      </c>
      <c r="AG1706" s="36">
        <f t="shared" si="98"/>
        <v>3.7972100000000002E-2</v>
      </c>
      <c r="AH1706" s="36"/>
      <c r="AJ1706" s="37"/>
      <c r="AK1706" s="37"/>
    </row>
    <row r="1707" spans="5:37" x14ac:dyDescent="0.25">
      <c r="E1707" s="1">
        <v>3.9158400000000002</v>
      </c>
      <c r="F1707" s="106"/>
      <c r="J1707" s="110">
        <v>47745</v>
      </c>
      <c r="K1707" s="106">
        <v>3.9155799999999998</v>
      </c>
      <c r="L1707" s="30"/>
      <c r="AF1707" s="35">
        <f t="shared" si="99"/>
        <v>46958</v>
      </c>
      <c r="AG1707" s="36">
        <f t="shared" si="98"/>
        <v>3.7968099999999998E-2</v>
      </c>
      <c r="AH1707" s="36"/>
      <c r="AJ1707" s="37"/>
      <c r="AK1707" s="37"/>
    </row>
    <row r="1708" spans="5:37" x14ac:dyDescent="0.25">
      <c r="E1708" s="1">
        <v>3.9158400000000002</v>
      </c>
      <c r="F1708" s="106"/>
      <c r="J1708" s="110">
        <v>47746</v>
      </c>
      <c r="K1708" s="106">
        <v>3.9159999999999999</v>
      </c>
      <c r="L1708" s="30"/>
      <c r="AF1708" s="35">
        <f t="shared" si="99"/>
        <v>46959</v>
      </c>
      <c r="AG1708" s="36">
        <f t="shared" si="98"/>
        <v>3.7968099999999998E-2</v>
      </c>
      <c r="AH1708" s="36"/>
      <c r="AJ1708" s="37"/>
      <c r="AK1708" s="37"/>
    </row>
    <row r="1709" spans="5:37" x14ac:dyDescent="0.25">
      <c r="E1709" s="1">
        <v>3.9158400000000002</v>
      </c>
      <c r="F1709" s="106"/>
      <c r="J1709" s="110">
        <v>47749</v>
      </c>
      <c r="K1709" s="106">
        <v>3.9155799999999998</v>
      </c>
      <c r="L1709" s="30"/>
      <c r="AF1709" s="35">
        <f t="shared" si="99"/>
        <v>46960</v>
      </c>
      <c r="AG1709" s="36">
        <f t="shared" si="98"/>
        <v>3.7968099999999998E-2</v>
      </c>
      <c r="AH1709" s="36"/>
      <c r="AJ1709" s="37"/>
      <c r="AK1709" s="37"/>
    </row>
    <row r="1710" spans="5:37" x14ac:dyDescent="0.25">
      <c r="E1710" s="1">
        <v>3.9158400000000002</v>
      </c>
      <c r="F1710" s="106"/>
      <c r="J1710" s="110">
        <v>47750</v>
      </c>
      <c r="K1710" s="106">
        <v>3.9155799999999998</v>
      </c>
      <c r="L1710" s="30"/>
      <c r="AF1710" s="35">
        <f t="shared" si="99"/>
        <v>46961</v>
      </c>
      <c r="AG1710" s="36">
        <f t="shared" si="98"/>
        <v>3.7968099999999998E-2</v>
      </c>
      <c r="AH1710" s="36"/>
      <c r="AJ1710" s="37"/>
      <c r="AK1710" s="37"/>
    </row>
    <row r="1711" spans="5:37" x14ac:dyDescent="0.25">
      <c r="E1711" s="1">
        <v>3.9162599999999999</v>
      </c>
      <c r="F1711" s="106"/>
      <c r="J1711" s="110">
        <v>47751</v>
      </c>
      <c r="K1711" s="106">
        <v>3.9155799999999998</v>
      </c>
      <c r="L1711" s="30"/>
      <c r="AF1711" s="35">
        <f t="shared" si="99"/>
        <v>46962</v>
      </c>
      <c r="AG1711" s="36">
        <f t="shared" si="98"/>
        <v>3.7972100000000002E-2</v>
      </c>
      <c r="AH1711" s="36"/>
      <c r="AJ1711" s="37"/>
      <c r="AK1711" s="37"/>
    </row>
    <row r="1712" spans="5:37" x14ac:dyDescent="0.25">
      <c r="E1712" s="1">
        <v>3.9158400000000002</v>
      </c>
      <c r="F1712" s="106"/>
      <c r="J1712" s="110">
        <v>47752</v>
      </c>
      <c r="K1712" s="106">
        <v>3.9155799999999998</v>
      </c>
      <c r="L1712" s="30"/>
      <c r="AF1712" s="35">
        <f t="shared" si="99"/>
        <v>46963</v>
      </c>
      <c r="AG1712" s="36">
        <f t="shared" si="98"/>
        <v>3.7972100000000002E-2</v>
      </c>
      <c r="AH1712" s="36"/>
      <c r="AJ1712" s="37"/>
      <c r="AK1712" s="37"/>
    </row>
    <row r="1713" spans="5:37" x14ac:dyDescent="0.25">
      <c r="E1713" s="1">
        <v>3.9158400000000002</v>
      </c>
      <c r="F1713" s="106"/>
      <c r="J1713" s="110">
        <v>47753</v>
      </c>
      <c r="K1713" s="106">
        <v>3.9159999999999999</v>
      </c>
      <c r="L1713" s="30"/>
      <c r="AF1713" s="35">
        <f t="shared" si="99"/>
        <v>46964</v>
      </c>
      <c r="AG1713" s="36">
        <f t="shared" si="98"/>
        <v>3.7972100000000002E-2</v>
      </c>
      <c r="AH1713" s="36"/>
      <c r="AJ1713" s="37"/>
      <c r="AK1713" s="37"/>
    </row>
    <row r="1714" spans="5:37" x14ac:dyDescent="0.25">
      <c r="E1714" s="1">
        <v>3.9158400000000002</v>
      </c>
      <c r="F1714" s="106"/>
      <c r="J1714" s="110">
        <v>47756</v>
      </c>
      <c r="K1714" s="106">
        <v>3.9155799999999998</v>
      </c>
      <c r="L1714" s="30"/>
      <c r="AF1714" s="35">
        <f t="shared" si="99"/>
        <v>46965</v>
      </c>
      <c r="AG1714" s="36">
        <f t="shared" si="98"/>
        <v>3.7968099999999998E-2</v>
      </c>
      <c r="AH1714" s="36"/>
      <c r="AJ1714" s="37"/>
      <c r="AK1714" s="37"/>
    </row>
    <row r="1715" spans="5:37" x14ac:dyDescent="0.25">
      <c r="E1715" s="1">
        <v>3.9158400000000002</v>
      </c>
      <c r="F1715" s="106"/>
      <c r="J1715" s="110">
        <v>47757</v>
      </c>
      <c r="K1715" s="106">
        <v>3.9155799999999998</v>
      </c>
      <c r="L1715" s="30"/>
      <c r="AF1715" s="35">
        <f t="shared" si="99"/>
        <v>46966</v>
      </c>
      <c r="AG1715" s="36">
        <f t="shared" si="98"/>
        <v>3.7968099999999998E-2</v>
      </c>
      <c r="AH1715" s="36"/>
      <c r="AJ1715" s="37"/>
      <c r="AK1715" s="37"/>
    </row>
    <row r="1716" spans="5:37" x14ac:dyDescent="0.25">
      <c r="E1716" s="1">
        <v>3.9162599999999999</v>
      </c>
      <c r="F1716" s="106"/>
      <c r="J1716" s="110">
        <v>47758</v>
      </c>
      <c r="K1716" s="106">
        <v>3.9155799999999998</v>
      </c>
      <c r="L1716" s="30"/>
      <c r="AF1716" s="35">
        <f t="shared" si="99"/>
        <v>46967</v>
      </c>
      <c r="AG1716" s="36">
        <f t="shared" si="98"/>
        <v>3.7968099999999998E-2</v>
      </c>
      <c r="AH1716" s="36"/>
      <c r="AJ1716" s="37"/>
      <c r="AK1716" s="37"/>
    </row>
    <row r="1717" spans="5:37" x14ac:dyDescent="0.25">
      <c r="E1717" s="1">
        <v>3.9158400000000002</v>
      </c>
      <c r="F1717" s="106"/>
      <c r="J1717" s="110">
        <v>47759</v>
      </c>
      <c r="K1717" s="106">
        <v>3.9155799999999998</v>
      </c>
      <c r="L1717" s="30"/>
      <c r="AF1717" s="35">
        <f t="shared" si="99"/>
        <v>46968</v>
      </c>
      <c r="AG1717" s="36">
        <f t="shared" si="98"/>
        <v>3.7968099999999998E-2</v>
      </c>
      <c r="AH1717" s="36"/>
      <c r="AJ1717" s="37"/>
      <c r="AK1717" s="37"/>
    </row>
    <row r="1718" spans="5:37" x14ac:dyDescent="0.25">
      <c r="E1718" s="1">
        <v>3.9158400000000002</v>
      </c>
      <c r="F1718" s="106"/>
      <c r="J1718" s="110">
        <v>47760</v>
      </c>
      <c r="K1718" s="106">
        <v>3.9159999999999999</v>
      </c>
      <c r="L1718" s="30"/>
      <c r="AF1718" s="35">
        <f t="shared" si="99"/>
        <v>46969</v>
      </c>
      <c r="AG1718" s="36">
        <f t="shared" si="98"/>
        <v>3.7972100000000002E-2</v>
      </c>
      <c r="AH1718" s="36"/>
      <c r="AJ1718" s="37"/>
      <c r="AK1718" s="37"/>
    </row>
    <row r="1719" spans="5:37" x14ac:dyDescent="0.25">
      <c r="E1719" s="1">
        <v>3.9158400000000002</v>
      </c>
      <c r="F1719" s="106"/>
      <c r="J1719" s="110">
        <v>47763</v>
      </c>
      <c r="K1719" s="106">
        <v>3.9155799999999998</v>
      </c>
      <c r="L1719" s="30"/>
      <c r="AF1719" s="35">
        <f t="shared" si="99"/>
        <v>46970</v>
      </c>
      <c r="AG1719" s="36">
        <f t="shared" si="98"/>
        <v>3.7972100000000002E-2</v>
      </c>
      <c r="AH1719" s="36"/>
      <c r="AJ1719" s="37"/>
      <c r="AK1719" s="37"/>
    </row>
    <row r="1720" spans="5:37" x14ac:dyDescent="0.25">
      <c r="E1720" s="1">
        <v>3.9158400000000002</v>
      </c>
      <c r="F1720" s="106"/>
      <c r="J1720" s="110">
        <v>47764</v>
      </c>
      <c r="K1720" s="106">
        <v>3.9155799999999998</v>
      </c>
      <c r="L1720" s="30"/>
      <c r="AF1720" s="35">
        <f t="shared" si="99"/>
        <v>46971</v>
      </c>
      <c r="AG1720" s="36">
        <f t="shared" si="98"/>
        <v>3.7972100000000002E-2</v>
      </c>
      <c r="AH1720" s="36"/>
      <c r="AJ1720" s="37"/>
      <c r="AK1720" s="37"/>
    </row>
    <row r="1721" spans="5:37" x14ac:dyDescent="0.25">
      <c r="E1721" s="1">
        <v>3.9162599999999999</v>
      </c>
      <c r="F1721" s="106"/>
      <c r="J1721" s="110">
        <v>47765</v>
      </c>
      <c r="K1721" s="106">
        <v>3.9155799999999998</v>
      </c>
      <c r="L1721" s="30"/>
      <c r="AF1721" s="35">
        <f t="shared" si="99"/>
        <v>46972</v>
      </c>
      <c r="AG1721" s="36">
        <f t="shared" si="98"/>
        <v>3.7968099999999998E-2</v>
      </c>
      <c r="AH1721" s="36"/>
      <c r="AJ1721" s="37"/>
      <c r="AK1721" s="37"/>
    </row>
    <row r="1722" spans="5:37" x14ac:dyDescent="0.25">
      <c r="E1722" s="1">
        <v>3.9158400000000002</v>
      </c>
      <c r="F1722" s="106"/>
      <c r="J1722" s="110">
        <v>47766</v>
      </c>
      <c r="K1722" s="106">
        <v>3.9155799999999998</v>
      </c>
      <c r="L1722" s="30"/>
      <c r="AF1722" s="35">
        <f t="shared" si="99"/>
        <v>46973</v>
      </c>
      <c r="AG1722" s="36">
        <f t="shared" si="98"/>
        <v>3.7968099999999998E-2</v>
      </c>
      <c r="AH1722" s="36"/>
      <c r="AJ1722" s="37"/>
      <c r="AK1722" s="37"/>
    </row>
    <row r="1723" spans="5:37" x14ac:dyDescent="0.25">
      <c r="E1723" s="1">
        <v>3.9158400000000002</v>
      </c>
      <c r="F1723" s="106"/>
      <c r="J1723" s="110">
        <v>47767</v>
      </c>
      <c r="K1723" s="106">
        <v>3.91622</v>
      </c>
      <c r="L1723" s="30"/>
      <c r="AF1723" s="35">
        <f t="shared" si="99"/>
        <v>46974</v>
      </c>
      <c r="AG1723" s="36">
        <f t="shared" si="98"/>
        <v>3.7968099999999998E-2</v>
      </c>
      <c r="AH1723" s="36"/>
      <c r="AJ1723" s="37"/>
      <c r="AK1723" s="37"/>
    </row>
    <row r="1724" spans="5:37" x14ac:dyDescent="0.25">
      <c r="E1724" s="1">
        <v>3.9158400000000002</v>
      </c>
      <c r="F1724" s="106"/>
      <c r="J1724" s="110">
        <v>47771</v>
      </c>
      <c r="K1724" s="106">
        <v>3.9155799999999998</v>
      </c>
      <c r="L1724" s="30"/>
      <c r="AF1724" s="35">
        <f t="shared" si="99"/>
        <v>46975</v>
      </c>
      <c r="AG1724" s="36">
        <f t="shared" si="98"/>
        <v>3.7968099999999998E-2</v>
      </c>
      <c r="AH1724" s="36"/>
      <c r="AJ1724" s="37"/>
      <c r="AK1724" s="37"/>
    </row>
    <row r="1725" spans="5:37" x14ac:dyDescent="0.25">
      <c r="E1725" s="1">
        <v>3.9158400000000002</v>
      </c>
      <c r="F1725" s="106"/>
      <c r="J1725" s="110">
        <v>47772</v>
      </c>
      <c r="K1725" s="106">
        <v>3.9155799999999998</v>
      </c>
      <c r="L1725" s="30"/>
      <c r="AF1725" s="35">
        <f t="shared" si="99"/>
        <v>46976</v>
      </c>
      <c r="AG1725" s="36">
        <f t="shared" si="98"/>
        <v>3.7972100000000002E-2</v>
      </c>
      <c r="AH1725" s="36"/>
      <c r="AJ1725" s="37"/>
      <c r="AK1725" s="37"/>
    </row>
    <row r="1726" spans="5:37" x14ac:dyDescent="0.25">
      <c r="E1726" s="1">
        <v>3.9162599999999999</v>
      </c>
      <c r="F1726" s="106"/>
      <c r="J1726" s="110">
        <v>47773</v>
      </c>
      <c r="K1726" s="106">
        <v>3.9155799999999998</v>
      </c>
      <c r="L1726" s="30"/>
      <c r="AF1726" s="35">
        <f t="shared" si="99"/>
        <v>46977</v>
      </c>
      <c r="AG1726" s="36">
        <f t="shared" si="98"/>
        <v>3.7972100000000002E-2</v>
      </c>
      <c r="AH1726" s="36"/>
      <c r="AJ1726" s="37"/>
      <c r="AK1726" s="37"/>
    </row>
    <row r="1727" spans="5:37" x14ac:dyDescent="0.25">
      <c r="E1727" s="1">
        <v>3.9158400000000002</v>
      </c>
      <c r="F1727" s="106"/>
      <c r="J1727" s="110">
        <v>47774</v>
      </c>
      <c r="K1727" s="106">
        <v>3.9159999999999999</v>
      </c>
      <c r="L1727" s="30"/>
      <c r="AF1727" s="35">
        <f t="shared" si="99"/>
        <v>46978</v>
      </c>
      <c r="AG1727" s="36">
        <f t="shared" si="98"/>
        <v>3.7972100000000002E-2</v>
      </c>
      <c r="AH1727" s="36"/>
      <c r="AJ1727" s="37"/>
      <c r="AK1727" s="37"/>
    </row>
    <row r="1728" spans="5:37" x14ac:dyDescent="0.25">
      <c r="E1728" s="1">
        <v>3.9158400000000002</v>
      </c>
      <c r="F1728" s="106"/>
      <c r="J1728" s="110">
        <v>47777</v>
      </c>
      <c r="K1728" s="106">
        <v>3.9155799999999998</v>
      </c>
      <c r="L1728" s="30"/>
      <c r="AF1728" s="35">
        <f t="shared" si="99"/>
        <v>46979</v>
      </c>
      <c r="AG1728" s="36">
        <f t="shared" si="98"/>
        <v>3.7968099999999998E-2</v>
      </c>
      <c r="AH1728" s="36"/>
      <c r="AJ1728" s="37"/>
      <c r="AK1728" s="37"/>
    </row>
    <row r="1729" spans="5:37" x14ac:dyDescent="0.25">
      <c r="E1729" s="1">
        <v>3.9158400000000002</v>
      </c>
      <c r="F1729" s="106"/>
      <c r="J1729" s="110">
        <v>47778</v>
      </c>
      <c r="K1729" s="106">
        <v>3.9155799999999998</v>
      </c>
      <c r="L1729" s="30"/>
      <c r="AF1729" s="35">
        <f t="shared" si="99"/>
        <v>46980</v>
      </c>
      <c r="AG1729" s="36">
        <f t="shared" si="98"/>
        <v>3.7968099999999998E-2</v>
      </c>
      <c r="AH1729" s="36"/>
      <c r="AJ1729" s="37"/>
      <c r="AK1729" s="37"/>
    </row>
    <row r="1730" spans="5:37" x14ac:dyDescent="0.25">
      <c r="E1730" s="1">
        <v>3.9158400000000002</v>
      </c>
      <c r="F1730" s="106"/>
      <c r="J1730" s="110">
        <v>47779</v>
      </c>
      <c r="K1730" s="106">
        <v>3.9155799999999998</v>
      </c>
      <c r="L1730" s="30"/>
      <c r="AF1730" s="35">
        <f t="shared" si="99"/>
        <v>46981</v>
      </c>
      <c r="AG1730" s="36">
        <f t="shared" si="98"/>
        <v>3.7968099999999998E-2</v>
      </c>
      <c r="AH1730" s="36"/>
      <c r="AJ1730" s="37"/>
      <c r="AK1730" s="37"/>
    </row>
    <row r="1731" spans="5:37" x14ac:dyDescent="0.25">
      <c r="E1731" s="1">
        <v>3.91648</v>
      </c>
      <c r="F1731" s="106"/>
      <c r="J1731" s="110">
        <v>47780</v>
      </c>
      <c r="K1731" s="106">
        <v>3.9155799999999998</v>
      </c>
      <c r="L1731" s="30"/>
      <c r="AF1731" s="35">
        <f t="shared" si="99"/>
        <v>46982</v>
      </c>
      <c r="AG1731" s="36">
        <f t="shared" si="98"/>
        <v>3.7968099999999998E-2</v>
      </c>
      <c r="AH1731" s="36"/>
      <c r="AJ1731" s="37"/>
      <c r="AK1731" s="37"/>
    </row>
    <row r="1732" spans="5:37" x14ac:dyDescent="0.25">
      <c r="E1732" s="1">
        <v>3.9158400000000002</v>
      </c>
      <c r="F1732" s="106"/>
      <c r="J1732" s="110">
        <v>47781</v>
      </c>
      <c r="K1732" s="106">
        <v>3.9159999999999999</v>
      </c>
      <c r="L1732" s="30"/>
      <c r="AF1732" s="35">
        <f t="shared" si="99"/>
        <v>46983</v>
      </c>
      <c r="AG1732" s="36">
        <f t="shared" si="98"/>
        <v>3.7972100000000002E-2</v>
      </c>
      <c r="AH1732" s="36"/>
      <c r="AJ1732" s="37"/>
      <c r="AK1732" s="37"/>
    </row>
    <row r="1733" spans="5:37" x14ac:dyDescent="0.25">
      <c r="E1733" s="1">
        <v>3.9158400000000002</v>
      </c>
      <c r="F1733" s="106"/>
      <c r="J1733" s="110">
        <v>47784</v>
      </c>
      <c r="K1733" s="106">
        <v>3.9155799999999998</v>
      </c>
      <c r="L1733" s="30"/>
      <c r="AF1733" s="35">
        <f t="shared" si="99"/>
        <v>46984</v>
      </c>
      <c r="AG1733" s="36">
        <f t="shared" si="98"/>
        <v>3.7972100000000002E-2</v>
      </c>
      <c r="AH1733" s="36"/>
      <c r="AJ1733" s="37"/>
      <c r="AK1733" s="37"/>
    </row>
    <row r="1734" spans="5:37" x14ac:dyDescent="0.25">
      <c r="E1734" s="1">
        <v>3.9158400000000002</v>
      </c>
      <c r="F1734" s="106"/>
      <c r="J1734" s="110">
        <v>47785</v>
      </c>
      <c r="K1734" s="106">
        <v>3.9155799999999998</v>
      </c>
      <c r="L1734" s="30"/>
      <c r="AF1734" s="35">
        <f t="shared" si="99"/>
        <v>46985</v>
      </c>
      <c r="AG1734" s="36">
        <f t="shared" si="98"/>
        <v>3.7972100000000002E-2</v>
      </c>
      <c r="AH1734" s="36"/>
      <c r="AJ1734" s="37"/>
      <c r="AK1734" s="37"/>
    </row>
    <row r="1735" spans="5:37" x14ac:dyDescent="0.25">
      <c r="E1735" s="1">
        <v>3.9162599999999999</v>
      </c>
      <c r="F1735" s="106"/>
      <c r="J1735" s="110">
        <v>47786</v>
      </c>
      <c r="K1735" s="106">
        <v>3.9155799999999998</v>
      </c>
      <c r="L1735" s="30"/>
      <c r="AF1735" s="35">
        <f t="shared" si="99"/>
        <v>46986</v>
      </c>
      <c r="AG1735" s="36">
        <f t="shared" ref="AG1735:AG1798" si="100">_xlfn.IFNA(VLOOKUP(AF1735,J:K,2,FALSE)/100,AG1734)</f>
        <v>3.7968099999999998E-2</v>
      </c>
      <c r="AH1735" s="36"/>
      <c r="AJ1735" s="37"/>
      <c r="AK1735" s="37"/>
    </row>
    <row r="1736" spans="5:37" x14ac:dyDescent="0.25">
      <c r="E1736" s="1">
        <v>3.9158400000000002</v>
      </c>
      <c r="F1736" s="106"/>
      <c r="J1736" s="110">
        <v>47787</v>
      </c>
      <c r="K1736" s="106">
        <v>3.9155799999999998</v>
      </c>
      <c r="L1736" s="30"/>
      <c r="AF1736" s="35">
        <f t="shared" ref="AF1736:AF1799" si="101">AF1735+1</f>
        <v>46987</v>
      </c>
      <c r="AG1736" s="36">
        <f t="shared" si="100"/>
        <v>3.7968099999999998E-2</v>
      </c>
      <c r="AH1736" s="36"/>
      <c r="AJ1736" s="37"/>
      <c r="AK1736" s="37"/>
    </row>
    <row r="1737" spans="5:37" x14ac:dyDescent="0.25">
      <c r="E1737" s="1">
        <v>3.9158400000000002</v>
      </c>
      <c r="F1737" s="106"/>
      <c r="J1737" s="110">
        <v>47788</v>
      </c>
      <c r="K1737" s="106">
        <v>3.9159999999999999</v>
      </c>
      <c r="L1737" s="30"/>
      <c r="AF1737" s="35">
        <f t="shared" si="101"/>
        <v>46988</v>
      </c>
      <c r="AG1737" s="36">
        <f t="shared" si="100"/>
        <v>3.7968099999999998E-2</v>
      </c>
      <c r="AH1737" s="36"/>
      <c r="AJ1737" s="37"/>
      <c r="AK1737" s="37"/>
    </row>
    <row r="1738" spans="5:37" x14ac:dyDescent="0.25">
      <c r="E1738" s="1">
        <v>3.9158400000000002</v>
      </c>
      <c r="F1738" s="106"/>
      <c r="J1738" s="110">
        <v>47791</v>
      </c>
      <c r="K1738" s="106">
        <v>3.9155799999999998</v>
      </c>
      <c r="L1738" s="30"/>
      <c r="AF1738" s="35">
        <f t="shared" si="101"/>
        <v>46989</v>
      </c>
      <c r="AG1738" s="36">
        <f t="shared" si="100"/>
        <v>3.7968099999999998E-2</v>
      </c>
      <c r="AH1738" s="36"/>
      <c r="AJ1738" s="37"/>
      <c r="AK1738" s="37"/>
    </row>
    <row r="1739" spans="5:37" x14ac:dyDescent="0.25">
      <c r="E1739" s="1">
        <v>3.9158400000000002</v>
      </c>
      <c r="F1739" s="106"/>
      <c r="J1739" s="110">
        <v>47792</v>
      </c>
      <c r="K1739" s="106">
        <v>3.9155799999999998</v>
      </c>
      <c r="L1739" s="30"/>
      <c r="AF1739" s="35">
        <f t="shared" si="101"/>
        <v>46990</v>
      </c>
      <c r="AG1739" s="36">
        <f t="shared" si="100"/>
        <v>3.7972100000000002E-2</v>
      </c>
      <c r="AH1739" s="36"/>
      <c r="AJ1739" s="37"/>
      <c r="AK1739" s="37"/>
    </row>
    <row r="1740" spans="5:37" x14ac:dyDescent="0.25">
      <c r="E1740" s="1">
        <v>3.9162599999999999</v>
      </c>
      <c r="F1740" s="106"/>
      <c r="J1740" s="110">
        <v>47793</v>
      </c>
      <c r="K1740" s="106">
        <v>3.9155799999999998</v>
      </c>
      <c r="L1740" s="30"/>
      <c r="AF1740" s="35">
        <f t="shared" si="101"/>
        <v>46991</v>
      </c>
      <c r="AG1740" s="36">
        <f t="shared" si="100"/>
        <v>3.7972100000000002E-2</v>
      </c>
      <c r="AH1740" s="36"/>
      <c r="AJ1740" s="37"/>
      <c r="AK1740" s="37"/>
    </row>
    <row r="1741" spans="5:37" x14ac:dyDescent="0.25">
      <c r="E1741" s="1">
        <v>3.9158400000000002</v>
      </c>
      <c r="F1741" s="106"/>
      <c r="J1741" s="110">
        <v>47794</v>
      </c>
      <c r="K1741" s="106">
        <v>3.9155799999999998</v>
      </c>
      <c r="L1741" s="30"/>
      <c r="AF1741" s="35">
        <f t="shared" si="101"/>
        <v>46992</v>
      </c>
      <c r="AG1741" s="36">
        <f t="shared" si="100"/>
        <v>3.7972100000000002E-2</v>
      </c>
      <c r="AH1741" s="36"/>
      <c r="AJ1741" s="37"/>
      <c r="AK1741" s="37"/>
    </row>
    <row r="1742" spans="5:37" x14ac:dyDescent="0.25">
      <c r="E1742" s="1">
        <v>3.9158400000000002</v>
      </c>
      <c r="F1742" s="106"/>
      <c r="J1742" s="110">
        <v>47795</v>
      </c>
      <c r="K1742" s="106">
        <v>3.91622</v>
      </c>
      <c r="L1742" s="30"/>
      <c r="AF1742" s="35">
        <f t="shared" si="101"/>
        <v>46993</v>
      </c>
      <c r="AG1742" s="36">
        <f t="shared" si="100"/>
        <v>3.7968099999999998E-2</v>
      </c>
      <c r="AH1742" s="36"/>
      <c r="AJ1742" s="37"/>
      <c r="AK1742" s="37"/>
    </row>
    <row r="1743" spans="5:37" x14ac:dyDescent="0.25">
      <c r="E1743" s="1">
        <v>3.9158400000000002</v>
      </c>
      <c r="F1743" s="106"/>
      <c r="J1743" s="110">
        <v>47799</v>
      </c>
      <c r="K1743" s="106">
        <v>3.9155799999999998</v>
      </c>
      <c r="L1743" s="30"/>
      <c r="AF1743" s="35">
        <f t="shared" si="101"/>
        <v>46994</v>
      </c>
      <c r="AG1743" s="36">
        <f t="shared" si="100"/>
        <v>3.7968099999999998E-2</v>
      </c>
      <c r="AH1743" s="36"/>
      <c r="AJ1743" s="37"/>
      <c r="AK1743" s="37"/>
    </row>
    <row r="1744" spans="5:37" x14ac:dyDescent="0.25">
      <c r="E1744" s="1">
        <v>3.9158400000000002</v>
      </c>
      <c r="F1744" s="106"/>
      <c r="J1744" s="110">
        <v>47800</v>
      </c>
      <c r="K1744" s="106">
        <v>3.9155799999999998</v>
      </c>
      <c r="L1744" s="30"/>
      <c r="AF1744" s="35">
        <f t="shared" si="101"/>
        <v>46995</v>
      </c>
      <c r="AG1744" s="36">
        <f t="shared" si="100"/>
        <v>3.7968099999999998E-2</v>
      </c>
      <c r="AH1744" s="36"/>
      <c r="AJ1744" s="37"/>
      <c r="AK1744" s="37"/>
    </row>
    <row r="1745" spans="5:37" x14ac:dyDescent="0.25">
      <c r="E1745" s="1">
        <v>3.9162599999999999</v>
      </c>
      <c r="F1745" s="106"/>
      <c r="J1745" s="110">
        <v>47801</v>
      </c>
      <c r="K1745" s="106">
        <v>3.9155799999999998</v>
      </c>
      <c r="L1745" s="30"/>
      <c r="AF1745" s="35">
        <f t="shared" si="101"/>
        <v>46996</v>
      </c>
      <c r="AG1745" s="36">
        <f t="shared" si="100"/>
        <v>3.7968099999999998E-2</v>
      </c>
      <c r="AH1745" s="36"/>
      <c r="AJ1745" s="37"/>
      <c r="AK1745" s="37"/>
    </row>
    <row r="1746" spans="5:37" x14ac:dyDescent="0.25">
      <c r="E1746" s="1">
        <v>3.9158400000000002</v>
      </c>
      <c r="F1746" s="106"/>
      <c r="J1746" s="110">
        <v>47802</v>
      </c>
      <c r="K1746" s="106">
        <v>3.9159999999999999</v>
      </c>
      <c r="L1746" s="30"/>
      <c r="AF1746" s="35">
        <f t="shared" si="101"/>
        <v>46997</v>
      </c>
      <c r="AG1746" s="36">
        <f t="shared" si="100"/>
        <v>3.7974100000000004E-2</v>
      </c>
      <c r="AH1746" s="36"/>
      <c r="AJ1746" s="37"/>
      <c r="AK1746" s="37"/>
    </row>
    <row r="1747" spans="5:37" x14ac:dyDescent="0.25">
      <c r="E1747" s="1">
        <v>3.9158400000000002</v>
      </c>
      <c r="F1747" s="106"/>
      <c r="J1747" s="110">
        <v>47805</v>
      </c>
      <c r="K1747" s="106">
        <v>3.9155799999999998</v>
      </c>
      <c r="L1747" s="30"/>
      <c r="AF1747" s="35">
        <f t="shared" si="101"/>
        <v>46998</v>
      </c>
      <c r="AG1747" s="36">
        <f t="shared" si="100"/>
        <v>3.7974100000000004E-2</v>
      </c>
      <c r="AH1747" s="36"/>
      <c r="AJ1747" s="37"/>
      <c r="AK1747" s="37"/>
    </row>
    <row r="1748" spans="5:37" x14ac:dyDescent="0.25">
      <c r="E1748" s="1">
        <v>3.9158400000000002</v>
      </c>
      <c r="F1748" s="106"/>
      <c r="J1748" s="110">
        <v>47806</v>
      </c>
      <c r="K1748" s="106">
        <v>3.9155799999999998</v>
      </c>
      <c r="L1748" s="30"/>
      <c r="AF1748" s="35">
        <f t="shared" si="101"/>
        <v>46999</v>
      </c>
      <c r="AG1748" s="36">
        <f t="shared" si="100"/>
        <v>3.7974100000000004E-2</v>
      </c>
      <c r="AH1748" s="36"/>
      <c r="AJ1748" s="37"/>
      <c r="AK1748" s="37"/>
    </row>
    <row r="1749" spans="5:37" x14ac:dyDescent="0.25">
      <c r="E1749" s="1">
        <v>3.9158400000000002</v>
      </c>
      <c r="F1749" s="106"/>
      <c r="J1749" s="110">
        <v>47807</v>
      </c>
      <c r="K1749" s="106">
        <v>3.9155799999999998</v>
      </c>
      <c r="L1749" s="30"/>
      <c r="AF1749" s="35">
        <f t="shared" si="101"/>
        <v>47000</v>
      </c>
      <c r="AG1749" s="36">
        <f t="shared" si="100"/>
        <v>3.7974100000000004E-2</v>
      </c>
      <c r="AH1749" s="36"/>
      <c r="AJ1749" s="37"/>
      <c r="AK1749" s="37"/>
    </row>
    <row r="1750" spans="5:37" x14ac:dyDescent="0.25">
      <c r="E1750" s="1">
        <v>3.91648</v>
      </c>
      <c r="F1750" s="106"/>
      <c r="J1750" s="110">
        <v>47808</v>
      </c>
      <c r="K1750" s="106">
        <v>3.9155799999999998</v>
      </c>
      <c r="L1750" s="30"/>
      <c r="AF1750" s="35">
        <f t="shared" si="101"/>
        <v>47001</v>
      </c>
      <c r="AG1750" s="36">
        <f t="shared" si="100"/>
        <v>3.7968099999999998E-2</v>
      </c>
      <c r="AH1750" s="36"/>
      <c r="AJ1750" s="37"/>
      <c r="AK1750" s="37"/>
    </row>
    <row r="1751" spans="5:37" x14ac:dyDescent="0.25">
      <c r="E1751" s="1">
        <v>3.9158400000000002</v>
      </c>
      <c r="F1751" s="106"/>
      <c r="J1751" s="110">
        <v>47809</v>
      </c>
      <c r="K1751" s="106">
        <v>3.9159999999999999</v>
      </c>
      <c r="L1751" s="30"/>
      <c r="AF1751" s="35">
        <f t="shared" si="101"/>
        <v>47002</v>
      </c>
      <c r="AG1751" s="36">
        <f t="shared" si="100"/>
        <v>3.7968099999999998E-2</v>
      </c>
      <c r="AH1751" s="36"/>
      <c r="AJ1751" s="37"/>
      <c r="AK1751" s="37"/>
    </row>
    <row r="1752" spans="5:37" x14ac:dyDescent="0.25">
      <c r="E1752" s="1">
        <v>3.9158400000000002</v>
      </c>
      <c r="F1752" s="106"/>
      <c r="J1752" s="110">
        <v>47812</v>
      </c>
      <c r="K1752" s="106">
        <v>3.9155799999999998</v>
      </c>
      <c r="L1752" s="30"/>
      <c r="AF1752" s="35">
        <f t="shared" si="101"/>
        <v>47003</v>
      </c>
      <c r="AG1752" s="36">
        <f t="shared" si="100"/>
        <v>3.7968099999999998E-2</v>
      </c>
      <c r="AH1752" s="36"/>
      <c r="AJ1752" s="37"/>
      <c r="AK1752" s="37"/>
    </row>
    <row r="1753" spans="5:37" x14ac:dyDescent="0.25">
      <c r="E1753" s="1">
        <v>3.9158400000000002</v>
      </c>
      <c r="F1753" s="106"/>
      <c r="J1753" s="110">
        <v>47813</v>
      </c>
      <c r="K1753" s="106">
        <v>3.9155799999999998</v>
      </c>
      <c r="L1753" s="30"/>
      <c r="AF1753" s="35">
        <f t="shared" si="101"/>
        <v>47004</v>
      </c>
      <c r="AG1753" s="36">
        <f t="shared" si="100"/>
        <v>3.7972100000000002E-2</v>
      </c>
      <c r="AH1753" s="36"/>
      <c r="AJ1753" s="37"/>
      <c r="AK1753" s="37"/>
    </row>
    <row r="1754" spans="5:37" x14ac:dyDescent="0.25">
      <c r="E1754" s="1">
        <v>3.9162599999999999</v>
      </c>
      <c r="F1754" s="106"/>
      <c r="J1754" s="110">
        <v>47814</v>
      </c>
      <c r="K1754" s="106">
        <v>3.9157899999999999</v>
      </c>
      <c r="L1754" s="30"/>
      <c r="AF1754" s="35">
        <f t="shared" si="101"/>
        <v>47005</v>
      </c>
      <c r="AG1754" s="36">
        <f t="shared" si="100"/>
        <v>3.7972100000000002E-2</v>
      </c>
      <c r="AH1754" s="36"/>
      <c r="AJ1754" s="37"/>
      <c r="AK1754" s="37"/>
    </row>
    <row r="1755" spans="5:37" x14ac:dyDescent="0.25">
      <c r="E1755" s="1">
        <v>3.9158400000000002</v>
      </c>
      <c r="F1755" s="106"/>
      <c r="J1755" s="110">
        <v>47816</v>
      </c>
      <c r="K1755" s="106">
        <v>3.9159999999999999</v>
      </c>
      <c r="L1755" s="30"/>
      <c r="AF1755" s="35">
        <f t="shared" si="101"/>
        <v>47006</v>
      </c>
      <c r="AG1755" s="36">
        <f t="shared" si="100"/>
        <v>3.7972100000000002E-2</v>
      </c>
      <c r="AH1755" s="36"/>
      <c r="AJ1755" s="37"/>
      <c r="AK1755" s="37"/>
    </row>
    <row r="1756" spans="5:37" x14ac:dyDescent="0.25">
      <c r="E1756" s="1">
        <v>3.9158400000000002</v>
      </c>
      <c r="F1756" s="106"/>
      <c r="J1756" s="110">
        <v>47819</v>
      </c>
      <c r="K1756" s="106">
        <v>3.9155799999999998</v>
      </c>
      <c r="L1756" s="30"/>
      <c r="AF1756" s="35">
        <f t="shared" si="101"/>
        <v>47007</v>
      </c>
      <c r="AG1756" s="36">
        <f t="shared" si="100"/>
        <v>3.7968099999999998E-2</v>
      </c>
      <c r="AH1756" s="36"/>
      <c r="AJ1756" s="37"/>
      <c r="AK1756" s="37"/>
    </row>
    <row r="1757" spans="5:37" x14ac:dyDescent="0.25">
      <c r="E1757" s="1">
        <v>3.9670999999999998</v>
      </c>
      <c r="F1757" s="106"/>
      <c r="J1757" s="110">
        <v>47820</v>
      </c>
      <c r="K1757" s="106">
        <v>3.9731200000000002</v>
      </c>
      <c r="L1757" s="30"/>
      <c r="AF1757" s="35">
        <f t="shared" si="101"/>
        <v>47008</v>
      </c>
      <c r="AG1757" s="36">
        <f t="shared" si="100"/>
        <v>3.7968099999999998E-2</v>
      </c>
      <c r="AH1757" s="36"/>
      <c r="AJ1757" s="37"/>
      <c r="AK1757" s="37"/>
    </row>
    <row r="1758" spans="5:37" x14ac:dyDescent="0.25">
      <c r="E1758" s="1">
        <v>3.9670999999999998</v>
      </c>
      <c r="F1758" s="106"/>
      <c r="J1758" s="110">
        <v>47821</v>
      </c>
      <c r="K1758" s="106">
        <v>3.9731200000000002</v>
      </c>
      <c r="L1758" s="30"/>
      <c r="AF1758" s="35">
        <f t="shared" si="101"/>
        <v>47009</v>
      </c>
      <c r="AG1758" s="36">
        <f t="shared" si="100"/>
        <v>3.7968099999999998E-2</v>
      </c>
      <c r="AH1758" s="36"/>
      <c r="AJ1758" s="37"/>
      <c r="AK1758" s="37"/>
    </row>
    <row r="1759" spans="5:37" x14ac:dyDescent="0.25">
      <c r="E1759" s="1">
        <v>3.9675400000000001</v>
      </c>
      <c r="F1759" s="106"/>
      <c r="J1759" s="110">
        <v>47822</v>
      </c>
      <c r="K1759" s="106">
        <v>3.9731200000000002</v>
      </c>
      <c r="L1759" s="30"/>
      <c r="AF1759" s="35">
        <f t="shared" si="101"/>
        <v>47010</v>
      </c>
      <c r="AG1759" s="36">
        <f t="shared" si="100"/>
        <v>3.7968099999999998E-2</v>
      </c>
      <c r="AH1759" s="36"/>
      <c r="AJ1759" s="37"/>
      <c r="AK1759" s="37"/>
    </row>
    <row r="1760" spans="5:37" x14ac:dyDescent="0.25">
      <c r="E1760" s="1">
        <v>3.9670999999999998</v>
      </c>
      <c r="F1760" s="106"/>
      <c r="J1760" s="110">
        <v>47823</v>
      </c>
      <c r="K1760" s="106">
        <v>3.97356</v>
      </c>
      <c r="L1760" s="30"/>
      <c r="AF1760" s="35">
        <f t="shared" si="101"/>
        <v>47011</v>
      </c>
      <c r="AG1760" s="36">
        <f t="shared" si="100"/>
        <v>3.7972100000000002E-2</v>
      </c>
      <c r="AH1760" s="36"/>
      <c r="AJ1760" s="37"/>
      <c r="AK1760" s="37"/>
    </row>
    <row r="1761" spans="5:37" x14ac:dyDescent="0.25">
      <c r="E1761" s="1">
        <v>3.9670999999999998</v>
      </c>
      <c r="F1761" s="106"/>
      <c r="J1761" s="110">
        <v>47826</v>
      </c>
      <c r="K1761" s="106">
        <v>3.9731200000000002</v>
      </c>
      <c r="L1761" s="30"/>
      <c r="AF1761" s="35">
        <f t="shared" si="101"/>
        <v>47012</v>
      </c>
      <c r="AG1761" s="36">
        <f t="shared" si="100"/>
        <v>3.7972100000000002E-2</v>
      </c>
      <c r="AH1761" s="36"/>
      <c r="AJ1761" s="37"/>
      <c r="AK1761" s="37"/>
    </row>
    <row r="1762" spans="5:37" x14ac:dyDescent="0.25">
      <c r="E1762" s="1">
        <v>3.96732</v>
      </c>
      <c r="F1762" s="106"/>
      <c r="J1762" s="110">
        <v>47827</v>
      </c>
      <c r="K1762" s="106">
        <v>3.9731200000000002</v>
      </c>
      <c r="L1762" s="30"/>
      <c r="AF1762" s="35">
        <f t="shared" si="101"/>
        <v>47013</v>
      </c>
      <c r="AG1762" s="36">
        <f t="shared" si="100"/>
        <v>3.7972100000000002E-2</v>
      </c>
      <c r="AH1762" s="36"/>
      <c r="AJ1762" s="37"/>
      <c r="AK1762" s="37"/>
    </row>
    <row r="1763" spans="5:37" x14ac:dyDescent="0.25">
      <c r="E1763" s="1">
        <v>3.9675400000000001</v>
      </c>
      <c r="F1763" s="106"/>
      <c r="J1763" s="110">
        <v>47828</v>
      </c>
      <c r="K1763" s="106">
        <v>3.9731200000000002</v>
      </c>
      <c r="L1763" s="30"/>
      <c r="AF1763" s="35">
        <f t="shared" si="101"/>
        <v>47014</v>
      </c>
      <c r="AG1763" s="36">
        <f t="shared" si="100"/>
        <v>3.7968099999999998E-2</v>
      </c>
      <c r="AH1763" s="36"/>
      <c r="AJ1763" s="37"/>
      <c r="AK1763" s="37"/>
    </row>
    <row r="1764" spans="5:37" x14ac:dyDescent="0.25">
      <c r="E1764" s="1">
        <v>3.9670999999999998</v>
      </c>
      <c r="F1764" s="106"/>
      <c r="J1764" s="110">
        <v>47829</v>
      </c>
      <c r="K1764" s="106">
        <v>3.9731200000000002</v>
      </c>
      <c r="L1764" s="30"/>
      <c r="AF1764" s="35">
        <f t="shared" si="101"/>
        <v>47015</v>
      </c>
      <c r="AG1764" s="36">
        <f t="shared" si="100"/>
        <v>3.7968099999999998E-2</v>
      </c>
      <c r="AH1764" s="36"/>
      <c r="AJ1764" s="37"/>
      <c r="AK1764" s="37"/>
    </row>
    <row r="1765" spans="5:37" x14ac:dyDescent="0.25">
      <c r="E1765" s="1">
        <v>3.9670999999999998</v>
      </c>
      <c r="F1765" s="106"/>
      <c r="J1765" s="110">
        <v>47830</v>
      </c>
      <c r="K1765" s="106">
        <v>3.97356</v>
      </c>
      <c r="L1765" s="30"/>
      <c r="AF1765" s="35">
        <f t="shared" si="101"/>
        <v>47016</v>
      </c>
      <c r="AG1765" s="36">
        <f t="shared" si="100"/>
        <v>3.7968099999999998E-2</v>
      </c>
      <c r="AH1765" s="36"/>
      <c r="AJ1765" s="37"/>
      <c r="AK1765" s="37"/>
    </row>
    <row r="1766" spans="5:37" x14ac:dyDescent="0.25">
      <c r="E1766" s="1">
        <v>3.9670999999999998</v>
      </c>
      <c r="F1766" s="106"/>
      <c r="J1766" s="110">
        <v>47833</v>
      </c>
      <c r="K1766" s="106">
        <v>3.9731200000000002</v>
      </c>
      <c r="L1766" s="30"/>
      <c r="AF1766" s="35">
        <f t="shared" si="101"/>
        <v>47017</v>
      </c>
      <c r="AG1766" s="36">
        <f t="shared" si="100"/>
        <v>3.7968099999999998E-2</v>
      </c>
      <c r="AH1766" s="36"/>
      <c r="AJ1766" s="37"/>
      <c r="AK1766" s="37"/>
    </row>
    <row r="1767" spans="5:37" x14ac:dyDescent="0.25">
      <c r="E1767" s="1">
        <v>3.9670999999999998</v>
      </c>
      <c r="F1767" s="106"/>
      <c r="J1767" s="110">
        <v>47834</v>
      </c>
      <c r="K1767" s="106">
        <v>3.9731200000000002</v>
      </c>
      <c r="L1767" s="30"/>
      <c r="AF1767" s="35">
        <f t="shared" si="101"/>
        <v>47018</v>
      </c>
      <c r="AG1767" s="36">
        <f t="shared" si="100"/>
        <v>3.7972100000000002E-2</v>
      </c>
      <c r="AH1767" s="36"/>
      <c r="AJ1767" s="37"/>
      <c r="AK1767" s="37"/>
    </row>
    <row r="1768" spans="5:37" x14ac:dyDescent="0.25">
      <c r="E1768" s="1">
        <v>3.9675400000000001</v>
      </c>
      <c r="F1768" s="106"/>
      <c r="J1768" s="110">
        <v>47835</v>
      </c>
      <c r="K1768" s="106">
        <v>3.9731200000000002</v>
      </c>
      <c r="L1768" s="30"/>
      <c r="AF1768" s="35">
        <f t="shared" si="101"/>
        <v>47019</v>
      </c>
      <c r="AG1768" s="36">
        <f t="shared" si="100"/>
        <v>3.7972100000000002E-2</v>
      </c>
      <c r="AH1768" s="36"/>
      <c r="AJ1768" s="37"/>
      <c r="AK1768" s="37"/>
    </row>
    <row r="1769" spans="5:37" x14ac:dyDescent="0.25">
      <c r="E1769" s="1">
        <v>3.9670999999999998</v>
      </c>
      <c r="F1769" s="106"/>
      <c r="J1769" s="110">
        <v>47836</v>
      </c>
      <c r="K1769" s="106">
        <v>3.9731200000000002</v>
      </c>
      <c r="L1769" s="30"/>
      <c r="AF1769" s="35">
        <f t="shared" si="101"/>
        <v>47020</v>
      </c>
      <c r="AG1769" s="36">
        <f t="shared" si="100"/>
        <v>3.7972100000000002E-2</v>
      </c>
      <c r="AH1769" s="36"/>
      <c r="AJ1769" s="37"/>
      <c r="AK1769" s="37"/>
    </row>
    <row r="1770" spans="5:37" x14ac:dyDescent="0.25">
      <c r="E1770" s="1">
        <v>3.9670999999999998</v>
      </c>
      <c r="F1770" s="106"/>
      <c r="J1770" s="110">
        <v>47837</v>
      </c>
      <c r="K1770" s="106">
        <v>3.97356</v>
      </c>
      <c r="L1770" s="30"/>
      <c r="AF1770" s="35">
        <f t="shared" si="101"/>
        <v>47021</v>
      </c>
      <c r="AG1770" s="36">
        <f t="shared" si="100"/>
        <v>3.7968099999999998E-2</v>
      </c>
      <c r="AH1770" s="36"/>
      <c r="AJ1770" s="37"/>
      <c r="AK1770" s="37"/>
    </row>
    <row r="1771" spans="5:37" x14ac:dyDescent="0.25">
      <c r="E1771" s="1">
        <v>3.9670999999999998</v>
      </c>
      <c r="F1771" s="106"/>
      <c r="J1771" s="110">
        <v>47840</v>
      </c>
      <c r="K1771" s="106">
        <v>3.9731200000000002</v>
      </c>
      <c r="L1771" s="30"/>
      <c r="AF1771" s="35">
        <f t="shared" si="101"/>
        <v>47022</v>
      </c>
      <c r="AG1771" s="36">
        <f t="shared" si="100"/>
        <v>3.7968099999999998E-2</v>
      </c>
      <c r="AH1771" s="36"/>
      <c r="AJ1771" s="37"/>
      <c r="AK1771" s="37"/>
    </row>
    <row r="1772" spans="5:37" x14ac:dyDescent="0.25">
      <c r="E1772" s="1">
        <v>3.9670999999999998</v>
      </c>
      <c r="F1772" s="106"/>
      <c r="J1772" s="110">
        <v>47841</v>
      </c>
      <c r="K1772" s="106">
        <v>3.9733399999999999</v>
      </c>
      <c r="L1772" s="30"/>
      <c r="AF1772" s="35">
        <f t="shared" si="101"/>
        <v>47023</v>
      </c>
      <c r="AG1772" s="36">
        <f t="shared" si="100"/>
        <v>3.7968099999999998E-2</v>
      </c>
      <c r="AH1772" s="36"/>
      <c r="AJ1772" s="37"/>
      <c r="AK1772" s="37"/>
    </row>
    <row r="1773" spans="5:37" x14ac:dyDescent="0.25">
      <c r="E1773" s="1">
        <v>3.9675400000000001</v>
      </c>
      <c r="F1773" s="106"/>
      <c r="J1773" s="110">
        <v>47843</v>
      </c>
      <c r="K1773" s="106">
        <v>3.9731200000000002</v>
      </c>
      <c r="L1773" s="30"/>
      <c r="AF1773" s="35">
        <f t="shared" si="101"/>
        <v>47024</v>
      </c>
      <c r="AG1773" s="36">
        <f t="shared" si="100"/>
        <v>3.7968099999999998E-2</v>
      </c>
      <c r="AH1773" s="36"/>
      <c r="AJ1773" s="37"/>
      <c r="AK1773" s="37"/>
    </row>
    <row r="1774" spans="5:37" x14ac:dyDescent="0.25">
      <c r="E1774" s="1">
        <v>3.9670999999999998</v>
      </c>
      <c r="F1774" s="106"/>
      <c r="J1774" s="110">
        <v>47844</v>
      </c>
      <c r="K1774" s="106">
        <v>3.97356</v>
      </c>
      <c r="L1774" s="30"/>
      <c r="AF1774" s="35">
        <f t="shared" si="101"/>
        <v>47025</v>
      </c>
      <c r="AG1774" s="36">
        <f t="shared" si="100"/>
        <v>3.7972100000000002E-2</v>
      </c>
      <c r="AH1774" s="36"/>
      <c r="AJ1774" s="37"/>
      <c r="AK1774" s="37"/>
    </row>
    <row r="1775" spans="5:37" x14ac:dyDescent="0.25">
      <c r="E1775" s="1">
        <v>3.9670999999999998</v>
      </c>
      <c r="F1775" s="106"/>
      <c r="J1775" s="110">
        <v>47847</v>
      </c>
      <c r="K1775" s="106">
        <v>3.9731200000000002</v>
      </c>
      <c r="L1775" s="30"/>
      <c r="AF1775" s="35">
        <f t="shared" si="101"/>
        <v>47026</v>
      </c>
      <c r="AG1775" s="36">
        <f t="shared" si="100"/>
        <v>3.7972100000000002E-2</v>
      </c>
      <c r="AH1775" s="36"/>
      <c r="AJ1775" s="37"/>
      <c r="AK1775" s="37"/>
    </row>
    <row r="1776" spans="5:37" x14ac:dyDescent="0.25">
      <c r="E1776" s="1">
        <v>3.9670999999999998</v>
      </c>
      <c r="F1776" s="106"/>
      <c r="J1776" s="110">
        <v>47848</v>
      </c>
      <c r="K1776" s="106">
        <v>3.9733399999999999</v>
      </c>
      <c r="L1776" s="30"/>
      <c r="AF1776" s="35">
        <f t="shared" si="101"/>
        <v>47027</v>
      </c>
      <c r="AG1776" s="36">
        <f t="shared" si="100"/>
        <v>3.7972100000000002E-2</v>
      </c>
      <c r="AH1776" s="36"/>
      <c r="AJ1776" s="37"/>
      <c r="AK1776" s="37"/>
    </row>
    <row r="1777" spans="5:37" x14ac:dyDescent="0.25">
      <c r="E1777" s="1">
        <v>3.9670999999999998</v>
      </c>
      <c r="F1777" s="106"/>
      <c r="J1777" s="110">
        <v>47850</v>
      </c>
      <c r="K1777" s="106">
        <v>3.9731200000000002</v>
      </c>
      <c r="L1777" s="30"/>
      <c r="AF1777" s="35">
        <f t="shared" si="101"/>
        <v>47028</v>
      </c>
      <c r="AG1777" s="36">
        <f t="shared" si="100"/>
        <v>3.7968099999999998E-2</v>
      </c>
      <c r="AH1777" s="36"/>
      <c r="AJ1777" s="37"/>
      <c r="AK1777" s="37"/>
    </row>
    <row r="1778" spans="5:37" x14ac:dyDescent="0.25">
      <c r="E1778" s="1">
        <v>3.9675400000000001</v>
      </c>
      <c r="F1778" s="106"/>
      <c r="J1778" s="110">
        <v>47851</v>
      </c>
      <c r="K1778" s="106">
        <v>3.97356</v>
      </c>
      <c r="L1778" s="30"/>
      <c r="AF1778" s="35">
        <f t="shared" si="101"/>
        <v>47029</v>
      </c>
      <c r="AG1778" s="36">
        <f t="shared" si="100"/>
        <v>3.7968099999999998E-2</v>
      </c>
      <c r="AH1778" s="36"/>
      <c r="AJ1778" s="37"/>
      <c r="AK1778" s="37"/>
    </row>
    <row r="1779" spans="5:37" x14ac:dyDescent="0.25">
      <c r="E1779" s="1">
        <v>3.9670999999999998</v>
      </c>
      <c r="F1779" s="106"/>
      <c r="J1779" s="110">
        <v>47854</v>
      </c>
      <c r="K1779" s="106">
        <v>3.9731200000000002</v>
      </c>
      <c r="L1779" s="30"/>
      <c r="AF1779" s="35">
        <f t="shared" si="101"/>
        <v>47030</v>
      </c>
      <c r="AG1779" s="36">
        <f t="shared" si="100"/>
        <v>3.7968099999999998E-2</v>
      </c>
      <c r="AH1779" s="36"/>
      <c r="AJ1779" s="37"/>
      <c r="AK1779" s="37"/>
    </row>
    <row r="1780" spans="5:37" x14ac:dyDescent="0.25">
      <c r="E1780" s="1">
        <v>3.96732</v>
      </c>
      <c r="F1780" s="106"/>
      <c r="J1780" s="110">
        <v>47855</v>
      </c>
      <c r="K1780" s="106">
        <v>3.9731200000000002</v>
      </c>
      <c r="L1780" s="30"/>
      <c r="AF1780" s="35">
        <f t="shared" si="101"/>
        <v>47031</v>
      </c>
      <c r="AG1780" s="36">
        <f t="shared" si="100"/>
        <v>3.7968099999999998E-2</v>
      </c>
      <c r="AH1780" s="36"/>
      <c r="AJ1780" s="37"/>
      <c r="AK1780" s="37"/>
    </row>
    <row r="1781" spans="5:37" x14ac:dyDescent="0.25">
      <c r="E1781" s="1">
        <v>3.9670999999999998</v>
      </c>
      <c r="F1781" s="106"/>
      <c r="J1781" s="110">
        <v>47856</v>
      </c>
      <c r="K1781" s="106">
        <v>3.9731200000000002</v>
      </c>
      <c r="L1781" s="30"/>
      <c r="AF1781" s="35">
        <f t="shared" si="101"/>
        <v>47032</v>
      </c>
      <c r="AG1781" s="36">
        <f t="shared" si="100"/>
        <v>3.7974100000000004E-2</v>
      </c>
      <c r="AH1781" s="36"/>
      <c r="AJ1781" s="37"/>
      <c r="AK1781" s="37"/>
    </row>
    <row r="1782" spans="5:37" x14ac:dyDescent="0.25">
      <c r="E1782" s="1">
        <v>3.9675400000000001</v>
      </c>
      <c r="F1782" s="106"/>
      <c r="J1782" s="110">
        <v>47857</v>
      </c>
      <c r="K1782" s="106">
        <v>3.9731200000000002</v>
      </c>
      <c r="L1782" s="30"/>
      <c r="AF1782" s="35">
        <f t="shared" si="101"/>
        <v>47033</v>
      </c>
      <c r="AG1782" s="36">
        <f t="shared" si="100"/>
        <v>3.7974100000000004E-2</v>
      </c>
      <c r="AH1782" s="36"/>
      <c r="AJ1782" s="37"/>
      <c r="AK1782" s="37"/>
    </row>
    <row r="1783" spans="5:37" x14ac:dyDescent="0.25">
      <c r="E1783" s="1">
        <v>3.9670999999999998</v>
      </c>
      <c r="F1783" s="106"/>
      <c r="J1783" s="110">
        <v>47858</v>
      </c>
      <c r="K1783" s="106">
        <v>3.97356</v>
      </c>
      <c r="L1783" s="30"/>
      <c r="AF1783" s="35">
        <f t="shared" si="101"/>
        <v>47034</v>
      </c>
      <c r="AG1783" s="36">
        <f t="shared" si="100"/>
        <v>3.7974100000000004E-2</v>
      </c>
      <c r="AH1783" s="36"/>
      <c r="AJ1783" s="37"/>
      <c r="AK1783" s="37"/>
    </row>
    <row r="1784" spans="5:37" x14ac:dyDescent="0.25">
      <c r="E1784" s="1">
        <v>3.96732</v>
      </c>
      <c r="F1784" s="106"/>
      <c r="J1784" s="110">
        <v>47861</v>
      </c>
      <c r="K1784" s="106">
        <v>3.9731200000000002</v>
      </c>
      <c r="L1784" s="30"/>
      <c r="AF1784" s="35">
        <f t="shared" si="101"/>
        <v>47035</v>
      </c>
      <c r="AG1784" s="36">
        <f t="shared" si="100"/>
        <v>3.7974100000000004E-2</v>
      </c>
      <c r="AH1784" s="36"/>
      <c r="AJ1784" s="37"/>
      <c r="AK1784" s="37"/>
    </row>
    <row r="1785" spans="5:37" x14ac:dyDescent="0.25">
      <c r="E1785" s="1">
        <v>3.9670999999999998</v>
      </c>
      <c r="F1785" s="106"/>
      <c r="J1785" s="110">
        <v>47862</v>
      </c>
      <c r="K1785" s="106">
        <v>3.9731200000000002</v>
      </c>
      <c r="L1785" s="30"/>
      <c r="AF1785" s="35">
        <f t="shared" si="101"/>
        <v>47036</v>
      </c>
      <c r="AG1785" s="36">
        <f t="shared" si="100"/>
        <v>3.7968099999999998E-2</v>
      </c>
      <c r="AH1785" s="36"/>
      <c r="AJ1785" s="37"/>
      <c r="AK1785" s="37"/>
    </row>
    <row r="1786" spans="5:37" x14ac:dyDescent="0.25">
      <c r="E1786" s="1">
        <v>3.9675400000000001</v>
      </c>
      <c r="F1786" s="106"/>
      <c r="J1786" s="110">
        <v>47863</v>
      </c>
      <c r="K1786" s="106">
        <v>3.9731200000000002</v>
      </c>
      <c r="L1786" s="30"/>
      <c r="AF1786" s="35">
        <f t="shared" si="101"/>
        <v>47037</v>
      </c>
      <c r="AG1786" s="36">
        <f t="shared" si="100"/>
        <v>3.7968099999999998E-2</v>
      </c>
      <c r="AH1786" s="36"/>
      <c r="AJ1786" s="37"/>
      <c r="AK1786" s="37"/>
    </row>
    <row r="1787" spans="5:37" x14ac:dyDescent="0.25">
      <c r="E1787" s="1">
        <v>3.9670999999999998</v>
      </c>
      <c r="F1787" s="106"/>
      <c r="J1787" s="110">
        <v>47864</v>
      </c>
      <c r="K1787" s="106">
        <v>3.9731200000000002</v>
      </c>
      <c r="L1787" s="30"/>
      <c r="AF1787" s="35">
        <f t="shared" si="101"/>
        <v>47038</v>
      </c>
      <c r="AG1787" s="36">
        <f t="shared" si="100"/>
        <v>3.7968099999999998E-2</v>
      </c>
      <c r="AH1787" s="36"/>
      <c r="AJ1787" s="37"/>
      <c r="AK1787" s="37"/>
    </row>
    <row r="1788" spans="5:37" x14ac:dyDescent="0.25">
      <c r="E1788" s="1">
        <v>3.9670999999999998</v>
      </c>
      <c r="F1788" s="106"/>
      <c r="J1788" s="110">
        <v>47865</v>
      </c>
      <c r="K1788" s="106">
        <v>3.9737800000000001</v>
      </c>
      <c r="L1788" s="30"/>
      <c r="AF1788" s="35">
        <f t="shared" si="101"/>
        <v>47039</v>
      </c>
      <c r="AG1788" s="36">
        <f t="shared" si="100"/>
        <v>3.7972100000000002E-2</v>
      </c>
      <c r="AH1788" s="36"/>
      <c r="AJ1788" s="37"/>
      <c r="AK1788" s="37"/>
    </row>
    <row r="1789" spans="5:37" x14ac:dyDescent="0.25">
      <c r="E1789" s="1">
        <v>3.9670999999999998</v>
      </c>
      <c r="F1789" s="106"/>
      <c r="J1789" s="110">
        <v>47869</v>
      </c>
      <c r="K1789" s="106">
        <v>3.9731200000000002</v>
      </c>
      <c r="L1789" s="30"/>
      <c r="AF1789" s="35">
        <f t="shared" si="101"/>
        <v>47040</v>
      </c>
      <c r="AG1789" s="36">
        <f t="shared" si="100"/>
        <v>3.7972100000000002E-2</v>
      </c>
      <c r="AH1789" s="36"/>
      <c r="AJ1789" s="37"/>
      <c r="AK1789" s="37"/>
    </row>
    <row r="1790" spans="5:37" x14ac:dyDescent="0.25">
      <c r="E1790" s="1">
        <v>3.9670999999999998</v>
      </c>
      <c r="F1790" s="106"/>
      <c r="J1790" s="110">
        <v>47870</v>
      </c>
      <c r="K1790" s="106">
        <v>3.9731200000000002</v>
      </c>
      <c r="L1790" s="30"/>
      <c r="AF1790" s="35">
        <f t="shared" si="101"/>
        <v>47041</v>
      </c>
      <c r="AG1790" s="36">
        <f t="shared" si="100"/>
        <v>3.7972100000000002E-2</v>
      </c>
      <c r="AH1790" s="36"/>
      <c r="AJ1790" s="37"/>
      <c r="AK1790" s="37"/>
    </row>
    <row r="1791" spans="5:37" x14ac:dyDescent="0.25">
      <c r="E1791" s="1">
        <v>3.9675400000000001</v>
      </c>
      <c r="F1791" s="106"/>
      <c r="J1791" s="110">
        <v>47871</v>
      </c>
      <c r="K1791" s="106">
        <v>3.9731200000000002</v>
      </c>
      <c r="L1791" s="30"/>
      <c r="AF1791" s="35">
        <f t="shared" si="101"/>
        <v>47042</v>
      </c>
      <c r="AG1791" s="36">
        <f t="shared" si="100"/>
        <v>3.7968099999999998E-2</v>
      </c>
      <c r="AH1791" s="36"/>
      <c r="AJ1791" s="37"/>
      <c r="AK1791" s="37"/>
    </row>
    <row r="1792" spans="5:37" x14ac:dyDescent="0.25">
      <c r="E1792" s="1">
        <v>3.9670999999999998</v>
      </c>
      <c r="F1792" s="106"/>
      <c r="J1792" s="110">
        <v>47872</v>
      </c>
      <c r="K1792" s="106">
        <v>3.97356</v>
      </c>
      <c r="L1792" s="30"/>
      <c r="AF1792" s="35">
        <f t="shared" si="101"/>
        <v>47043</v>
      </c>
      <c r="AG1792" s="36">
        <f t="shared" si="100"/>
        <v>3.7968099999999998E-2</v>
      </c>
      <c r="AH1792" s="36"/>
      <c r="AJ1792" s="37"/>
      <c r="AK1792" s="37"/>
    </row>
    <row r="1793" spans="5:37" x14ac:dyDescent="0.25">
      <c r="E1793" s="1">
        <v>3.9670999999999998</v>
      </c>
      <c r="F1793" s="106"/>
      <c r="J1793" s="110">
        <v>47875</v>
      </c>
      <c r="K1793" s="106">
        <v>3.9731200000000002</v>
      </c>
      <c r="L1793" s="30"/>
      <c r="AF1793" s="35">
        <f t="shared" si="101"/>
        <v>47044</v>
      </c>
      <c r="AG1793" s="36">
        <f t="shared" si="100"/>
        <v>3.7968099999999998E-2</v>
      </c>
      <c r="AH1793" s="36"/>
      <c r="AJ1793" s="37"/>
      <c r="AK1793" s="37"/>
    </row>
    <row r="1794" spans="5:37" x14ac:dyDescent="0.25">
      <c r="E1794" s="1">
        <v>3.9670999999999998</v>
      </c>
      <c r="F1794" s="106"/>
      <c r="J1794" s="110">
        <v>47876</v>
      </c>
      <c r="K1794" s="106">
        <v>3.9731200000000002</v>
      </c>
      <c r="L1794" s="30"/>
      <c r="AF1794" s="35">
        <f t="shared" si="101"/>
        <v>47045</v>
      </c>
      <c r="AG1794" s="36">
        <f t="shared" si="100"/>
        <v>3.7968099999999998E-2</v>
      </c>
      <c r="AH1794" s="36"/>
      <c r="AJ1794" s="37"/>
      <c r="AK1794" s="37"/>
    </row>
    <row r="1795" spans="5:37" x14ac:dyDescent="0.25">
      <c r="E1795" s="1">
        <v>3.9670999999999998</v>
      </c>
      <c r="F1795" s="106"/>
      <c r="J1795" s="110">
        <v>47877</v>
      </c>
      <c r="K1795" s="106">
        <v>3.9731200000000002</v>
      </c>
      <c r="L1795" s="30"/>
      <c r="AF1795" s="35">
        <f t="shared" si="101"/>
        <v>47046</v>
      </c>
      <c r="AG1795" s="36">
        <f t="shared" si="100"/>
        <v>3.7972100000000002E-2</v>
      </c>
      <c r="AH1795" s="36"/>
      <c r="AJ1795" s="37"/>
      <c r="AK1795" s="37"/>
    </row>
    <row r="1796" spans="5:37" x14ac:dyDescent="0.25">
      <c r="E1796" s="1">
        <v>3.9677500000000001</v>
      </c>
      <c r="F1796" s="106"/>
      <c r="J1796" s="110">
        <v>47878</v>
      </c>
      <c r="K1796" s="106">
        <v>3.9731200000000002</v>
      </c>
      <c r="L1796" s="30"/>
      <c r="AF1796" s="35">
        <f t="shared" si="101"/>
        <v>47047</v>
      </c>
      <c r="AG1796" s="36">
        <f t="shared" si="100"/>
        <v>3.7972100000000002E-2</v>
      </c>
      <c r="AH1796" s="36"/>
      <c r="AJ1796" s="37"/>
      <c r="AK1796" s="37"/>
    </row>
    <row r="1797" spans="5:37" x14ac:dyDescent="0.25">
      <c r="E1797" s="1">
        <v>3.9670999999999998</v>
      </c>
      <c r="F1797" s="106"/>
      <c r="J1797" s="110">
        <v>47879</v>
      </c>
      <c r="K1797" s="106">
        <v>3.97356</v>
      </c>
      <c r="L1797" s="30"/>
      <c r="AF1797" s="35">
        <f t="shared" si="101"/>
        <v>47048</v>
      </c>
      <c r="AG1797" s="36">
        <f t="shared" si="100"/>
        <v>3.7972100000000002E-2</v>
      </c>
      <c r="AH1797" s="36"/>
      <c r="AJ1797" s="37"/>
      <c r="AK1797" s="37"/>
    </row>
    <row r="1798" spans="5:37" x14ac:dyDescent="0.25">
      <c r="E1798" s="1">
        <v>3.9670999999999998</v>
      </c>
      <c r="F1798" s="106"/>
      <c r="J1798" s="110">
        <v>47882</v>
      </c>
      <c r="K1798" s="106">
        <v>3.9731200000000002</v>
      </c>
      <c r="L1798" s="30"/>
      <c r="AF1798" s="35">
        <f t="shared" si="101"/>
        <v>47049</v>
      </c>
      <c r="AG1798" s="36">
        <f t="shared" si="100"/>
        <v>3.7968099999999998E-2</v>
      </c>
      <c r="AH1798" s="36"/>
      <c r="AJ1798" s="37"/>
      <c r="AK1798" s="37"/>
    </row>
    <row r="1799" spans="5:37" x14ac:dyDescent="0.25">
      <c r="E1799" s="1">
        <v>3.9670999999999998</v>
      </c>
      <c r="F1799" s="106"/>
      <c r="J1799" s="110">
        <v>47883</v>
      </c>
      <c r="K1799" s="106">
        <v>3.9731200000000002</v>
      </c>
      <c r="L1799" s="30"/>
      <c r="AF1799" s="35">
        <f t="shared" si="101"/>
        <v>47050</v>
      </c>
      <c r="AG1799" s="36">
        <f t="shared" ref="AG1799:AG1862" si="102">_xlfn.IFNA(VLOOKUP(AF1799,J:K,2,FALSE)/100,AG1798)</f>
        <v>3.7968099999999998E-2</v>
      </c>
      <c r="AH1799" s="36"/>
      <c r="AJ1799" s="37"/>
      <c r="AK1799" s="37"/>
    </row>
    <row r="1800" spans="5:37" x14ac:dyDescent="0.25">
      <c r="E1800" s="1">
        <v>3.9675400000000001</v>
      </c>
      <c r="F1800" s="106"/>
      <c r="J1800" s="110">
        <v>47884</v>
      </c>
      <c r="K1800" s="106">
        <v>3.9731200000000002</v>
      </c>
      <c r="L1800" s="30"/>
      <c r="AF1800" s="35">
        <f t="shared" ref="AF1800:AF1863" si="103">AF1799+1</f>
        <v>47051</v>
      </c>
      <c r="AG1800" s="36">
        <f t="shared" si="102"/>
        <v>3.7968099999999998E-2</v>
      </c>
      <c r="AH1800" s="36"/>
      <c r="AJ1800" s="37"/>
      <c r="AK1800" s="37"/>
    </row>
    <row r="1801" spans="5:37" x14ac:dyDescent="0.25">
      <c r="E1801" s="1">
        <v>3.9670999999999998</v>
      </c>
      <c r="F1801" s="106"/>
      <c r="J1801" s="110">
        <v>47885</v>
      </c>
      <c r="K1801" s="106">
        <v>3.9731200000000002</v>
      </c>
      <c r="L1801" s="30"/>
      <c r="AF1801" s="35">
        <f t="shared" si="103"/>
        <v>47052</v>
      </c>
      <c r="AG1801" s="36">
        <f t="shared" si="102"/>
        <v>3.7968099999999998E-2</v>
      </c>
      <c r="AH1801" s="36"/>
      <c r="AJ1801" s="37"/>
      <c r="AK1801" s="37"/>
    </row>
    <row r="1802" spans="5:37" x14ac:dyDescent="0.25">
      <c r="E1802" s="1">
        <v>3.9670999999999998</v>
      </c>
      <c r="F1802" s="106"/>
      <c r="J1802" s="110">
        <v>47886</v>
      </c>
      <c r="K1802" s="106">
        <v>3.97356</v>
      </c>
      <c r="L1802" s="30"/>
      <c r="AF1802" s="35">
        <f t="shared" si="103"/>
        <v>47053</v>
      </c>
      <c r="AG1802" s="36">
        <f t="shared" si="102"/>
        <v>3.7972100000000002E-2</v>
      </c>
      <c r="AH1802" s="36"/>
      <c r="AJ1802" s="37"/>
      <c r="AK1802" s="37"/>
    </row>
    <row r="1803" spans="5:37" x14ac:dyDescent="0.25">
      <c r="E1803" s="1">
        <v>3.9670999999999998</v>
      </c>
      <c r="F1803" s="106"/>
      <c r="J1803" s="110">
        <v>47889</v>
      </c>
      <c r="K1803" s="106">
        <v>3.9731200000000002</v>
      </c>
      <c r="L1803" s="30"/>
      <c r="AF1803" s="35">
        <f t="shared" si="103"/>
        <v>47054</v>
      </c>
      <c r="AG1803" s="36">
        <f t="shared" si="102"/>
        <v>3.7972100000000002E-2</v>
      </c>
      <c r="AH1803" s="36"/>
      <c r="AJ1803" s="37"/>
      <c r="AK1803" s="37"/>
    </row>
    <row r="1804" spans="5:37" x14ac:dyDescent="0.25">
      <c r="E1804" s="1">
        <v>3.9670999999999998</v>
      </c>
      <c r="F1804" s="106"/>
      <c r="J1804" s="110">
        <v>47890</v>
      </c>
      <c r="K1804" s="106">
        <v>3.9731200000000002</v>
      </c>
      <c r="L1804" s="30"/>
      <c r="AF1804" s="35">
        <f t="shared" si="103"/>
        <v>47055</v>
      </c>
      <c r="AG1804" s="36">
        <f t="shared" si="102"/>
        <v>3.7972100000000002E-2</v>
      </c>
      <c r="AH1804" s="36"/>
      <c r="AJ1804" s="37"/>
      <c r="AK1804" s="37"/>
    </row>
    <row r="1805" spans="5:37" x14ac:dyDescent="0.25">
      <c r="E1805" s="1">
        <v>3.9675400000000001</v>
      </c>
      <c r="F1805" s="106"/>
      <c r="J1805" s="110">
        <v>47891</v>
      </c>
      <c r="K1805" s="106">
        <v>3.9731200000000002</v>
      </c>
      <c r="L1805" s="30"/>
      <c r="AF1805" s="35">
        <f t="shared" si="103"/>
        <v>47056</v>
      </c>
      <c r="AG1805" s="36">
        <f t="shared" si="102"/>
        <v>3.7968099999999998E-2</v>
      </c>
      <c r="AH1805" s="36"/>
      <c r="AJ1805" s="37"/>
      <c r="AK1805" s="37"/>
    </row>
    <row r="1806" spans="5:37" x14ac:dyDescent="0.25">
      <c r="E1806" s="1">
        <v>3.9670999999999998</v>
      </c>
      <c r="F1806" s="106"/>
      <c r="J1806" s="110">
        <v>47892</v>
      </c>
      <c r="K1806" s="106">
        <v>3.9731200000000002</v>
      </c>
      <c r="L1806" s="30"/>
      <c r="AF1806" s="35">
        <f t="shared" si="103"/>
        <v>47057</v>
      </c>
      <c r="AG1806" s="36">
        <f t="shared" si="102"/>
        <v>3.7968099999999998E-2</v>
      </c>
      <c r="AH1806" s="36"/>
      <c r="AJ1806" s="37"/>
      <c r="AK1806" s="37"/>
    </row>
    <row r="1807" spans="5:37" x14ac:dyDescent="0.25">
      <c r="E1807" s="1">
        <v>3.9670999999999998</v>
      </c>
      <c r="F1807" s="106"/>
      <c r="J1807" s="110">
        <v>47893</v>
      </c>
      <c r="K1807" s="106">
        <v>3.9737800000000001</v>
      </c>
      <c r="L1807" s="30"/>
      <c r="AF1807" s="35">
        <f t="shared" si="103"/>
        <v>47058</v>
      </c>
      <c r="AG1807" s="36">
        <f t="shared" si="102"/>
        <v>3.7968099999999998E-2</v>
      </c>
      <c r="AH1807" s="36"/>
      <c r="AJ1807" s="37"/>
      <c r="AK1807" s="37"/>
    </row>
    <row r="1808" spans="5:37" x14ac:dyDescent="0.25">
      <c r="E1808" s="1">
        <v>3.9670999999999998</v>
      </c>
      <c r="F1808" s="106"/>
      <c r="J1808" s="110">
        <v>47897</v>
      </c>
      <c r="K1808" s="106">
        <v>3.9731200000000002</v>
      </c>
      <c r="L1808" s="30"/>
      <c r="AF1808" s="35">
        <f t="shared" si="103"/>
        <v>47059</v>
      </c>
      <c r="AG1808" s="36">
        <f t="shared" si="102"/>
        <v>3.7968099999999998E-2</v>
      </c>
      <c r="AH1808" s="36"/>
      <c r="AJ1808" s="37"/>
      <c r="AK1808" s="37"/>
    </row>
    <row r="1809" spans="5:37" x14ac:dyDescent="0.25">
      <c r="E1809" s="1">
        <v>3.9670999999999998</v>
      </c>
      <c r="F1809" s="106"/>
      <c r="J1809" s="110">
        <v>47898</v>
      </c>
      <c r="K1809" s="106">
        <v>3.9731200000000002</v>
      </c>
      <c r="L1809" s="30"/>
      <c r="AF1809" s="35">
        <f t="shared" si="103"/>
        <v>47060</v>
      </c>
      <c r="AG1809" s="36">
        <f t="shared" si="102"/>
        <v>3.7972100000000002E-2</v>
      </c>
      <c r="AH1809" s="36"/>
      <c r="AJ1809" s="37"/>
      <c r="AK1809" s="37"/>
    </row>
    <row r="1810" spans="5:37" x14ac:dyDescent="0.25">
      <c r="E1810" s="1">
        <v>3.9675400000000001</v>
      </c>
      <c r="F1810" s="106"/>
      <c r="J1810" s="110">
        <v>47899</v>
      </c>
      <c r="K1810" s="106">
        <v>3.9731200000000002</v>
      </c>
      <c r="L1810" s="30"/>
      <c r="AF1810" s="35">
        <f t="shared" si="103"/>
        <v>47061</v>
      </c>
      <c r="AG1810" s="36">
        <f t="shared" si="102"/>
        <v>3.7972100000000002E-2</v>
      </c>
      <c r="AH1810" s="36"/>
      <c r="AJ1810" s="37"/>
      <c r="AK1810" s="37"/>
    </row>
    <row r="1811" spans="5:37" x14ac:dyDescent="0.25">
      <c r="E1811" s="1">
        <v>3.9670999999999998</v>
      </c>
      <c r="F1811" s="106"/>
      <c r="J1811" s="110">
        <v>47900</v>
      </c>
      <c r="K1811" s="106">
        <v>3.97356</v>
      </c>
      <c r="L1811" s="30"/>
      <c r="AF1811" s="35">
        <f t="shared" si="103"/>
        <v>47062</v>
      </c>
      <c r="AG1811" s="36">
        <f t="shared" si="102"/>
        <v>3.7972100000000002E-2</v>
      </c>
      <c r="AH1811" s="36"/>
      <c r="AJ1811" s="37"/>
      <c r="AK1811" s="37"/>
    </row>
    <row r="1812" spans="5:37" x14ac:dyDescent="0.25">
      <c r="E1812" s="1">
        <v>3.9670999999999998</v>
      </c>
      <c r="F1812" s="106"/>
      <c r="J1812" s="110">
        <v>47903</v>
      </c>
      <c r="K1812" s="106">
        <v>3.9731200000000002</v>
      </c>
      <c r="L1812" s="30"/>
      <c r="AF1812" s="35">
        <f t="shared" si="103"/>
        <v>47063</v>
      </c>
      <c r="AG1812" s="36">
        <f t="shared" si="102"/>
        <v>3.7968099999999998E-2</v>
      </c>
      <c r="AH1812" s="36"/>
      <c r="AJ1812" s="37"/>
      <c r="AK1812" s="37"/>
    </row>
    <row r="1813" spans="5:37" x14ac:dyDescent="0.25">
      <c r="E1813" s="1">
        <v>3.9670999999999998</v>
      </c>
      <c r="F1813" s="106"/>
      <c r="J1813" s="110">
        <v>47904</v>
      </c>
      <c r="K1813" s="106">
        <v>3.9731200000000002</v>
      </c>
      <c r="L1813" s="30"/>
      <c r="AF1813" s="35">
        <f t="shared" si="103"/>
        <v>47064</v>
      </c>
      <c r="AG1813" s="36">
        <f t="shared" si="102"/>
        <v>3.7968099999999998E-2</v>
      </c>
      <c r="AH1813" s="36"/>
      <c r="AJ1813" s="37"/>
      <c r="AK1813" s="37"/>
    </row>
    <row r="1814" spans="5:37" x14ac:dyDescent="0.25">
      <c r="E1814" s="1">
        <v>3.9670999999999998</v>
      </c>
      <c r="F1814" s="106"/>
      <c r="J1814" s="110">
        <v>47905</v>
      </c>
      <c r="K1814" s="106">
        <v>3.9731200000000002</v>
      </c>
      <c r="L1814" s="30"/>
      <c r="AF1814" s="35">
        <f t="shared" si="103"/>
        <v>47065</v>
      </c>
      <c r="AG1814" s="36">
        <f t="shared" si="102"/>
        <v>3.7968099999999998E-2</v>
      </c>
      <c r="AH1814" s="36"/>
      <c r="AJ1814" s="37"/>
      <c r="AK1814" s="37"/>
    </row>
    <row r="1815" spans="5:37" x14ac:dyDescent="0.25">
      <c r="E1815" s="1">
        <v>3.9677500000000001</v>
      </c>
      <c r="F1815" s="106"/>
      <c r="J1815" s="110">
        <v>47906</v>
      </c>
      <c r="K1815" s="106">
        <v>3.9731200000000002</v>
      </c>
      <c r="L1815" s="30"/>
      <c r="AF1815" s="35">
        <f t="shared" si="103"/>
        <v>47066</v>
      </c>
      <c r="AG1815" s="36">
        <f t="shared" si="102"/>
        <v>3.7968099999999998E-2</v>
      </c>
      <c r="AH1815" s="36"/>
      <c r="AJ1815" s="37"/>
      <c r="AK1815" s="37"/>
    </row>
    <row r="1816" spans="5:37" x14ac:dyDescent="0.25">
      <c r="E1816" s="1">
        <v>3.9670999999999998</v>
      </c>
      <c r="F1816" s="106"/>
      <c r="J1816" s="110">
        <v>47907</v>
      </c>
      <c r="K1816" s="106">
        <v>3.97356</v>
      </c>
      <c r="L1816" s="30"/>
      <c r="AF1816" s="35">
        <f t="shared" si="103"/>
        <v>47067</v>
      </c>
      <c r="AG1816" s="36">
        <f t="shared" si="102"/>
        <v>3.7972100000000002E-2</v>
      </c>
      <c r="AH1816" s="36"/>
      <c r="AJ1816" s="37"/>
      <c r="AK1816" s="37"/>
    </row>
    <row r="1817" spans="5:37" x14ac:dyDescent="0.25">
      <c r="E1817" s="1">
        <v>3.9670999999999998</v>
      </c>
      <c r="F1817" s="106"/>
      <c r="J1817" s="110">
        <v>47910</v>
      </c>
      <c r="K1817" s="106">
        <v>3.9731200000000002</v>
      </c>
      <c r="L1817" s="30"/>
      <c r="AF1817" s="35">
        <f t="shared" si="103"/>
        <v>47068</v>
      </c>
      <c r="AG1817" s="36">
        <f t="shared" si="102"/>
        <v>3.7972100000000002E-2</v>
      </c>
      <c r="AH1817" s="36"/>
      <c r="AJ1817" s="37"/>
      <c r="AK1817" s="37"/>
    </row>
    <row r="1818" spans="5:37" x14ac:dyDescent="0.25">
      <c r="E1818" s="1">
        <v>3.9670999999999998</v>
      </c>
      <c r="F1818" s="106"/>
      <c r="J1818" s="110">
        <v>47911</v>
      </c>
      <c r="K1818" s="106">
        <v>3.9731200000000002</v>
      </c>
      <c r="L1818" s="30"/>
      <c r="AF1818" s="35">
        <f t="shared" si="103"/>
        <v>47069</v>
      </c>
      <c r="AG1818" s="36">
        <f t="shared" si="102"/>
        <v>3.7972100000000002E-2</v>
      </c>
      <c r="AH1818" s="36"/>
      <c r="AJ1818" s="37"/>
      <c r="AK1818" s="37"/>
    </row>
    <row r="1819" spans="5:37" x14ac:dyDescent="0.25">
      <c r="E1819" s="1">
        <v>3.9675400000000001</v>
      </c>
      <c r="F1819" s="106"/>
      <c r="J1819" s="110">
        <v>47912</v>
      </c>
      <c r="K1819" s="106">
        <v>3.9731200000000002</v>
      </c>
      <c r="L1819" s="30"/>
      <c r="AF1819" s="35">
        <f t="shared" si="103"/>
        <v>47070</v>
      </c>
      <c r="AG1819" s="36">
        <f t="shared" si="102"/>
        <v>3.7968099999999998E-2</v>
      </c>
      <c r="AH1819" s="36"/>
      <c r="AJ1819" s="37"/>
      <c r="AK1819" s="37"/>
    </row>
    <row r="1820" spans="5:37" x14ac:dyDescent="0.25">
      <c r="E1820" s="1">
        <v>3.9670999999999998</v>
      </c>
      <c r="F1820" s="106"/>
      <c r="J1820" s="110">
        <v>47913</v>
      </c>
      <c r="K1820" s="106">
        <v>3.9731200000000002</v>
      </c>
      <c r="L1820" s="30"/>
      <c r="AF1820" s="35">
        <f t="shared" si="103"/>
        <v>47071</v>
      </c>
      <c r="AG1820" s="36">
        <f t="shared" si="102"/>
        <v>3.7968099999999998E-2</v>
      </c>
      <c r="AH1820" s="36"/>
      <c r="AJ1820" s="37"/>
      <c r="AK1820" s="37"/>
    </row>
    <row r="1821" spans="5:37" x14ac:dyDescent="0.25">
      <c r="E1821" s="1">
        <v>3.9670999999999998</v>
      </c>
      <c r="F1821" s="106"/>
      <c r="J1821" s="110">
        <v>47914</v>
      </c>
      <c r="K1821" s="106">
        <v>3.97356</v>
      </c>
      <c r="L1821" s="30"/>
      <c r="AF1821" s="35">
        <f t="shared" si="103"/>
        <v>47072</v>
      </c>
      <c r="AG1821" s="36">
        <f t="shared" si="102"/>
        <v>3.7968099999999998E-2</v>
      </c>
      <c r="AH1821" s="36"/>
      <c r="AJ1821" s="37"/>
      <c r="AK1821" s="37"/>
    </row>
    <row r="1822" spans="5:37" x14ac:dyDescent="0.25">
      <c r="E1822" s="1">
        <v>3.9670999999999998</v>
      </c>
      <c r="F1822" s="106"/>
      <c r="J1822" s="110">
        <v>47917</v>
      </c>
      <c r="K1822" s="106">
        <v>3.9731200000000002</v>
      </c>
      <c r="L1822" s="30"/>
      <c r="AF1822" s="35">
        <f t="shared" si="103"/>
        <v>47073</v>
      </c>
      <c r="AG1822" s="36">
        <f t="shared" si="102"/>
        <v>3.7968099999999998E-2</v>
      </c>
      <c r="AH1822" s="36"/>
      <c r="AJ1822" s="37"/>
      <c r="AK1822" s="37"/>
    </row>
    <row r="1823" spans="5:37" x14ac:dyDescent="0.25">
      <c r="E1823" s="1">
        <v>3.9670999999999998</v>
      </c>
      <c r="F1823" s="106"/>
      <c r="J1823" s="110">
        <v>47918</v>
      </c>
      <c r="K1823" s="106">
        <v>3.9731200000000002</v>
      </c>
      <c r="L1823" s="30"/>
      <c r="AF1823" s="35">
        <f t="shared" si="103"/>
        <v>47074</v>
      </c>
      <c r="AG1823" s="36">
        <f t="shared" si="102"/>
        <v>3.7972100000000002E-2</v>
      </c>
      <c r="AH1823" s="36"/>
      <c r="AJ1823" s="37"/>
      <c r="AK1823" s="37"/>
    </row>
    <row r="1824" spans="5:37" x14ac:dyDescent="0.25">
      <c r="E1824" s="1">
        <v>3.9675400000000001</v>
      </c>
      <c r="F1824" s="106"/>
      <c r="J1824" s="110">
        <v>47919</v>
      </c>
      <c r="K1824" s="106">
        <v>3.9731200000000002</v>
      </c>
      <c r="L1824" s="30"/>
      <c r="AF1824" s="35">
        <f t="shared" si="103"/>
        <v>47075</v>
      </c>
      <c r="AG1824" s="36">
        <f t="shared" si="102"/>
        <v>3.7972100000000002E-2</v>
      </c>
      <c r="AH1824" s="36"/>
      <c r="AJ1824" s="37"/>
      <c r="AK1824" s="37"/>
    </row>
    <row r="1825" spans="5:37" x14ac:dyDescent="0.25">
      <c r="E1825" s="1">
        <v>3.9670999999999998</v>
      </c>
      <c r="F1825" s="106"/>
      <c r="J1825" s="110">
        <v>47920</v>
      </c>
      <c r="K1825" s="106">
        <v>3.9731200000000002</v>
      </c>
      <c r="L1825" s="30"/>
      <c r="AF1825" s="35">
        <f t="shared" si="103"/>
        <v>47076</v>
      </c>
      <c r="AG1825" s="36">
        <f t="shared" si="102"/>
        <v>3.7972100000000002E-2</v>
      </c>
      <c r="AH1825" s="36"/>
      <c r="AJ1825" s="37"/>
      <c r="AK1825" s="37"/>
    </row>
    <row r="1826" spans="5:37" x14ac:dyDescent="0.25">
      <c r="E1826" s="1">
        <v>3.9670999999999998</v>
      </c>
      <c r="F1826" s="106"/>
      <c r="J1826" s="110">
        <v>47921</v>
      </c>
      <c r="K1826" s="106">
        <v>3.97356</v>
      </c>
      <c r="L1826" s="30"/>
      <c r="AF1826" s="35">
        <f t="shared" si="103"/>
        <v>47077</v>
      </c>
      <c r="AG1826" s="36">
        <f t="shared" si="102"/>
        <v>3.7968099999999998E-2</v>
      </c>
      <c r="AH1826" s="36"/>
      <c r="AJ1826" s="37"/>
      <c r="AK1826" s="37"/>
    </row>
    <row r="1827" spans="5:37" x14ac:dyDescent="0.25">
      <c r="E1827" s="1">
        <v>3.9670999999999998</v>
      </c>
      <c r="F1827" s="106"/>
      <c r="J1827" s="110">
        <v>47924</v>
      </c>
      <c r="K1827" s="106">
        <v>3.9731200000000002</v>
      </c>
      <c r="L1827" s="30"/>
      <c r="AF1827" s="35">
        <f t="shared" si="103"/>
        <v>47078</v>
      </c>
      <c r="AG1827" s="36">
        <f t="shared" si="102"/>
        <v>3.7968099999999998E-2</v>
      </c>
      <c r="AH1827" s="36"/>
      <c r="AJ1827" s="37"/>
      <c r="AK1827" s="37"/>
    </row>
    <row r="1828" spans="5:37" x14ac:dyDescent="0.25">
      <c r="E1828" s="1">
        <v>3.9670999999999998</v>
      </c>
      <c r="F1828" s="106"/>
      <c r="J1828" s="110">
        <v>47925</v>
      </c>
      <c r="K1828" s="106">
        <v>3.9731200000000002</v>
      </c>
      <c r="L1828" s="30"/>
      <c r="AF1828" s="35">
        <f t="shared" si="103"/>
        <v>47079</v>
      </c>
      <c r="AG1828" s="36">
        <f t="shared" si="102"/>
        <v>3.79701E-2</v>
      </c>
      <c r="AH1828" s="36"/>
      <c r="AJ1828" s="37"/>
      <c r="AK1828" s="37"/>
    </row>
    <row r="1829" spans="5:37" x14ac:dyDescent="0.25">
      <c r="E1829" s="1">
        <v>3.9675400000000001</v>
      </c>
      <c r="F1829" s="106"/>
      <c r="J1829" s="110">
        <v>47926</v>
      </c>
      <c r="K1829" s="106">
        <v>3.9731200000000002</v>
      </c>
      <c r="L1829" s="30"/>
      <c r="AF1829" s="35">
        <f t="shared" si="103"/>
        <v>47080</v>
      </c>
      <c r="AG1829" s="36">
        <f t="shared" si="102"/>
        <v>3.79701E-2</v>
      </c>
      <c r="AH1829" s="36"/>
      <c r="AJ1829" s="37"/>
      <c r="AK1829" s="37"/>
    </row>
    <row r="1830" spans="5:37" x14ac:dyDescent="0.25">
      <c r="E1830" s="1">
        <v>3.9670999999999998</v>
      </c>
      <c r="F1830" s="106"/>
      <c r="J1830" s="110">
        <v>47927</v>
      </c>
      <c r="K1830" s="106">
        <v>3.9731200000000002</v>
      </c>
      <c r="L1830" s="30"/>
      <c r="AF1830" s="35">
        <f t="shared" si="103"/>
        <v>47081</v>
      </c>
      <c r="AG1830" s="36">
        <f t="shared" si="102"/>
        <v>3.7972100000000002E-2</v>
      </c>
      <c r="AH1830" s="36"/>
      <c r="AJ1830" s="37"/>
      <c r="AK1830" s="37"/>
    </row>
    <row r="1831" spans="5:37" x14ac:dyDescent="0.25">
      <c r="E1831" s="1">
        <v>3.9670999999999998</v>
      </c>
      <c r="F1831" s="106"/>
      <c r="J1831" s="110">
        <v>47928</v>
      </c>
      <c r="K1831" s="106">
        <v>3.97356</v>
      </c>
      <c r="L1831" s="30"/>
      <c r="AF1831" s="35">
        <f t="shared" si="103"/>
        <v>47082</v>
      </c>
      <c r="AG1831" s="36">
        <f t="shared" si="102"/>
        <v>3.7972100000000002E-2</v>
      </c>
      <c r="AH1831" s="36"/>
      <c r="AJ1831" s="37"/>
      <c r="AK1831" s="37"/>
    </row>
    <row r="1832" spans="5:37" x14ac:dyDescent="0.25">
      <c r="E1832" s="1">
        <v>3.9670999999999998</v>
      </c>
      <c r="F1832" s="106"/>
      <c r="J1832" s="110">
        <v>47931</v>
      </c>
      <c r="K1832" s="106">
        <v>3.9731200000000002</v>
      </c>
      <c r="L1832" s="30"/>
      <c r="AF1832" s="35">
        <f t="shared" si="103"/>
        <v>47083</v>
      </c>
      <c r="AG1832" s="36">
        <f t="shared" si="102"/>
        <v>3.7972100000000002E-2</v>
      </c>
      <c r="AH1832" s="36"/>
      <c r="AJ1832" s="37"/>
      <c r="AK1832" s="37"/>
    </row>
    <row r="1833" spans="5:37" x14ac:dyDescent="0.25">
      <c r="E1833" s="1">
        <v>3.9670999999999998</v>
      </c>
      <c r="F1833" s="106"/>
      <c r="J1833" s="110">
        <v>47932</v>
      </c>
      <c r="K1833" s="106">
        <v>3.9731200000000002</v>
      </c>
      <c r="L1833" s="30"/>
      <c r="AF1833" s="35">
        <f t="shared" si="103"/>
        <v>47084</v>
      </c>
      <c r="AG1833" s="36">
        <f t="shared" si="102"/>
        <v>3.7968099999999998E-2</v>
      </c>
      <c r="AH1833" s="36"/>
      <c r="AJ1833" s="37"/>
      <c r="AK1833" s="37"/>
    </row>
    <row r="1834" spans="5:37" x14ac:dyDescent="0.25">
      <c r="E1834" s="1">
        <v>3.9675400000000001</v>
      </c>
      <c r="F1834" s="106"/>
      <c r="J1834" s="110">
        <v>47933</v>
      </c>
      <c r="K1834" s="106">
        <v>3.9731200000000002</v>
      </c>
      <c r="L1834" s="30"/>
      <c r="AF1834" s="35">
        <f t="shared" si="103"/>
        <v>47085</v>
      </c>
      <c r="AG1834" s="36">
        <f t="shared" si="102"/>
        <v>3.7968099999999998E-2</v>
      </c>
      <c r="AH1834" s="36"/>
      <c r="AJ1834" s="37"/>
      <c r="AK1834" s="37"/>
    </row>
    <row r="1835" spans="5:37" x14ac:dyDescent="0.25">
      <c r="E1835" s="1">
        <v>3.9670999999999998</v>
      </c>
      <c r="F1835" s="106"/>
      <c r="J1835" s="110">
        <v>47934</v>
      </c>
      <c r="K1835" s="106">
        <v>3.9731200000000002</v>
      </c>
      <c r="L1835" s="30"/>
      <c r="AF1835" s="35">
        <f t="shared" si="103"/>
        <v>47086</v>
      </c>
      <c r="AG1835" s="36">
        <f t="shared" si="102"/>
        <v>3.7968099999999998E-2</v>
      </c>
      <c r="AH1835" s="36"/>
      <c r="AJ1835" s="37"/>
      <c r="AK1835" s="37"/>
    </row>
    <row r="1836" spans="5:37" x14ac:dyDescent="0.25">
      <c r="E1836" s="1">
        <v>3.9670999999999998</v>
      </c>
      <c r="F1836" s="106"/>
      <c r="J1836" s="110">
        <v>47935</v>
      </c>
      <c r="K1836" s="106">
        <v>3.97356</v>
      </c>
      <c r="L1836" s="30"/>
      <c r="AF1836" s="35">
        <f t="shared" si="103"/>
        <v>47087</v>
      </c>
      <c r="AG1836" s="36">
        <f t="shared" si="102"/>
        <v>3.8770400000000003E-2</v>
      </c>
      <c r="AH1836" s="36"/>
      <c r="AJ1836" s="37"/>
      <c r="AK1836" s="37"/>
    </row>
    <row r="1837" spans="5:37" x14ac:dyDescent="0.25">
      <c r="E1837" s="1">
        <v>3.9670999999999998</v>
      </c>
      <c r="F1837" s="106"/>
      <c r="J1837" s="110">
        <v>47938</v>
      </c>
      <c r="K1837" s="106">
        <v>3.9731200000000002</v>
      </c>
      <c r="L1837" s="30"/>
      <c r="AF1837" s="35">
        <f t="shared" si="103"/>
        <v>47088</v>
      </c>
      <c r="AG1837" s="36">
        <f t="shared" si="102"/>
        <v>3.8774500000000003E-2</v>
      </c>
      <c r="AH1837" s="36"/>
      <c r="AJ1837" s="37"/>
      <c r="AK1837" s="37"/>
    </row>
    <row r="1838" spans="5:37" x14ac:dyDescent="0.25">
      <c r="E1838" s="1">
        <v>3.9670999999999998</v>
      </c>
      <c r="F1838" s="106"/>
      <c r="J1838" s="110">
        <v>47939</v>
      </c>
      <c r="K1838" s="106">
        <v>3.9731200000000002</v>
      </c>
      <c r="L1838" s="30"/>
      <c r="AF1838" s="35">
        <f t="shared" si="103"/>
        <v>47089</v>
      </c>
      <c r="AG1838" s="36">
        <f t="shared" si="102"/>
        <v>3.8774500000000003E-2</v>
      </c>
      <c r="AH1838" s="36"/>
      <c r="AJ1838" s="37"/>
      <c r="AK1838" s="37"/>
    </row>
    <row r="1839" spans="5:37" x14ac:dyDescent="0.25">
      <c r="E1839" s="1">
        <v>3.9675400000000001</v>
      </c>
      <c r="F1839" s="106"/>
      <c r="J1839" s="110">
        <v>47940</v>
      </c>
      <c r="K1839" s="106">
        <v>3.9731200000000002</v>
      </c>
      <c r="L1839" s="30"/>
      <c r="AF1839" s="35">
        <f t="shared" si="103"/>
        <v>47090</v>
      </c>
      <c r="AG1839" s="36">
        <f t="shared" si="102"/>
        <v>3.8774500000000003E-2</v>
      </c>
      <c r="AH1839" s="36"/>
      <c r="AJ1839" s="37"/>
      <c r="AK1839" s="37"/>
    </row>
    <row r="1840" spans="5:37" x14ac:dyDescent="0.25">
      <c r="E1840" s="1">
        <v>3.9670999999999998</v>
      </c>
      <c r="F1840" s="106"/>
      <c r="J1840" s="110">
        <v>47941</v>
      </c>
      <c r="K1840" s="106">
        <v>3.9731200000000002</v>
      </c>
      <c r="L1840" s="30"/>
      <c r="AF1840" s="35">
        <f t="shared" si="103"/>
        <v>47091</v>
      </c>
      <c r="AG1840" s="36">
        <f t="shared" si="102"/>
        <v>3.8770400000000003E-2</v>
      </c>
      <c r="AH1840" s="36"/>
      <c r="AJ1840" s="37"/>
      <c r="AK1840" s="37"/>
    </row>
    <row r="1841" spans="5:37" x14ac:dyDescent="0.25">
      <c r="E1841" s="1">
        <v>3.9670999999999998</v>
      </c>
      <c r="F1841" s="106"/>
      <c r="J1841" s="110">
        <v>47942</v>
      </c>
      <c r="K1841" s="106">
        <v>3.97356</v>
      </c>
      <c r="L1841" s="30"/>
      <c r="AF1841" s="35">
        <f t="shared" si="103"/>
        <v>47092</v>
      </c>
      <c r="AG1841" s="36">
        <f t="shared" si="102"/>
        <v>3.8770400000000003E-2</v>
      </c>
      <c r="AH1841" s="36"/>
      <c r="AJ1841" s="37"/>
      <c r="AK1841" s="37"/>
    </row>
    <row r="1842" spans="5:37" x14ac:dyDescent="0.25">
      <c r="E1842" s="1">
        <v>3.9670999999999998</v>
      </c>
      <c r="F1842" s="106"/>
      <c r="J1842" s="110">
        <v>47945</v>
      </c>
      <c r="K1842" s="106">
        <v>3.9731200000000002</v>
      </c>
      <c r="L1842" s="30"/>
      <c r="AF1842" s="35">
        <f t="shared" si="103"/>
        <v>47093</v>
      </c>
      <c r="AG1842" s="36">
        <f t="shared" si="102"/>
        <v>3.8770400000000003E-2</v>
      </c>
      <c r="AH1842" s="36"/>
      <c r="AJ1842" s="37"/>
      <c r="AK1842" s="37"/>
    </row>
    <row r="1843" spans="5:37" x14ac:dyDescent="0.25">
      <c r="E1843" s="1">
        <v>3.9670999999999998</v>
      </c>
      <c r="F1843" s="106"/>
      <c r="J1843" s="110">
        <v>47946</v>
      </c>
      <c r="K1843" s="106">
        <v>3.9731200000000002</v>
      </c>
      <c r="L1843" s="30"/>
      <c r="AF1843" s="35">
        <f t="shared" si="103"/>
        <v>47094</v>
      </c>
      <c r="AG1843" s="36">
        <f t="shared" si="102"/>
        <v>3.8770400000000003E-2</v>
      </c>
      <c r="AH1843" s="36"/>
      <c r="AJ1843" s="37"/>
      <c r="AK1843" s="37"/>
    </row>
    <row r="1844" spans="5:37" x14ac:dyDescent="0.25">
      <c r="E1844" s="1">
        <v>3.9675400000000001</v>
      </c>
      <c r="F1844" s="106"/>
      <c r="J1844" s="110">
        <v>47947</v>
      </c>
      <c r="K1844" s="106">
        <v>3.9731200000000002</v>
      </c>
      <c r="L1844" s="30"/>
      <c r="AF1844" s="35">
        <f t="shared" si="103"/>
        <v>47095</v>
      </c>
      <c r="AG1844" s="36">
        <f t="shared" si="102"/>
        <v>3.8774500000000003E-2</v>
      </c>
      <c r="AH1844" s="36"/>
      <c r="AJ1844" s="37"/>
      <c r="AK1844" s="37"/>
    </row>
    <row r="1845" spans="5:37" x14ac:dyDescent="0.25">
      <c r="E1845" s="1">
        <v>3.9670999999999998</v>
      </c>
      <c r="F1845" s="106"/>
      <c r="J1845" s="110">
        <v>47948</v>
      </c>
      <c r="K1845" s="106">
        <v>3.9737800000000001</v>
      </c>
      <c r="L1845" s="30"/>
      <c r="AF1845" s="35">
        <f t="shared" si="103"/>
        <v>47096</v>
      </c>
      <c r="AG1845" s="36">
        <f t="shared" si="102"/>
        <v>3.8774500000000003E-2</v>
      </c>
      <c r="AH1845" s="36"/>
      <c r="AJ1845" s="37"/>
      <c r="AK1845" s="37"/>
    </row>
    <row r="1846" spans="5:37" x14ac:dyDescent="0.25">
      <c r="E1846" s="1">
        <v>3.9670999999999998</v>
      </c>
      <c r="F1846" s="106"/>
      <c r="J1846" s="110">
        <v>47952</v>
      </c>
      <c r="K1846" s="106">
        <v>3.9731200000000002</v>
      </c>
      <c r="L1846" s="30"/>
      <c r="AF1846" s="35">
        <f t="shared" si="103"/>
        <v>47097</v>
      </c>
      <c r="AG1846" s="36">
        <f t="shared" si="102"/>
        <v>3.8774500000000003E-2</v>
      </c>
      <c r="AH1846" s="36"/>
      <c r="AJ1846" s="37"/>
      <c r="AK1846" s="37"/>
    </row>
    <row r="1847" spans="5:37" x14ac:dyDescent="0.25">
      <c r="E1847" s="1">
        <v>3.9670999999999998</v>
      </c>
      <c r="F1847" s="106"/>
      <c r="J1847" s="110">
        <v>47953</v>
      </c>
      <c r="K1847" s="106">
        <v>3.9731200000000002</v>
      </c>
      <c r="L1847" s="30"/>
      <c r="AF1847" s="35">
        <f t="shared" si="103"/>
        <v>47098</v>
      </c>
      <c r="AG1847" s="36">
        <f t="shared" si="102"/>
        <v>3.8770400000000003E-2</v>
      </c>
      <c r="AH1847" s="36"/>
      <c r="AJ1847" s="37"/>
      <c r="AK1847" s="37"/>
    </row>
    <row r="1848" spans="5:37" x14ac:dyDescent="0.25">
      <c r="E1848" s="1">
        <v>3.9670999999999998</v>
      </c>
      <c r="F1848" s="106"/>
      <c r="J1848" s="110">
        <v>47954</v>
      </c>
      <c r="K1848" s="106">
        <v>3.9731200000000002</v>
      </c>
      <c r="L1848" s="30"/>
      <c r="AF1848" s="35">
        <f t="shared" si="103"/>
        <v>47099</v>
      </c>
      <c r="AG1848" s="36">
        <f t="shared" si="102"/>
        <v>3.8770400000000003E-2</v>
      </c>
      <c r="AH1848" s="36"/>
      <c r="AJ1848" s="37"/>
      <c r="AK1848" s="37"/>
    </row>
    <row r="1849" spans="5:37" x14ac:dyDescent="0.25">
      <c r="E1849" s="1">
        <v>3.9675400000000001</v>
      </c>
      <c r="F1849" s="106"/>
      <c r="J1849" s="110">
        <v>47955</v>
      </c>
      <c r="K1849" s="106">
        <v>3.9731200000000002</v>
      </c>
      <c r="L1849" s="30"/>
      <c r="AF1849" s="35">
        <f t="shared" si="103"/>
        <v>47100</v>
      </c>
      <c r="AG1849" s="36">
        <f t="shared" si="102"/>
        <v>3.8770400000000003E-2</v>
      </c>
      <c r="AH1849" s="36"/>
      <c r="AJ1849" s="37"/>
      <c r="AK1849" s="37"/>
    </row>
    <row r="1850" spans="5:37" x14ac:dyDescent="0.25">
      <c r="E1850" s="1">
        <v>3.9670999999999998</v>
      </c>
      <c r="F1850" s="106"/>
      <c r="J1850" s="110">
        <v>47956</v>
      </c>
      <c r="K1850" s="106">
        <v>3.97356</v>
      </c>
      <c r="L1850" s="30"/>
      <c r="AF1850" s="35">
        <f t="shared" si="103"/>
        <v>47101</v>
      </c>
      <c r="AG1850" s="36">
        <f t="shared" si="102"/>
        <v>3.8770400000000003E-2</v>
      </c>
      <c r="AH1850" s="36"/>
      <c r="AJ1850" s="37"/>
      <c r="AK1850" s="37"/>
    </row>
    <row r="1851" spans="5:37" x14ac:dyDescent="0.25">
      <c r="E1851" s="1">
        <v>3.9670999999999998</v>
      </c>
      <c r="F1851" s="106"/>
      <c r="J1851" s="110">
        <v>47959</v>
      </c>
      <c r="K1851" s="106">
        <v>3.9731200000000002</v>
      </c>
      <c r="L1851" s="30"/>
      <c r="AF1851" s="35">
        <f t="shared" si="103"/>
        <v>47102</v>
      </c>
      <c r="AG1851" s="36">
        <f t="shared" si="102"/>
        <v>3.8774500000000003E-2</v>
      </c>
      <c r="AH1851" s="36"/>
      <c r="AJ1851" s="37"/>
      <c r="AK1851" s="37"/>
    </row>
    <row r="1852" spans="5:37" x14ac:dyDescent="0.25">
      <c r="E1852" s="1">
        <v>3.9670999999999998</v>
      </c>
      <c r="F1852" s="106"/>
      <c r="J1852" s="110">
        <v>47960</v>
      </c>
      <c r="K1852" s="106">
        <v>3.9731200000000002</v>
      </c>
      <c r="L1852" s="30"/>
      <c r="AF1852" s="35">
        <f t="shared" si="103"/>
        <v>47103</v>
      </c>
      <c r="AG1852" s="36">
        <f t="shared" si="102"/>
        <v>3.8774500000000003E-2</v>
      </c>
      <c r="AH1852" s="36"/>
      <c r="AJ1852" s="37"/>
      <c r="AK1852" s="37"/>
    </row>
    <row r="1853" spans="5:37" x14ac:dyDescent="0.25">
      <c r="E1853" s="1">
        <v>3.9677500000000001</v>
      </c>
      <c r="F1853" s="106"/>
      <c r="J1853" s="110">
        <v>47961</v>
      </c>
      <c r="K1853" s="106">
        <v>3.9731200000000002</v>
      </c>
      <c r="L1853" s="30"/>
      <c r="AF1853" s="35">
        <f t="shared" si="103"/>
        <v>47104</v>
      </c>
      <c r="AG1853" s="36">
        <f t="shared" si="102"/>
        <v>3.8774500000000003E-2</v>
      </c>
      <c r="AH1853" s="36"/>
      <c r="AJ1853" s="37"/>
      <c r="AK1853" s="37"/>
    </row>
    <row r="1854" spans="5:37" x14ac:dyDescent="0.25">
      <c r="E1854" s="1">
        <v>3.9670999999999998</v>
      </c>
      <c r="F1854" s="106"/>
      <c r="J1854" s="110">
        <v>47962</v>
      </c>
      <c r="K1854" s="106">
        <v>3.9731200000000002</v>
      </c>
      <c r="L1854" s="30"/>
      <c r="AF1854" s="35">
        <f t="shared" si="103"/>
        <v>47105</v>
      </c>
      <c r="AG1854" s="36">
        <f t="shared" si="102"/>
        <v>3.8770400000000003E-2</v>
      </c>
      <c r="AH1854" s="36"/>
      <c r="AJ1854" s="37"/>
      <c r="AK1854" s="37"/>
    </row>
    <row r="1855" spans="5:37" x14ac:dyDescent="0.25">
      <c r="E1855" s="1">
        <v>3.9670999999999998</v>
      </c>
      <c r="F1855" s="106"/>
      <c r="J1855" s="110">
        <v>47963</v>
      </c>
      <c r="K1855" s="106">
        <v>3.97356</v>
      </c>
      <c r="L1855" s="30"/>
      <c r="AF1855" s="35">
        <f t="shared" si="103"/>
        <v>47106</v>
      </c>
      <c r="AG1855" s="36">
        <f t="shared" si="102"/>
        <v>3.8770400000000003E-2</v>
      </c>
      <c r="AH1855" s="36"/>
      <c r="AJ1855" s="37"/>
      <c r="AK1855" s="37"/>
    </row>
    <row r="1856" spans="5:37" x14ac:dyDescent="0.25">
      <c r="E1856" s="1">
        <v>3.9670999999999998</v>
      </c>
      <c r="F1856" s="106"/>
      <c r="J1856" s="110">
        <v>47966</v>
      </c>
      <c r="K1856" s="106">
        <v>3.9731200000000002</v>
      </c>
      <c r="L1856" s="30"/>
      <c r="AF1856" s="35">
        <f t="shared" si="103"/>
        <v>47107</v>
      </c>
      <c r="AG1856" s="36">
        <f t="shared" si="102"/>
        <v>3.8770400000000003E-2</v>
      </c>
      <c r="AH1856" s="36"/>
      <c r="AJ1856" s="37"/>
      <c r="AK1856" s="37"/>
    </row>
    <row r="1857" spans="5:37" x14ac:dyDescent="0.25">
      <c r="E1857" s="1">
        <v>3.9670999999999998</v>
      </c>
      <c r="F1857" s="106"/>
      <c r="J1857" s="110">
        <v>47967</v>
      </c>
      <c r="K1857" s="106">
        <v>3.9731200000000002</v>
      </c>
      <c r="L1857" s="30"/>
      <c r="AF1857" s="35">
        <f t="shared" si="103"/>
        <v>47108</v>
      </c>
      <c r="AG1857" s="36">
        <f t="shared" si="102"/>
        <v>3.8770400000000003E-2</v>
      </c>
      <c r="AH1857" s="36"/>
      <c r="AJ1857" s="37"/>
      <c r="AK1857" s="37"/>
    </row>
    <row r="1858" spans="5:37" x14ac:dyDescent="0.25">
      <c r="E1858" s="1">
        <v>3.9675400000000001</v>
      </c>
      <c r="F1858" s="106"/>
      <c r="J1858" s="110">
        <v>47968</v>
      </c>
      <c r="K1858" s="106">
        <v>3.9731200000000002</v>
      </c>
      <c r="L1858" s="30"/>
      <c r="AF1858" s="35">
        <f t="shared" si="103"/>
        <v>47109</v>
      </c>
      <c r="AG1858" s="36">
        <f t="shared" si="102"/>
        <v>3.8776600000000001E-2</v>
      </c>
      <c r="AH1858" s="36"/>
      <c r="AJ1858" s="37"/>
      <c r="AK1858" s="37"/>
    </row>
    <row r="1859" spans="5:37" x14ac:dyDescent="0.25">
      <c r="E1859" s="1">
        <v>3.9670999999999998</v>
      </c>
      <c r="F1859" s="106"/>
      <c r="J1859" s="110">
        <v>47969</v>
      </c>
      <c r="K1859" s="106">
        <v>3.9731200000000002</v>
      </c>
      <c r="L1859" s="30"/>
      <c r="AF1859" s="35">
        <f t="shared" si="103"/>
        <v>47110</v>
      </c>
      <c r="AG1859" s="36">
        <f t="shared" si="102"/>
        <v>3.8776600000000001E-2</v>
      </c>
      <c r="AH1859" s="36"/>
      <c r="AJ1859" s="37"/>
      <c r="AK1859" s="37"/>
    </row>
    <row r="1860" spans="5:37" x14ac:dyDescent="0.25">
      <c r="E1860" s="1">
        <v>3.9670999999999998</v>
      </c>
      <c r="F1860" s="106"/>
      <c r="J1860" s="110">
        <v>47970</v>
      </c>
      <c r="K1860" s="106">
        <v>3.97356</v>
      </c>
      <c r="L1860" s="30"/>
      <c r="AF1860" s="35">
        <f t="shared" si="103"/>
        <v>47111</v>
      </c>
      <c r="AG1860" s="36">
        <f t="shared" si="102"/>
        <v>3.8776600000000001E-2</v>
      </c>
      <c r="AH1860" s="36"/>
      <c r="AJ1860" s="37"/>
      <c r="AK1860" s="37"/>
    </row>
    <row r="1861" spans="5:37" x14ac:dyDescent="0.25">
      <c r="E1861" s="1">
        <v>3.9670999999999998</v>
      </c>
      <c r="F1861" s="106"/>
      <c r="J1861" s="110">
        <v>47973</v>
      </c>
      <c r="K1861" s="106">
        <v>3.9731200000000002</v>
      </c>
      <c r="L1861" s="30"/>
      <c r="AF1861" s="35">
        <f t="shared" si="103"/>
        <v>47112</v>
      </c>
      <c r="AG1861" s="36">
        <f t="shared" si="102"/>
        <v>3.8776600000000001E-2</v>
      </c>
      <c r="AH1861" s="36"/>
      <c r="AJ1861" s="37"/>
      <c r="AK1861" s="37"/>
    </row>
    <row r="1862" spans="5:37" x14ac:dyDescent="0.25">
      <c r="E1862" s="1">
        <v>3.9670999999999998</v>
      </c>
      <c r="F1862" s="106"/>
      <c r="J1862" s="110">
        <v>47974</v>
      </c>
      <c r="K1862" s="106">
        <v>3.9731200000000002</v>
      </c>
      <c r="L1862" s="30"/>
      <c r="AF1862" s="35">
        <f t="shared" si="103"/>
        <v>47113</v>
      </c>
      <c r="AG1862" s="36">
        <f t="shared" si="102"/>
        <v>3.8770400000000003E-2</v>
      </c>
      <c r="AH1862" s="36"/>
      <c r="AJ1862" s="37"/>
      <c r="AK1862" s="37"/>
    </row>
    <row r="1863" spans="5:37" x14ac:dyDescent="0.25">
      <c r="E1863" s="1">
        <v>3.9675400000000001</v>
      </c>
      <c r="F1863" s="106"/>
      <c r="J1863" s="110">
        <v>47975</v>
      </c>
      <c r="K1863" s="106">
        <v>3.9731200000000002</v>
      </c>
      <c r="L1863" s="30"/>
      <c r="AF1863" s="35">
        <f t="shared" si="103"/>
        <v>47114</v>
      </c>
      <c r="AG1863" s="36">
        <f t="shared" ref="AG1863:AG1926" si="104">_xlfn.IFNA(VLOOKUP(AF1863,J:K,2,FALSE)/100,AG1862)</f>
        <v>3.8770400000000003E-2</v>
      </c>
      <c r="AH1863" s="36"/>
      <c r="AJ1863" s="37"/>
      <c r="AK1863" s="37"/>
    </row>
    <row r="1864" spans="5:37" x14ac:dyDescent="0.25">
      <c r="E1864" s="1">
        <v>3.9670999999999998</v>
      </c>
      <c r="F1864" s="106"/>
      <c r="J1864" s="110">
        <v>47976</v>
      </c>
      <c r="K1864" s="106">
        <v>3.9731200000000002</v>
      </c>
      <c r="L1864" s="30"/>
      <c r="AF1864" s="35">
        <f t="shared" ref="AF1864:AF1927" si="105">AF1863+1</f>
        <v>47115</v>
      </c>
      <c r="AG1864" s="36">
        <f t="shared" si="104"/>
        <v>3.8770400000000003E-2</v>
      </c>
      <c r="AH1864" s="36"/>
      <c r="AJ1864" s="37"/>
      <c r="AK1864" s="37"/>
    </row>
    <row r="1865" spans="5:37" x14ac:dyDescent="0.25">
      <c r="E1865" s="1">
        <v>3.9670999999999998</v>
      </c>
      <c r="F1865" s="106"/>
      <c r="J1865" s="110">
        <v>47977</v>
      </c>
      <c r="K1865" s="106">
        <v>3.97356</v>
      </c>
      <c r="L1865" s="30"/>
      <c r="AF1865" s="35">
        <f t="shared" si="105"/>
        <v>47116</v>
      </c>
      <c r="AG1865" s="36">
        <f t="shared" si="104"/>
        <v>3.8776600000000001E-2</v>
      </c>
      <c r="AH1865" s="36"/>
      <c r="AJ1865" s="37"/>
      <c r="AK1865" s="37"/>
    </row>
    <row r="1866" spans="5:37" x14ac:dyDescent="0.25">
      <c r="E1866" s="1">
        <v>3.9670999999999998</v>
      </c>
      <c r="F1866" s="106"/>
      <c r="J1866" s="110">
        <v>47980</v>
      </c>
      <c r="K1866" s="106">
        <v>3.9731200000000002</v>
      </c>
      <c r="L1866" s="30"/>
      <c r="AF1866" s="35">
        <f t="shared" si="105"/>
        <v>47117</v>
      </c>
      <c r="AG1866" s="36">
        <f t="shared" si="104"/>
        <v>3.8776600000000001E-2</v>
      </c>
      <c r="AH1866" s="36"/>
      <c r="AJ1866" s="37"/>
      <c r="AK1866" s="37"/>
    </row>
    <row r="1867" spans="5:37" x14ac:dyDescent="0.25">
      <c r="E1867" s="1">
        <v>3.9670999999999998</v>
      </c>
      <c r="F1867" s="106"/>
      <c r="J1867" s="110">
        <v>47981</v>
      </c>
      <c r="K1867" s="106">
        <v>3.9731200000000002</v>
      </c>
      <c r="L1867" s="30"/>
      <c r="AF1867" s="35">
        <f t="shared" si="105"/>
        <v>47118</v>
      </c>
      <c r="AG1867" s="36">
        <f t="shared" si="104"/>
        <v>3.8776600000000001E-2</v>
      </c>
      <c r="AH1867" s="36"/>
      <c r="AJ1867" s="37"/>
      <c r="AK1867" s="37"/>
    </row>
    <row r="1868" spans="5:37" x14ac:dyDescent="0.25">
      <c r="E1868" s="1">
        <v>3.9675400000000001</v>
      </c>
      <c r="F1868" s="106"/>
      <c r="J1868" s="110">
        <v>47982</v>
      </c>
      <c r="K1868" s="106">
        <v>3.9731200000000002</v>
      </c>
      <c r="L1868" s="30"/>
      <c r="AF1868" s="35">
        <f t="shared" si="105"/>
        <v>47119</v>
      </c>
      <c r="AG1868" s="36">
        <f t="shared" si="104"/>
        <v>3.8776600000000001E-2</v>
      </c>
      <c r="AH1868" s="36"/>
      <c r="AJ1868" s="37"/>
      <c r="AK1868" s="37"/>
    </row>
    <row r="1869" spans="5:37" x14ac:dyDescent="0.25">
      <c r="E1869" s="1">
        <v>3.9670999999999998</v>
      </c>
      <c r="F1869" s="106"/>
      <c r="J1869" s="110">
        <v>47983</v>
      </c>
      <c r="K1869" s="106">
        <v>3.9731200000000002</v>
      </c>
      <c r="L1869" s="30"/>
      <c r="AF1869" s="35">
        <f t="shared" si="105"/>
        <v>47120</v>
      </c>
      <c r="AG1869" s="36">
        <f t="shared" si="104"/>
        <v>3.8770400000000003E-2</v>
      </c>
      <c r="AH1869" s="36"/>
      <c r="AJ1869" s="37"/>
      <c r="AK1869" s="37"/>
    </row>
    <row r="1870" spans="5:37" x14ac:dyDescent="0.25">
      <c r="E1870" s="1">
        <v>3.9670999999999998</v>
      </c>
      <c r="F1870" s="106"/>
      <c r="J1870" s="110">
        <v>47984</v>
      </c>
      <c r="K1870" s="106">
        <v>3.97356</v>
      </c>
      <c r="L1870" s="30"/>
      <c r="AF1870" s="35">
        <f t="shared" si="105"/>
        <v>47121</v>
      </c>
      <c r="AG1870" s="36">
        <f t="shared" si="104"/>
        <v>3.8770400000000003E-2</v>
      </c>
      <c r="AH1870" s="36"/>
      <c r="AJ1870" s="37"/>
      <c r="AK1870" s="37"/>
    </row>
    <row r="1871" spans="5:37" x14ac:dyDescent="0.25">
      <c r="E1871" s="1">
        <v>3.9670999999999998</v>
      </c>
      <c r="F1871" s="106"/>
      <c r="J1871" s="110">
        <v>47987</v>
      </c>
      <c r="K1871" s="106">
        <v>3.9731200000000002</v>
      </c>
      <c r="L1871" s="30"/>
      <c r="AF1871" s="35">
        <f t="shared" si="105"/>
        <v>47122</v>
      </c>
      <c r="AG1871" s="36">
        <f t="shared" si="104"/>
        <v>3.8770400000000003E-2</v>
      </c>
      <c r="AH1871" s="36"/>
      <c r="AJ1871" s="37"/>
      <c r="AK1871" s="37"/>
    </row>
    <row r="1872" spans="5:37" x14ac:dyDescent="0.25">
      <c r="E1872" s="1">
        <v>3.9670999999999998</v>
      </c>
      <c r="F1872" s="106"/>
      <c r="J1872" s="110">
        <v>47988</v>
      </c>
      <c r="K1872" s="106">
        <v>3.9731200000000002</v>
      </c>
      <c r="L1872" s="30"/>
      <c r="AF1872" s="35">
        <f t="shared" si="105"/>
        <v>47123</v>
      </c>
      <c r="AG1872" s="36">
        <f t="shared" si="104"/>
        <v>3.8774500000000003E-2</v>
      </c>
      <c r="AH1872" s="36"/>
      <c r="AJ1872" s="37"/>
      <c r="AK1872" s="37"/>
    </row>
    <row r="1873" spans="5:37" x14ac:dyDescent="0.25">
      <c r="E1873" s="1">
        <v>3.9675400000000001</v>
      </c>
      <c r="F1873" s="106"/>
      <c r="J1873" s="110">
        <v>47989</v>
      </c>
      <c r="K1873" s="106">
        <v>3.9731200000000002</v>
      </c>
      <c r="L1873" s="30"/>
      <c r="AF1873" s="35">
        <f t="shared" si="105"/>
        <v>47124</v>
      </c>
      <c r="AG1873" s="36">
        <f t="shared" si="104"/>
        <v>3.8774500000000003E-2</v>
      </c>
      <c r="AH1873" s="36"/>
      <c r="AJ1873" s="37"/>
      <c r="AK1873" s="37"/>
    </row>
    <row r="1874" spans="5:37" x14ac:dyDescent="0.25">
      <c r="E1874" s="1">
        <v>3.9670999999999998</v>
      </c>
      <c r="F1874" s="106"/>
      <c r="J1874" s="110">
        <v>47990</v>
      </c>
      <c r="K1874" s="106">
        <v>3.9731200000000002</v>
      </c>
      <c r="L1874" s="30"/>
      <c r="AF1874" s="35">
        <f t="shared" si="105"/>
        <v>47125</v>
      </c>
      <c r="AG1874" s="36">
        <f t="shared" si="104"/>
        <v>3.8774500000000003E-2</v>
      </c>
      <c r="AH1874" s="36"/>
      <c r="AJ1874" s="37"/>
      <c r="AK1874" s="37"/>
    </row>
    <row r="1875" spans="5:37" x14ac:dyDescent="0.25">
      <c r="E1875" s="1">
        <v>3.9670999999999998</v>
      </c>
      <c r="F1875" s="106"/>
      <c r="J1875" s="110">
        <v>47991</v>
      </c>
      <c r="K1875" s="106">
        <v>3.9737800000000001</v>
      </c>
      <c r="L1875" s="30"/>
      <c r="AF1875" s="35">
        <f t="shared" si="105"/>
        <v>47126</v>
      </c>
      <c r="AG1875" s="36">
        <f t="shared" si="104"/>
        <v>3.8770400000000003E-2</v>
      </c>
      <c r="AH1875" s="36"/>
      <c r="AJ1875" s="37"/>
      <c r="AK1875" s="37"/>
    </row>
    <row r="1876" spans="5:37" x14ac:dyDescent="0.25">
      <c r="E1876" s="1">
        <v>3.9670999999999998</v>
      </c>
      <c r="F1876" s="106"/>
      <c r="J1876" s="110">
        <v>47995</v>
      </c>
      <c r="K1876" s="106">
        <v>3.9731200000000002</v>
      </c>
      <c r="L1876" s="30"/>
      <c r="AF1876" s="35">
        <f t="shared" si="105"/>
        <v>47127</v>
      </c>
      <c r="AG1876" s="36">
        <f t="shared" si="104"/>
        <v>3.8770400000000003E-2</v>
      </c>
      <c r="AH1876" s="36"/>
      <c r="AJ1876" s="37"/>
      <c r="AK1876" s="37"/>
    </row>
    <row r="1877" spans="5:37" x14ac:dyDescent="0.25">
      <c r="E1877" s="1">
        <v>3.9670999999999998</v>
      </c>
      <c r="F1877" s="106"/>
      <c r="J1877" s="110">
        <v>47996</v>
      </c>
      <c r="K1877" s="106">
        <v>3.9731200000000002</v>
      </c>
      <c r="L1877" s="30"/>
      <c r="AF1877" s="35">
        <f t="shared" si="105"/>
        <v>47128</v>
      </c>
      <c r="AG1877" s="36">
        <f t="shared" si="104"/>
        <v>3.8770400000000003E-2</v>
      </c>
      <c r="AH1877" s="36"/>
      <c r="AJ1877" s="37"/>
      <c r="AK1877" s="37"/>
    </row>
    <row r="1878" spans="5:37" x14ac:dyDescent="0.25">
      <c r="E1878" s="1">
        <v>3.9675400000000001</v>
      </c>
      <c r="F1878" s="106"/>
      <c r="J1878" s="110">
        <v>47997</v>
      </c>
      <c r="K1878" s="106">
        <v>3.9731200000000002</v>
      </c>
      <c r="L1878" s="30"/>
      <c r="AF1878" s="35">
        <f t="shared" si="105"/>
        <v>47129</v>
      </c>
      <c r="AG1878" s="36">
        <f t="shared" si="104"/>
        <v>3.8770400000000003E-2</v>
      </c>
      <c r="AH1878" s="36"/>
      <c r="AJ1878" s="37"/>
      <c r="AK1878" s="37"/>
    </row>
    <row r="1879" spans="5:37" x14ac:dyDescent="0.25">
      <c r="E1879" s="1">
        <v>3.9670999999999998</v>
      </c>
      <c r="F1879" s="106"/>
      <c r="J1879" s="110">
        <v>47998</v>
      </c>
      <c r="K1879" s="106">
        <v>3.97356</v>
      </c>
      <c r="L1879" s="30"/>
      <c r="AF1879" s="35">
        <f t="shared" si="105"/>
        <v>47130</v>
      </c>
      <c r="AG1879" s="36">
        <f t="shared" si="104"/>
        <v>3.8776600000000001E-2</v>
      </c>
      <c r="AH1879" s="36"/>
      <c r="AJ1879" s="37"/>
      <c r="AK1879" s="37"/>
    </row>
    <row r="1880" spans="5:37" x14ac:dyDescent="0.25">
      <c r="E1880" s="1">
        <v>3.9670999999999998</v>
      </c>
      <c r="F1880" s="106"/>
      <c r="J1880" s="110">
        <v>48001</v>
      </c>
      <c r="K1880" s="106">
        <v>3.9731200000000002</v>
      </c>
      <c r="L1880" s="30"/>
      <c r="AF1880" s="35">
        <f t="shared" si="105"/>
        <v>47131</v>
      </c>
      <c r="AG1880" s="36">
        <f t="shared" si="104"/>
        <v>3.8776600000000001E-2</v>
      </c>
      <c r="AH1880" s="36"/>
      <c r="AJ1880" s="37"/>
      <c r="AK1880" s="37"/>
    </row>
    <row r="1881" spans="5:37" x14ac:dyDescent="0.25">
      <c r="E1881" s="1">
        <v>3.9670999999999998</v>
      </c>
      <c r="F1881" s="106"/>
      <c r="J1881" s="110">
        <v>48002</v>
      </c>
      <c r="K1881" s="106">
        <v>3.9731200000000002</v>
      </c>
      <c r="L1881" s="30"/>
      <c r="AF1881" s="35">
        <f t="shared" si="105"/>
        <v>47132</v>
      </c>
      <c r="AG1881" s="36">
        <f t="shared" si="104"/>
        <v>3.8776600000000001E-2</v>
      </c>
      <c r="AH1881" s="36"/>
      <c r="AJ1881" s="37"/>
      <c r="AK1881" s="37"/>
    </row>
    <row r="1882" spans="5:37" x14ac:dyDescent="0.25">
      <c r="E1882" s="1">
        <v>3.9670999999999998</v>
      </c>
      <c r="F1882" s="106"/>
      <c r="J1882" s="110">
        <v>48003</v>
      </c>
      <c r="K1882" s="106">
        <v>3.9731200000000002</v>
      </c>
      <c r="L1882" s="30"/>
      <c r="AF1882" s="35">
        <f t="shared" si="105"/>
        <v>47133</v>
      </c>
      <c r="AG1882" s="36">
        <f t="shared" si="104"/>
        <v>3.8776600000000001E-2</v>
      </c>
      <c r="AH1882" s="36"/>
      <c r="AJ1882" s="37"/>
      <c r="AK1882" s="37"/>
    </row>
    <row r="1883" spans="5:37" x14ac:dyDescent="0.25">
      <c r="E1883" s="1">
        <v>3.9677500000000001</v>
      </c>
      <c r="F1883" s="106"/>
      <c r="J1883" s="110">
        <v>48004</v>
      </c>
      <c r="K1883" s="106">
        <v>3.9731200000000002</v>
      </c>
      <c r="L1883" s="30"/>
      <c r="AF1883" s="35">
        <f t="shared" si="105"/>
        <v>47134</v>
      </c>
      <c r="AG1883" s="36">
        <f t="shared" si="104"/>
        <v>3.8770400000000003E-2</v>
      </c>
      <c r="AH1883" s="36"/>
      <c r="AJ1883" s="37"/>
      <c r="AK1883" s="37"/>
    </row>
    <row r="1884" spans="5:37" x14ac:dyDescent="0.25">
      <c r="E1884" s="1">
        <v>3.9670999999999998</v>
      </c>
      <c r="F1884" s="106"/>
      <c r="J1884" s="110">
        <v>48005</v>
      </c>
      <c r="K1884" s="106">
        <v>3.97356</v>
      </c>
      <c r="L1884" s="30"/>
      <c r="AF1884" s="35">
        <f t="shared" si="105"/>
        <v>47135</v>
      </c>
      <c r="AG1884" s="36">
        <f t="shared" si="104"/>
        <v>3.8770400000000003E-2</v>
      </c>
      <c r="AH1884" s="36"/>
      <c r="AJ1884" s="37"/>
      <c r="AK1884" s="37"/>
    </row>
    <row r="1885" spans="5:37" x14ac:dyDescent="0.25">
      <c r="E1885" s="1">
        <v>3.9670999999999998</v>
      </c>
      <c r="F1885" s="106"/>
      <c r="J1885" s="110">
        <v>48008</v>
      </c>
      <c r="K1885" s="106">
        <v>3.9731200000000002</v>
      </c>
      <c r="L1885" s="30"/>
      <c r="AF1885" s="35">
        <f t="shared" si="105"/>
        <v>47136</v>
      </c>
      <c r="AG1885" s="36">
        <f t="shared" si="104"/>
        <v>3.8770400000000003E-2</v>
      </c>
      <c r="AH1885" s="36"/>
      <c r="AJ1885" s="37"/>
      <c r="AK1885" s="37"/>
    </row>
    <row r="1886" spans="5:37" x14ac:dyDescent="0.25">
      <c r="E1886" s="1">
        <v>3.9670999999999998</v>
      </c>
      <c r="F1886" s="106"/>
      <c r="J1886" s="110">
        <v>48009</v>
      </c>
      <c r="K1886" s="106">
        <v>3.9731200000000002</v>
      </c>
      <c r="L1886" s="30"/>
      <c r="AF1886" s="35">
        <f t="shared" si="105"/>
        <v>47137</v>
      </c>
      <c r="AG1886" s="36">
        <f t="shared" si="104"/>
        <v>3.8774500000000003E-2</v>
      </c>
      <c r="AH1886" s="36"/>
      <c r="AJ1886" s="37"/>
      <c r="AK1886" s="37"/>
    </row>
    <row r="1887" spans="5:37" x14ac:dyDescent="0.25">
      <c r="E1887" s="1">
        <v>3.9675400000000001</v>
      </c>
      <c r="F1887" s="106"/>
      <c r="J1887" s="110">
        <v>48010</v>
      </c>
      <c r="K1887" s="106">
        <v>3.9731200000000002</v>
      </c>
      <c r="L1887" s="30"/>
      <c r="AF1887" s="35">
        <f t="shared" si="105"/>
        <v>47138</v>
      </c>
      <c r="AG1887" s="36">
        <f t="shared" si="104"/>
        <v>3.8774500000000003E-2</v>
      </c>
      <c r="AH1887" s="36"/>
      <c r="AJ1887" s="37"/>
      <c r="AK1887" s="37"/>
    </row>
    <row r="1888" spans="5:37" x14ac:dyDescent="0.25">
      <c r="E1888" s="1">
        <v>3.9670999999999998</v>
      </c>
      <c r="F1888" s="106"/>
      <c r="J1888" s="110">
        <v>48011</v>
      </c>
      <c r="K1888" s="106">
        <v>3.9731200000000002</v>
      </c>
      <c r="L1888" s="30"/>
      <c r="AF1888" s="35">
        <f t="shared" si="105"/>
        <v>47139</v>
      </c>
      <c r="AG1888" s="36">
        <f t="shared" si="104"/>
        <v>3.8774500000000003E-2</v>
      </c>
      <c r="AH1888" s="36"/>
      <c r="AJ1888" s="37"/>
      <c r="AK1888" s="37"/>
    </row>
    <row r="1889" spans="5:37" x14ac:dyDescent="0.25">
      <c r="E1889" s="1">
        <v>3.9670999999999998</v>
      </c>
      <c r="F1889" s="106"/>
      <c r="J1889" s="110">
        <v>48012</v>
      </c>
      <c r="K1889" s="106">
        <v>3.97356</v>
      </c>
      <c r="L1889" s="30"/>
      <c r="AF1889" s="35">
        <f t="shared" si="105"/>
        <v>47140</v>
      </c>
      <c r="AG1889" s="36">
        <f t="shared" si="104"/>
        <v>3.8770400000000003E-2</v>
      </c>
      <c r="AH1889" s="36"/>
      <c r="AJ1889" s="37"/>
      <c r="AK1889" s="37"/>
    </row>
    <row r="1890" spans="5:37" x14ac:dyDescent="0.25">
      <c r="E1890" s="1">
        <v>3.9670999999999998</v>
      </c>
      <c r="F1890" s="106"/>
      <c r="J1890" s="110">
        <v>48015</v>
      </c>
      <c r="K1890" s="106">
        <v>3.9731200000000002</v>
      </c>
      <c r="L1890" s="30"/>
      <c r="AF1890" s="35">
        <f t="shared" si="105"/>
        <v>47141</v>
      </c>
      <c r="AG1890" s="36">
        <f t="shared" si="104"/>
        <v>3.8770400000000003E-2</v>
      </c>
      <c r="AH1890" s="36"/>
      <c r="AJ1890" s="37"/>
      <c r="AK1890" s="37"/>
    </row>
    <row r="1891" spans="5:37" x14ac:dyDescent="0.25">
      <c r="E1891" s="1">
        <v>3.9670999999999998</v>
      </c>
      <c r="F1891" s="106"/>
      <c r="J1891" s="110">
        <v>48016</v>
      </c>
      <c r="K1891" s="106">
        <v>3.9731200000000002</v>
      </c>
      <c r="L1891" s="30"/>
      <c r="AF1891" s="35">
        <f t="shared" si="105"/>
        <v>47142</v>
      </c>
      <c r="AG1891" s="36">
        <f t="shared" si="104"/>
        <v>3.8770400000000003E-2</v>
      </c>
      <c r="AH1891" s="36"/>
      <c r="AJ1891" s="37"/>
      <c r="AK1891" s="37"/>
    </row>
    <row r="1892" spans="5:37" x14ac:dyDescent="0.25">
      <c r="E1892" s="1">
        <v>3.9675400000000001</v>
      </c>
      <c r="F1892" s="106"/>
      <c r="J1892" s="110">
        <v>48017</v>
      </c>
      <c r="K1892" s="106">
        <v>3.9733399999999999</v>
      </c>
      <c r="L1892" s="30"/>
      <c r="AF1892" s="35">
        <f t="shared" si="105"/>
        <v>47143</v>
      </c>
      <c r="AG1892" s="36">
        <f t="shared" si="104"/>
        <v>3.8770400000000003E-2</v>
      </c>
      <c r="AH1892" s="36"/>
      <c r="AJ1892" s="37"/>
      <c r="AK1892" s="37"/>
    </row>
    <row r="1893" spans="5:37" x14ac:dyDescent="0.25">
      <c r="E1893" s="1">
        <v>3.9670999999999998</v>
      </c>
      <c r="F1893" s="106"/>
      <c r="J1893" s="110">
        <v>48019</v>
      </c>
      <c r="K1893" s="106">
        <v>3.97356</v>
      </c>
      <c r="L1893" s="30"/>
      <c r="AF1893" s="35">
        <f t="shared" si="105"/>
        <v>47144</v>
      </c>
      <c r="AG1893" s="36">
        <f t="shared" si="104"/>
        <v>3.8774500000000003E-2</v>
      </c>
      <c r="AH1893" s="36"/>
      <c r="AJ1893" s="37"/>
      <c r="AK1893" s="37"/>
    </row>
    <row r="1894" spans="5:37" x14ac:dyDescent="0.25">
      <c r="E1894" s="1">
        <v>3.9670999999999998</v>
      </c>
      <c r="F1894" s="106"/>
      <c r="J1894" s="110">
        <v>48022</v>
      </c>
      <c r="K1894" s="106">
        <v>3.9731200000000002</v>
      </c>
      <c r="L1894" s="30"/>
      <c r="AF1894" s="35">
        <f t="shared" si="105"/>
        <v>47145</v>
      </c>
      <c r="AG1894" s="36">
        <f t="shared" si="104"/>
        <v>3.8774500000000003E-2</v>
      </c>
      <c r="AH1894" s="36"/>
      <c r="AJ1894" s="37"/>
      <c r="AK1894" s="37"/>
    </row>
    <row r="1895" spans="5:37" x14ac:dyDescent="0.25">
      <c r="E1895" s="1">
        <v>3.9670999999999998</v>
      </c>
      <c r="F1895" s="106"/>
      <c r="J1895" s="110">
        <v>48023</v>
      </c>
      <c r="K1895" s="106">
        <v>3.9731200000000002</v>
      </c>
      <c r="L1895" s="30"/>
      <c r="AF1895" s="35">
        <f t="shared" si="105"/>
        <v>47146</v>
      </c>
      <c r="AG1895" s="36">
        <f t="shared" si="104"/>
        <v>3.8774500000000003E-2</v>
      </c>
      <c r="AH1895" s="36"/>
      <c r="AJ1895" s="37"/>
      <c r="AK1895" s="37"/>
    </row>
    <row r="1896" spans="5:37" x14ac:dyDescent="0.25">
      <c r="E1896" s="1">
        <v>3.9670999999999998</v>
      </c>
      <c r="F1896" s="106"/>
      <c r="J1896" s="110">
        <v>48024</v>
      </c>
      <c r="K1896" s="106">
        <v>3.9731200000000002</v>
      </c>
      <c r="L1896" s="30"/>
      <c r="AF1896" s="35">
        <f t="shared" si="105"/>
        <v>47147</v>
      </c>
      <c r="AG1896" s="36">
        <f t="shared" si="104"/>
        <v>3.8770400000000003E-2</v>
      </c>
      <c r="AH1896" s="36"/>
      <c r="AJ1896" s="37"/>
      <c r="AK1896" s="37"/>
    </row>
    <row r="1897" spans="5:37" x14ac:dyDescent="0.25">
      <c r="E1897" s="1">
        <v>3.9675400000000001</v>
      </c>
      <c r="F1897" s="106"/>
      <c r="J1897" s="110">
        <v>48025</v>
      </c>
      <c r="K1897" s="106">
        <v>3.9731200000000002</v>
      </c>
      <c r="L1897" s="30"/>
      <c r="AF1897" s="35">
        <f t="shared" si="105"/>
        <v>47148</v>
      </c>
      <c r="AG1897" s="36">
        <f t="shared" si="104"/>
        <v>3.8770400000000003E-2</v>
      </c>
      <c r="AH1897" s="36"/>
      <c r="AJ1897" s="37"/>
      <c r="AK1897" s="37"/>
    </row>
    <row r="1898" spans="5:37" x14ac:dyDescent="0.25">
      <c r="E1898" s="1">
        <v>3.9670999999999998</v>
      </c>
      <c r="F1898" s="106"/>
      <c r="J1898" s="110">
        <v>48026</v>
      </c>
      <c r="K1898" s="106">
        <v>3.97356</v>
      </c>
      <c r="L1898" s="30"/>
      <c r="AF1898" s="35">
        <f t="shared" si="105"/>
        <v>47149</v>
      </c>
      <c r="AG1898" s="36">
        <f t="shared" si="104"/>
        <v>3.8770400000000003E-2</v>
      </c>
      <c r="AH1898" s="36"/>
      <c r="AJ1898" s="37"/>
      <c r="AK1898" s="37"/>
    </row>
    <row r="1899" spans="5:37" x14ac:dyDescent="0.25">
      <c r="E1899" s="1">
        <v>3.9670999999999998</v>
      </c>
      <c r="F1899" s="106"/>
      <c r="J1899" s="110">
        <v>48029</v>
      </c>
      <c r="K1899" s="106">
        <v>3.9731200000000002</v>
      </c>
      <c r="L1899" s="30"/>
      <c r="AF1899" s="35">
        <f t="shared" si="105"/>
        <v>47150</v>
      </c>
      <c r="AG1899" s="36">
        <f t="shared" si="104"/>
        <v>3.8770400000000003E-2</v>
      </c>
      <c r="AH1899" s="36"/>
      <c r="AJ1899" s="37"/>
      <c r="AK1899" s="37"/>
    </row>
    <row r="1900" spans="5:37" x14ac:dyDescent="0.25">
      <c r="E1900" s="1">
        <v>3.96732</v>
      </c>
      <c r="F1900" s="106"/>
      <c r="J1900" s="110">
        <v>48030</v>
      </c>
      <c r="K1900" s="106">
        <v>3.9731200000000002</v>
      </c>
      <c r="L1900" s="30"/>
      <c r="AF1900" s="35">
        <f t="shared" si="105"/>
        <v>47151</v>
      </c>
      <c r="AG1900" s="36">
        <f t="shared" si="104"/>
        <v>3.8774500000000003E-2</v>
      </c>
      <c r="AH1900" s="36"/>
      <c r="AJ1900" s="37"/>
      <c r="AK1900" s="37"/>
    </row>
    <row r="1901" spans="5:37" x14ac:dyDescent="0.25">
      <c r="E1901" s="1">
        <v>3.9675400000000001</v>
      </c>
      <c r="F1901" s="106"/>
      <c r="J1901" s="110">
        <v>48031</v>
      </c>
      <c r="K1901" s="106">
        <v>3.9731200000000002</v>
      </c>
      <c r="L1901" s="30"/>
      <c r="AF1901" s="35">
        <f t="shared" si="105"/>
        <v>47152</v>
      </c>
      <c r="AG1901" s="36">
        <f t="shared" si="104"/>
        <v>3.8774500000000003E-2</v>
      </c>
      <c r="AH1901" s="36"/>
      <c r="AJ1901" s="37"/>
      <c r="AK1901" s="37"/>
    </row>
    <row r="1902" spans="5:37" x14ac:dyDescent="0.25">
      <c r="E1902" s="1">
        <v>3.9670999999999998</v>
      </c>
      <c r="F1902" s="106"/>
      <c r="J1902" s="110">
        <v>48032</v>
      </c>
      <c r="K1902" s="106">
        <v>3.9737800000000001</v>
      </c>
      <c r="L1902" s="30"/>
      <c r="AF1902" s="35">
        <f t="shared" si="105"/>
        <v>47153</v>
      </c>
      <c r="AG1902" s="36">
        <f t="shared" si="104"/>
        <v>3.8774500000000003E-2</v>
      </c>
      <c r="AH1902" s="36"/>
      <c r="AJ1902" s="37"/>
      <c r="AK1902" s="37"/>
    </row>
    <row r="1903" spans="5:37" x14ac:dyDescent="0.25">
      <c r="E1903" s="1">
        <v>3.9670999999999998</v>
      </c>
      <c r="F1903" s="106"/>
      <c r="J1903" s="110">
        <v>48036</v>
      </c>
      <c r="K1903" s="106">
        <v>3.9731200000000002</v>
      </c>
      <c r="L1903" s="30"/>
      <c r="AF1903" s="35">
        <f t="shared" si="105"/>
        <v>47154</v>
      </c>
      <c r="AG1903" s="36">
        <f t="shared" si="104"/>
        <v>3.8770400000000003E-2</v>
      </c>
      <c r="AH1903" s="36"/>
      <c r="AJ1903" s="37"/>
      <c r="AK1903" s="37"/>
    </row>
    <row r="1904" spans="5:37" x14ac:dyDescent="0.25">
      <c r="E1904" s="1">
        <v>3.9670999999999998</v>
      </c>
      <c r="F1904" s="106"/>
      <c r="J1904" s="110">
        <v>48037</v>
      </c>
      <c r="K1904" s="106">
        <v>3.9731200000000002</v>
      </c>
      <c r="L1904" s="30"/>
      <c r="AF1904" s="35">
        <f t="shared" si="105"/>
        <v>47155</v>
      </c>
      <c r="AG1904" s="36">
        <f t="shared" si="104"/>
        <v>3.8770400000000003E-2</v>
      </c>
      <c r="AH1904" s="36"/>
      <c r="AJ1904" s="37"/>
      <c r="AK1904" s="37"/>
    </row>
    <row r="1905" spans="5:37" x14ac:dyDescent="0.25">
      <c r="E1905" s="1">
        <v>3.9670999999999998</v>
      </c>
      <c r="F1905" s="106"/>
      <c r="J1905" s="110">
        <v>48038</v>
      </c>
      <c r="K1905" s="106">
        <v>3.9731200000000002</v>
      </c>
      <c r="L1905" s="30"/>
      <c r="AF1905" s="35">
        <f t="shared" si="105"/>
        <v>47156</v>
      </c>
      <c r="AG1905" s="36">
        <f t="shared" si="104"/>
        <v>3.8770400000000003E-2</v>
      </c>
      <c r="AH1905" s="36"/>
      <c r="AJ1905" s="37"/>
      <c r="AK1905" s="37"/>
    </row>
    <row r="1906" spans="5:37" x14ac:dyDescent="0.25">
      <c r="E1906" s="1">
        <v>3.9675400000000001</v>
      </c>
      <c r="F1906" s="106"/>
      <c r="J1906" s="110">
        <v>48039</v>
      </c>
      <c r="K1906" s="106">
        <v>3.9731200000000002</v>
      </c>
      <c r="L1906" s="30"/>
      <c r="AF1906" s="35">
        <f t="shared" si="105"/>
        <v>47157</v>
      </c>
      <c r="AG1906" s="36">
        <f t="shared" si="104"/>
        <v>3.8770400000000003E-2</v>
      </c>
      <c r="AH1906" s="36"/>
      <c r="AJ1906" s="37"/>
      <c r="AK1906" s="37"/>
    </row>
    <row r="1907" spans="5:37" x14ac:dyDescent="0.25">
      <c r="E1907" s="1">
        <v>3.9670999999999998</v>
      </c>
      <c r="F1907" s="106"/>
      <c r="J1907" s="110">
        <v>48040</v>
      </c>
      <c r="K1907" s="106">
        <v>3.97356</v>
      </c>
      <c r="L1907" s="30"/>
      <c r="AF1907" s="35">
        <f t="shared" si="105"/>
        <v>47158</v>
      </c>
      <c r="AG1907" s="36">
        <f t="shared" si="104"/>
        <v>3.8774500000000003E-2</v>
      </c>
      <c r="AH1907" s="36"/>
      <c r="AJ1907" s="37"/>
      <c r="AK1907" s="37"/>
    </row>
    <row r="1908" spans="5:37" x14ac:dyDescent="0.25">
      <c r="E1908" s="1">
        <v>3.9670999999999998</v>
      </c>
      <c r="F1908" s="106"/>
      <c r="J1908" s="110">
        <v>48043</v>
      </c>
      <c r="K1908" s="106">
        <v>3.9731200000000002</v>
      </c>
      <c r="L1908" s="30"/>
      <c r="AF1908" s="35">
        <f t="shared" si="105"/>
        <v>47159</v>
      </c>
      <c r="AG1908" s="36">
        <f t="shared" si="104"/>
        <v>3.8774500000000003E-2</v>
      </c>
      <c r="AH1908" s="36"/>
      <c r="AJ1908" s="37"/>
      <c r="AK1908" s="37"/>
    </row>
    <row r="1909" spans="5:37" x14ac:dyDescent="0.25">
      <c r="E1909" s="1">
        <v>3.9670999999999998</v>
      </c>
      <c r="F1909" s="106"/>
      <c r="J1909" s="110">
        <v>48044</v>
      </c>
      <c r="K1909" s="106">
        <v>3.9731200000000002</v>
      </c>
      <c r="L1909" s="30"/>
      <c r="AF1909" s="35">
        <f t="shared" si="105"/>
        <v>47160</v>
      </c>
      <c r="AG1909" s="36">
        <f t="shared" si="104"/>
        <v>3.8774500000000003E-2</v>
      </c>
      <c r="AH1909" s="36"/>
      <c r="AJ1909" s="37"/>
      <c r="AK1909" s="37"/>
    </row>
    <row r="1910" spans="5:37" x14ac:dyDescent="0.25">
      <c r="E1910" s="1">
        <v>3.9677500000000001</v>
      </c>
      <c r="F1910" s="106"/>
      <c r="J1910" s="110">
        <v>48045</v>
      </c>
      <c r="K1910" s="106">
        <v>3.9731200000000002</v>
      </c>
      <c r="L1910" s="30"/>
      <c r="AF1910" s="35">
        <f t="shared" si="105"/>
        <v>47161</v>
      </c>
      <c r="AG1910" s="36">
        <f t="shared" si="104"/>
        <v>3.8770400000000003E-2</v>
      </c>
      <c r="AH1910" s="36"/>
      <c r="AJ1910" s="37"/>
      <c r="AK1910" s="37"/>
    </row>
    <row r="1911" spans="5:37" x14ac:dyDescent="0.25">
      <c r="E1911" s="1">
        <v>3.9670999999999998</v>
      </c>
      <c r="F1911" s="106"/>
      <c r="J1911" s="110">
        <v>48046</v>
      </c>
      <c r="K1911" s="106">
        <v>3.9731200000000002</v>
      </c>
      <c r="L1911" s="30"/>
      <c r="AF1911" s="35">
        <f t="shared" si="105"/>
        <v>47162</v>
      </c>
      <c r="AG1911" s="36">
        <f t="shared" si="104"/>
        <v>3.8770400000000003E-2</v>
      </c>
      <c r="AH1911" s="36"/>
      <c r="AJ1911" s="37"/>
      <c r="AK1911" s="37"/>
    </row>
    <row r="1912" spans="5:37" x14ac:dyDescent="0.25">
      <c r="E1912" s="1">
        <v>3.9670999999999998</v>
      </c>
      <c r="F1912" s="106"/>
      <c r="J1912" s="110">
        <v>48047</v>
      </c>
      <c r="K1912" s="106">
        <v>3.97356</v>
      </c>
      <c r="L1912" s="30"/>
      <c r="AF1912" s="35">
        <f t="shared" si="105"/>
        <v>47163</v>
      </c>
      <c r="AG1912" s="36">
        <f t="shared" si="104"/>
        <v>3.8770400000000003E-2</v>
      </c>
      <c r="AH1912" s="36"/>
      <c r="AJ1912" s="37"/>
      <c r="AK1912" s="37"/>
    </row>
    <row r="1913" spans="5:37" x14ac:dyDescent="0.25">
      <c r="E1913" s="1">
        <v>3.9670999999999998</v>
      </c>
      <c r="F1913" s="106"/>
      <c r="J1913" s="110">
        <v>48050</v>
      </c>
      <c r="K1913" s="106">
        <v>3.9731200000000002</v>
      </c>
      <c r="L1913" s="30"/>
      <c r="AF1913" s="35">
        <f t="shared" si="105"/>
        <v>47164</v>
      </c>
      <c r="AG1913" s="36">
        <f t="shared" si="104"/>
        <v>3.8770400000000003E-2</v>
      </c>
      <c r="AH1913" s="36"/>
      <c r="AJ1913" s="37"/>
      <c r="AK1913" s="37"/>
    </row>
    <row r="1914" spans="5:37" x14ac:dyDescent="0.25">
      <c r="E1914" s="1">
        <v>3.9670999999999998</v>
      </c>
      <c r="F1914" s="106"/>
      <c r="J1914" s="110">
        <v>48051</v>
      </c>
      <c r="K1914" s="106">
        <v>3.9731200000000002</v>
      </c>
      <c r="L1914" s="30"/>
      <c r="AF1914" s="35">
        <f t="shared" si="105"/>
        <v>47165</v>
      </c>
      <c r="AG1914" s="36">
        <f t="shared" si="104"/>
        <v>3.8776600000000001E-2</v>
      </c>
      <c r="AH1914" s="36"/>
      <c r="AJ1914" s="37"/>
      <c r="AK1914" s="37"/>
    </row>
    <row r="1915" spans="5:37" x14ac:dyDescent="0.25">
      <c r="E1915" s="1">
        <v>3.9675400000000001</v>
      </c>
      <c r="F1915" s="106"/>
      <c r="J1915" s="110">
        <v>48052</v>
      </c>
      <c r="K1915" s="106">
        <v>3.9731200000000002</v>
      </c>
      <c r="L1915" s="30"/>
      <c r="AF1915" s="35">
        <f t="shared" si="105"/>
        <v>47166</v>
      </c>
      <c r="AG1915" s="36">
        <f t="shared" si="104"/>
        <v>3.8776600000000001E-2</v>
      </c>
      <c r="AH1915" s="36"/>
      <c r="AJ1915" s="37"/>
      <c r="AK1915" s="37"/>
    </row>
    <row r="1916" spans="5:37" x14ac:dyDescent="0.25">
      <c r="E1916" s="1">
        <v>3.9670999999999998</v>
      </c>
      <c r="F1916" s="106"/>
      <c r="J1916" s="110">
        <v>48053</v>
      </c>
      <c r="K1916" s="106">
        <v>3.9731200000000002</v>
      </c>
      <c r="L1916" s="30"/>
      <c r="AF1916" s="35">
        <f t="shared" si="105"/>
        <v>47167</v>
      </c>
      <c r="AG1916" s="36">
        <f t="shared" si="104"/>
        <v>3.8776600000000001E-2</v>
      </c>
      <c r="AH1916" s="36"/>
      <c r="AJ1916" s="37"/>
      <c r="AK1916" s="37"/>
    </row>
    <row r="1917" spans="5:37" x14ac:dyDescent="0.25">
      <c r="E1917" s="1">
        <v>3.9670999999999998</v>
      </c>
      <c r="F1917" s="106"/>
      <c r="J1917" s="110">
        <v>48054</v>
      </c>
      <c r="K1917" s="106">
        <v>3.97356</v>
      </c>
      <c r="L1917" s="30"/>
      <c r="AF1917" s="35">
        <f t="shared" si="105"/>
        <v>47168</v>
      </c>
      <c r="AG1917" s="36">
        <f t="shared" si="104"/>
        <v>3.8776600000000001E-2</v>
      </c>
      <c r="AH1917" s="36"/>
      <c r="AJ1917" s="37"/>
      <c r="AK1917" s="37"/>
    </row>
    <row r="1918" spans="5:37" x14ac:dyDescent="0.25">
      <c r="E1918" s="1">
        <v>3.9670999999999998</v>
      </c>
      <c r="F1918" s="106"/>
      <c r="J1918" s="110">
        <v>48057</v>
      </c>
      <c r="K1918" s="106">
        <v>3.9731200000000002</v>
      </c>
      <c r="L1918" s="30"/>
      <c r="AF1918" s="35">
        <f t="shared" si="105"/>
        <v>47169</v>
      </c>
      <c r="AG1918" s="36">
        <f t="shared" si="104"/>
        <v>3.8770400000000003E-2</v>
      </c>
      <c r="AH1918" s="36"/>
      <c r="AJ1918" s="37"/>
      <c r="AK1918" s="37"/>
    </row>
    <row r="1919" spans="5:37" x14ac:dyDescent="0.25">
      <c r="E1919" s="1">
        <v>3.9670999999999998</v>
      </c>
      <c r="F1919" s="106"/>
      <c r="J1919" s="110">
        <v>48058</v>
      </c>
      <c r="K1919" s="106">
        <v>3.9731200000000002</v>
      </c>
      <c r="L1919" s="30"/>
      <c r="AF1919" s="35">
        <f t="shared" si="105"/>
        <v>47170</v>
      </c>
      <c r="AG1919" s="36">
        <f t="shared" si="104"/>
        <v>3.8770400000000003E-2</v>
      </c>
      <c r="AH1919" s="36"/>
      <c r="AJ1919" s="37"/>
      <c r="AK1919" s="37"/>
    </row>
    <row r="1920" spans="5:37" x14ac:dyDescent="0.25">
      <c r="E1920" s="1">
        <v>3.9675400000000001</v>
      </c>
      <c r="F1920" s="106"/>
      <c r="J1920" s="110">
        <v>48059</v>
      </c>
      <c r="K1920" s="106">
        <v>3.9731200000000002</v>
      </c>
      <c r="L1920" s="30"/>
      <c r="AF1920" s="35">
        <f t="shared" si="105"/>
        <v>47171</v>
      </c>
      <c r="AG1920" s="36">
        <f t="shared" si="104"/>
        <v>3.8770400000000003E-2</v>
      </c>
      <c r="AH1920" s="36"/>
      <c r="AJ1920" s="37"/>
      <c r="AK1920" s="37"/>
    </row>
    <row r="1921" spans="5:37" x14ac:dyDescent="0.25">
      <c r="E1921" s="1">
        <v>3.9670999999999998</v>
      </c>
      <c r="F1921" s="106"/>
      <c r="J1921" s="110">
        <v>48060</v>
      </c>
      <c r="K1921" s="106">
        <v>3.9731200000000002</v>
      </c>
      <c r="L1921" s="30"/>
      <c r="AF1921" s="35">
        <f t="shared" si="105"/>
        <v>47172</v>
      </c>
      <c r="AG1921" s="36">
        <f t="shared" si="104"/>
        <v>3.8774500000000003E-2</v>
      </c>
      <c r="AH1921" s="36"/>
      <c r="AJ1921" s="37"/>
      <c r="AK1921" s="37"/>
    </row>
    <row r="1922" spans="5:37" x14ac:dyDescent="0.25">
      <c r="E1922" s="1">
        <v>3.9670999999999998</v>
      </c>
      <c r="F1922" s="106"/>
      <c r="J1922" s="110">
        <v>48061</v>
      </c>
      <c r="K1922" s="106">
        <v>3.97356</v>
      </c>
      <c r="L1922" s="30"/>
      <c r="AF1922" s="35">
        <f t="shared" si="105"/>
        <v>47173</v>
      </c>
      <c r="AG1922" s="36">
        <f t="shared" si="104"/>
        <v>3.8774500000000003E-2</v>
      </c>
      <c r="AH1922" s="36"/>
      <c r="AJ1922" s="37"/>
      <c r="AK1922" s="37"/>
    </row>
    <row r="1923" spans="5:37" x14ac:dyDescent="0.25">
      <c r="E1923" s="1">
        <v>3.9670999999999998</v>
      </c>
      <c r="F1923" s="106"/>
      <c r="J1923" s="110">
        <v>48064</v>
      </c>
      <c r="K1923" s="106">
        <v>3.9731200000000002</v>
      </c>
      <c r="L1923" s="30"/>
      <c r="AF1923" s="35">
        <f t="shared" si="105"/>
        <v>47174</v>
      </c>
      <c r="AG1923" s="36">
        <f t="shared" si="104"/>
        <v>3.8774500000000003E-2</v>
      </c>
      <c r="AH1923" s="36"/>
      <c r="AJ1923" s="37"/>
      <c r="AK1923" s="37"/>
    </row>
    <row r="1924" spans="5:37" x14ac:dyDescent="0.25">
      <c r="E1924" s="1">
        <v>3.9670999999999998</v>
      </c>
      <c r="F1924" s="106"/>
      <c r="J1924" s="110">
        <v>48065</v>
      </c>
      <c r="K1924" s="106">
        <v>3.9731200000000002</v>
      </c>
      <c r="L1924" s="30"/>
      <c r="AF1924" s="35">
        <f t="shared" si="105"/>
        <v>47175</v>
      </c>
      <c r="AG1924" s="36">
        <f t="shared" si="104"/>
        <v>3.8770400000000003E-2</v>
      </c>
      <c r="AH1924" s="36"/>
      <c r="AJ1924" s="37"/>
      <c r="AK1924" s="37"/>
    </row>
    <row r="1925" spans="5:37" x14ac:dyDescent="0.25">
      <c r="E1925" s="1">
        <v>3.9675400000000001</v>
      </c>
      <c r="F1925" s="106"/>
      <c r="J1925" s="110">
        <v>48066</v>
      </c>
      <c r="K1925" s="106">
        <v>3.9731200000000002</v>
      </c>
      <c r="L1925" s="30"/>
      <c r="AF1925" s="35">
        <f t="shared" si="105"/>
        <v>47176</v>
      </c>
      <c r="AG1925" s="36">
        <f t="shared" si="104"/>
        <v>3.8770400000000003E-2</v>
      </c>
      <c r="AH1925" s="36"/>
      <c r="AJ1925" s="37"/>
      <c r="AK1925" s="37"/>
    </row>
    <row r="1926" spans="5:37" x14ac:dyDescent="0.25">
      <c r="E1926" s="1">
        <v>3.9670999999999998</v>
      </c>
      <c r="F1926" s="106"/>
      <c r="J1926" s="110">
        <v>48067</v>
      </c>
      <c r="K1926" s="106">
        <v>3.9731200000000002</v>
      </c>
      <c r="L1926" s="30"/>
      <c r="AF1926" s="35">
        <f t="shared" si="105"/>
        <v>47177</v>
      </c>
      <c r="AG1926" s="36">
        <f t="shared" si="104"/>
        <v>3.8770400000000003E-2</v>
      </c>
      <c r="AH1926" s="36"/>
      <c r="AJ1926" s="37"/>
      <c r="AK1926" s="37"/>
    </row>
    <row r="1927" spans="5:37" x14ac:dyDescent="0.25">
      <c r="E1927" s="1">
        <v>3.9670999999999998</v>
      </c>
      <c r="F1927" s="106"/>
      <c r="J1927" s="110">
        <v>48068</v>
      </c>
      <c r="K1927" s="106">
        <v>3.97356</v>
      </c>
      <c r="L1927" s="30"/>
      <c r="AF1927" s="35">
        <f t="shared" si="105"/>
        <v>47178</v>
      </c>
      <c r="AG1927" s="36">
        <f t="shared" ref="AG1927:AG1990" si="106">_xlfn.IFNA(VLOOKUP(AF1927,J:K,2,FALSE)/100,AG1926)</f>
        <v>3.8770400000000003E-2</v>
      </c>
      <c r="AH1927" s="36"/>
      <c r="AJ1927" s="37"/>
      <c r="AK1927" s="37"/>
    </row>
    <row r="1928" spans="5:37" x14ac:dyDescent="0.25">
      <c r="E1928" s="1">
        <v>3.9670999999999998</v>
      </c>
      <c r="F1928" s="106"/>
      <c r="J1928" s="110">
        <v>48071</v>
      </c>
      <c r="K1928" s="106">
        <v>3.9731200000000002</v>
      </c>
      <c r="L1928" s="30"/>
      <c r="AF1928" s="35">
        <f t="shared" ref="AF1928:AF1991" si="107">AF1927+1</f>
        <v>47179</v>
      </c>
      <c r="AG1928" s="36">
        <f t="shared" si="106"/>
        <v>3.8774500000000003E-2</v>
      </c>
      <c r="AH1928" s="36"/>
      <c r="AJ1928" s="37"/>
      <c r="AK1928" s="37"/>
    </row>
    <row r="1929" spans="5:37" x14ac:dyDescent="0.25">
      <c r="E1929" s="1">
        <v>3.9670999999999998</v>
      </c>
      <c r="F1929" s="106"/>
      <c r="J1929" s="110">
        <v>48072</v>
      </c>
      <c r="K1929" s="106">
        <v>3.9731200000000002</v>
      </c>
      <c r="L1929" s="30"/>
      <c r="AF1929" s="35">
        <f t="shared" si="107"/>
        <v>47180</v>
      </c>
      <c r="AG1929" s="36">
        <f t="shared" si="106"/>
        <v>3.8774500000000003E-2</v>
      </c>
      <c r="AH1929" s="36"/>
      <c r="AJ1929" s="37"/>
      <c r="AK1929" s="37"/>
    </row>
    <row r="1930" spans="5:37" x14ac:dyDescent="0.25">
      <c r="E1930" s="1">
        <v>3.9675400000000001</v>
      </c>
      <c r="F1930" s="106"/>
      <c r="J1930" s="110">
        <v>48073</v>
      </c>
      <c r="K1930" s="106">
        <v>3.9731200000000002</v>
      </c>
      <c r="L1930" s="30"/>
      <c r="AF1930" s="35">
        <f t="shared" si="107"/>
        <v>47181</v>
      </c>
      <c r="AG1930" s="36">
        <f t="shared" si="106"/>
        <v>3.8774500000000003E-2</v>
      </c>
      <c r="AH1930" s="36"/>
      <c r="AJ1930" s="37"/>
      <c r="AK1930" s="37"/>
    </row>
    <row r="1931" spans="5:37" x14ac:dyDescent="0.25">
      <c r="E1931" s="1">
        <v>3.9670999999999998</v>
      </c>
      <c r="F1931" s="106"/>
      <c r="J1931" s="110">
        <v>48074</v>
      </c>
      <c r="K1931" s="106">
        <v>3.9731200000000002</v>
      </c>
      <c r="L1931" s="30"/>
      <c r="AF1931" s="35">
        <f t="shared" si="107"/>
        <v>47182</v>
      </c>
      <c r="AG1931" s="36">
        <f t="shared" si="106"/>
        <v>3.8770400000000003E-2</v>
      </c>
      <c r="AH1931" s="36"/>
      <c r="AJ1931" s="37"/>
      <c r="AK1931" s="37"/>
    </row>
    <row r="1932" spans="5:37" x14ac:dyDescent="0.25">
      <c r="E1932" s="1">
        <v>3.9670999999999998</v>
      </c>
      <c r="F1932" s="106"/>
      <c r="J1932" s="110">
        <v>48075</v>
      </c>
      <c r="K1932" s="106">
        <v>3.97356</v>
      </c>
      <c r="L1932" s="30"/>
      <c r="AF1932" s="35">
        <f t="shared" si="107"/>
        <v>47183</v>
      </c>
      <c r="AG1932" s="36">
        <f t="shared" si="106"/>
        <v>3.8770400000000003E-2</v>
      </c>
      <c r="AH1932" s="36"/>
      <c r="AJ1932" s="37"/>
      <c r="AK1932" s="37"/>
    </row>
    <row r="1933" spans="5:37" x14ac:dyDescent="0.25">
      <c r="E1933" s="1">
        <v>3.9670999999999998</v>
      </c>
      <c r="F1933" s="106"/>
      <c r="J1933" s="110">
        <v>48078</v>
      </c>
      <c r="K1933" s="106">
        <v>3.9731200000000002</v>
      </c>
      <c r="L1933" s="30"/>
      <c r="AF1933" s="35">
        <f t="shared" si="107"/>
        <v>47184</v>
      </c>
      <c r="AG1933" s="36">
        <f t="shared" si="106"/>
        <v>3.8770400000000003E-2</v>
      </c>
      <c r="AH1933" s="36"/>
      <c r="AJ1933" s="37"/>
      <c r="AK1933" s="37"/>
    </row>
    <row r="1934" spans="5:37" x14ac:dyDescent="0.25">
      <c r="E1934" s="1">
        <v>3.9670999999999998</v>
      </c>
      <c r="F1934" s="106"/>
      <c r="J1934" s="110">
        <v>48079</v>
      </c>
      <c r="K1934" s="106">
        <v>3.9731200000000002</v>
      </c>
      <c r="L1934" s="30"/>
      <c r="AF1934" s="35">
        <f t="shared" si="107"/>
        <v>47185</v>
      </c>
      <c r="AG1934" s="36">
        <f t="shared" si="106"/>
        <v>3.8770400000000003E-2</v>
      </c>
      <c r="AH1934" s="36"/>
      <c r="AJ1934" s="37"/>
      <c r="AK1934" s="37"/>
    </row>
    <row r="1935" spans="5:37" x14ac:dyDescent="0.25">
      <c r="E1935" s="1">
        <v>3.9675400000000001</v>
      </c>
      <c r="F1935" s="106"/>
      <c r="J1935" s="110">
        <v>48080</v>
      </c>
      <c r="K1935" s="106">
        <v>3.9731200000000002</v>
      </c>
      <c r="L1935" s="30"/>
      <c r="AF1935" s="35">
        <f t="shared" si="107"/>
        <v>47186</v>
      </c>
      <c r="AG1935" s="36">
        <f t="shared" si="106"/>
        <v>3.8774500000000003E-2</v>
      </c>
      <c r="AH1935" s="36"/>
      <c r="AJ1935" s="37"/>
      <c r="AK1935" s="37"/>
    </row>
    <row r="1936" spans="5:37" x14ac:dyDescent="0.25">
      <c r="E1936" s="1">
        <v>3.9670999999999998</v>
      </c>
      <c r="F1936" s="106"/>
      <c r="J1936" s="110">
        <v>48081</v>
      </c>
      <c r="K1936" s="106">
        <v>3.9731200000000002</v>
      </c>
      <c r="L1936" s="30"/>
      <c r="AF1936" s="35">
        <f t="shared" si="107"/>
        <v>47187</v>
      </c>
      <c r="AG1936" s="36">
        <f t="shared" si="106"/>
        <v>3.8774500000000003E-2</v>
      </c>
      <c r="AH1936" s="36"/>
      <c r="AJ1936" s="37"/>
      <c r="AK1936" s="37"/>
    </row>
    <row r="1937" spans="5:37" x14ac:dyDescent="0.25">
      <c r="E1937" s="1">
        <v>3.9670999999999998</v>
      </c>
      <c r="F1937" s="106"/>
      <c r="J1937" s="110">
        <v>48082</v>
      </c>
      <c r="K1937" s="106">
        <v>3.97356</v>
      </c>
      <c r="L1937" s="30"/>
      <c r="AF1937" s="35">
        <f t="shared" si="107"/>
        <v>47188</v>
      </c>
      <c r="AG1937" s="36">
        <f t="shared" si="106"/>
        <v>3.8774500000000003E-2</v>
      </c>
      <c r="AH1937" s="36"/>
      <c r="AJ1937" s="37"/>
      <c r="AK1937" s="37"/>
    </row>
    <row r="1938" spans="5:37" x14ac:dyDescent="0.25">
      <c r="E1938" s="1">
        <v>3.9670999999999998</v>
      </c>
      <c r="F1938" s="106"/>
      <c r="J1938" s="110">
        <v>48085</v>
      </c>
      <c r="K1938" s="106">
        <v>3.9731200000000002</v>
      </c>
      <c r="L1938" s="30"/>
      <c r="AF1938" s="35">
        <f t="shared" si="107"/>
        <v>47189</v>
      </c>
      <c r="AG1938" s="36">
        <f t="shared" si="106"/>
        <v>3.8770400000000003E-2</v>
      </c>
      <c r="AH1938" s="36"/>
      <c r="AJ1938" s="37"/>
      <c r="AK1938" s="37"/>
    </row>
    <row r="1939" spans="5:37" x14ac:dyDescent="0.25">
      <c r="E1939" s="1">
        <v>3.9670999999999998</v>
      </c>
      <c r="F1939" s="106"/>
      <c r="J1939" s="110">
        <v>48086</v>
      </c>
      <c r="K1939" s="106">
        <v>3.9731200000000002</v>
      </c>
      <c r="L1939" s="30"/>
      <c r="AF1939" s="35">
        <f t="shared" si="107"/>
        <v>47190</v>
      </c>
      <c r="AG1939" s="36">
        <f t="shared" si="106"/>
        <v>3.8770400000000003E-2</v>
      </c>
      <c r="AH1939" s="36"/>
      <c r="AJ1939" s="37"/>
      <c r="AK1939" s="37"/>
    </row>
    <row r="1940" spans="5:37" x14ac:dyDescent="0.25">
      <c r="E1940" s="1">
        <v>3.9675400000000001</v>
      </c>
      <c r="F1940" s="106"/>
      <c r="J1940" s="110">
        <v>48087</v>
      </c>
      <c r="K1940" s="106">
        <v>3.9731200000000002</v>
      </c>
      <c r="L1940" s="30"/>
      <c r="AF1940" s="35">
        <f t="shared" si="107"/>
        <v>47191</v>
      </c>
      <c r="AG1940" s="36">
        <f t="shared" si="106"/>
        <v>3.8770400000000003E-2</v>
      </c>
      <c r="AH1940" s="36"/>
      <c r="AJ1940" s="37"/>
      <c r="AK1940" s="37"/>
    </row>
    <row r="1941" spans="5:37" x14ac:dyDescent="0.25">
      <c r="E1941" s="1">
        <v>3.9670999999999998</v>
      </c>
      <c r="F1941" s="106"/>
      <c r="J1941" s="110">
        <v>48088</v>
      </c>
      <c r="K1941" s="106">
        <v>3.9731200000000002</v>
      </c>
      <c r="L1941" s="30"/>
      <c r="AF1941" s="35">
        <f t="shared" si="107"/>
        <v>47192</v>
      </c>
      <c r="AG1941" s="36">
        <f t="shared" si="106"/>
        <v>3.8770400000000003E-2</v>
      </c>
      <c r="AH1941" s="36"/>
      <c r="AJ1941" s="37"/>
      <c r="AK1941" s="37"/>
    </row>
    <row r="1942" spans="5:37" x14ac:dyDescent="0.25">
      <c r="E1942" s="1">
        <v>3.9670999999999998</v>
      </c>
      <c r="F1942" s="106"/>
      <c r="J1942" s="110">
        <v>48089</v>
      </c>
      <c r="K1942" s="106">
        <v>3.9737800000000001</v>
      </c>
      <c r="L1942" s="30"/>
      <c r="AF1942" s="35">
        <f t="shared" si="107"/>
        <v>47193</v>
      </c>
      <c r="AG1942" s="36">
        <f t="shared" si="106"/>
        <v>3.8774500000000003E-2</v>
      </c>
      <c r="AH1942" s="36"/>
      <c r="AJ1942" s="37"/>
      <c r="AK1942" s="37"/>
    </row>
    <row r="1943" spans="5:37" x14ac:dyDescent="0.25">
      <c r="E1943" s="1">
        <v>3.9670999999999998</v>
      </c>
      <c r="F1943" s="106"/>
      <c r="J1943" s="110">
        <v>48093</v>
      </c>
      <c r="K1943" s="106">
        <v>3.9731200000000002</v>
      </c>
      <c r="L1943" s="30"/>
      <c r="AF1943" s="35">
        <f t="shared" si="107"/>
        <v>47194</v>
      </c>
      <c r="AG1943" s="36">
        <f t="shared" si="106"/>
        <v>3.8774500000000003E-2</v>
      </c>
      <c r="AH1943" s="36"/>
      <c r="AJ1943" s="37"/>
      <c r="AK1943" s="37"/>
    </row>
    <row r="1944" spans="5:37" x14ac:dyDescent="0.25">
      <c r="E1944" s="1">
        <v>3.9670999999999998</v>
      </c>
      <c r="F1944" s="106"/>
      <c r="J1944" s="110">
        <v>48094</v>
      </c>
      <c r="K1944" s="106">
        <v>3.9731200000000002</v>
      </c>
      <c r="L1944" s="30"/>
      <c r="AF1944" s="35">
        <f t="shared" si="107"/>
        <v>47195</v>
      </c>
      <c r="AG1944" s="36">
        <f t="shared" si="106"/>
        <v>3.8774500000000003E-2</v>
      </c>
      <c r="AH1944" s="36"/>
      <c r="AJ1944" s="37"/>
      <c r="AK1944" s="37"/>
    </row>
    <row r="1945" spans="5:37" x14ac:dyDescent="0.25">
      <c r="E1945" s="1">
        <v>3.9675400000000001</v>
      </c>
      <c r="F1945" s="106"/>
      <c r="J1945" s="110">
        <v>48095</v>
      </c>
      <c r="K1945" s="106">
        <v>3.9731200000000002</v>
      </c>
      <c r="L1945" s="30"/>
      <c r="AF1945" s="35">
        <f t="shared" si="107"/>
        <v>47196</v>
      </c>
      <c r="AG1945" s="36">
        <f t="shared" si="106"/>
        <v>3.8770400000000003E-2</v>
      </c>
      <c r="AH1945" s="36"/>
      <c r="AJ1945" s="37"/>
      <c r="AK1945" s="37"/>
    </row>
    <row r="1946" spans="5:37" x14ac:dyDescent="0.25">
      <c r="E1946" s="1">
        <v>3.9670999999999998</v>
      </c>
      <c r="F1946" s="106"/>
      <c r="J1946" s="110">
        <v>48096</v>
      </c>
      <c r="K1946" s="106">
        <v>3.97356</v>
      </c>
      <c r="L1946" s="30"/>
      <c r="AF1946" s="35">
        <f t="shared" si="107"/>
        <v>47197</v>
      </c>
      <c r="AG1946" s="36">
        <f t="shared" si="106"/>
        <v>3.8770400000000003E-2</v>
      </c>
      <c r="AH1946" s="36"/>
      <c r="AJ1946" s="37"/>
      <c r="AK1946" s="37"/>
    </row>
    <row r="1947" spans="5:37" x14ac:dyDescent="0.25">
      <c r="E1947" s="1">
        <v>3.9670999999999998</v>
      </c>
      <c r="F1947" s="106"/>
      <c r="J1947" s="110">
        <v>48099</v>
      </c>
      <c r="K1947" s="106">
        <v>3.9731200000000002</v>
      </c>
      <c r="L1947" s="30"/>
      <c r="AF1947" s="35">
        <f t="shared" si="107"/>
        <v>47198</v>
      </c>
      <c r="AG1947" s="36">
        <f t="shared" si="106"/>
        <v>3.8770400000000003E-2</v>
      </c>
      <c r="AH1947" s="36"/>
      <c r="AJ1947" s="37"/>
      <c r="AK1947" s="37"/>
    </row>
    <row r="1948" spans="5:37" x14ac:dyDescent="0.25">
      <c r="E1948" s="1">
        <v>3.9670999999999998</v>
      </c>
      <c r="F1948" s="106"/>
      <c r="J1948" s="110">
        <v>48100</v>
      </c>
      <c r="K1948" s="106">
        <v>3.9731200000000002</v>
      </c>
      <c r="L1948" s="30"/>
      <c r="AF1948" s="35">
        <f t="shared" si="107"/>
        <v>47199</v>
      </c>
      <c r="AG1948" s="36">
        <f t="shared" si="106"/>
        <v>3.8770400000000003E-2</v>
      </c>
      <c r="AH1948" s="36"/>
      <c r="AJ1948" s="37"/>
      <c r="AK1948" s="37"/>
    </row>
    <row r="1949" spans="5:37" x14ac:dyDescent="0.25">
      <c r="E1949" s="1">
        <v>3.9670999999999998</v>
      </c>
      <c r="F1949" s="106"/>
      <c r="J1949" s="110">
        <v>48101</v>
      </c>
      <c r="K1949" s="106">
        <v>3.9731200000000002</v>
      </c>
      <c r="L1949" s="30"/>
      <c r="AF1949" s="35">
        <f t="shared" si="107"/>
        <v>47200</v>
      </c>
      <c r="AG1949" s="36">
        <f t="shared" si="106"/>
        <v>3.8774500000000003E-2</v>
      </c>
      <c r="AH1949" s="36"/>
      <c r="AJ1949" s="37"/>
      <c r="AK1949" s="37"/>
    </row>
    <row r="1950" spans="5:37" x14ac:dyDescent="0.25">
      <c r="E1950" s="1">
        <v>3.9677500000000001</v>
      </c>
      <c r="F1950" s="106"/>
      <c r="J1950" s="110">
        <v>48102</v>
      </c>
      <c r="K1950" s="106">
        <v>3.9731200000000002</v>
      </c>
      <c r="L1950" s="30"/>
      <c r="AF1950" s="35">
        <f t="shared" si="107"/>
        <v>47201</v>
      </c>
      <c r="AG1950" s="36">
        <f t="shared" si="106"/>
        <v>3.8774500000000003E-2</v>
      </c>
      <c r="AH1950" s="36"/>
      <c r="AJ1950" s="37"/>
      <c r="AK1950" s="37"/>
    </row>
    <row r="1951" spans="5:37" x14ac:dyDescent="0.25">
      <c r="E1951" s="1">
        <v>3.9670999999999998</v>
      </c>
      <c r="F1951" s="106"/>
      <c r="J1951" s="110">
        <v>48103</v>
      </c>
      <c r="K1951" s="106">
        <v>3.97356</v>
      </c>
      <c r="L1951" s="30"/>
      <c r="AF1951" s="35">
        <f t="shared" si="107"/>
        <v>47202</v>
      </c>
      <c r="AG1951" s="36">
        <f t="shared" si="106"/>
        <v>3.8774500000000003E-2</v>
      </c>
      <c r="AH1951" s="36"/>
      <c r="AJ1951" s="37"/>
      <c r="AK1951" s="37"/>
    </row>
    <row r="1952" spans="5:37" x14ac:dyDescent="0.25">
      <c r="E1952" s="1">
        <v>3.9670999999999998</v>
      </c>
      <c r="F1952" s="106"/>
      <c r="J1952" s="110">
        <v>48106</v>
      </c>
      <c r="K1952" s="106">
        <v>3.9731200000000002</v>
      </c>
      <c r="L1952" s="30"/>
      <c r="AF1952" s="35">
        <f t="shared" si="107"/>
        <v>47203</v>
      </c>
      <c r="AG1952" s="36">
        <f t="shared" si="106"/>
        <v>3.8770400000000003E-2</v>
      </c>
      <c r="AH1952" s="36"/>
      <c r="AJ1952" s="37"/>
      <c r="AK1952" s="37"/>
    </row>
    <row r="1953" spans="5:37" x14ac:dyDescent="0.25">
      <c r="E1953" s="1">
        <v>3.9670999999999998</v>
      </c>
      <c r="F1953" s="106"/>
      <c r="J1953" s="110">
        <v>48107</v>
      </c>
      <c r="K1953" s="106">
        <v>3.9731200000000002</v>
      </c>
      <c r="L1953" s="30"/>
      <c r="AF1953" s="35">
        <f t="shared" si="107"/>
        <v>47204</v>
      </c>
      <c r="AG1953" s="36">
        <f t="shared" si="106"/>
        <v>3.8770400000000003E-2</v>
      </c>
      <c r="AH1953" s="36"/>
      <c r="AJ1953" s="37"/>
      <c r="AK1953" s="37"/>
    </row>
    <row r="1954" spans="5:37" x14ac:dyDescent="0.25">
      <c r="E1954" s="1">
        <v>3.9675400000000001</v>
      </c>
      <c r="F1954" s="106"/>
      <c r="J1954" s="110">
        <v>48108</v>
      </c>
      <c r="K1954" s="106">
        <v>3.9731200000000002</v>
      </c>
      <c r="L1954" s="30"/>
      <c r="AF1954" s="35">
        <f t="shared" si="107"/>
        <v>47205</v>
      </c>
      <c r="AG1954" s="36">
        <f t="shared" si="106"/>
        <v>3.8770400000000003E-2</v>
      </c>
      <c r="AH1954" s="36"/>
      <c r="AJ1954" s="37"/>
      <c r="AK1954" s="37"/>
    </row>
    <row r="1955" spans="5:37" x14ac:dyDescent="0.25">
      <c r="E1955" s="1">
        <v>3.9670999999999998</v>
      </c>
      <c r="F1955" s="106"/>
      <c r="J1955" s="110">
        <v>48109</v>
      </c>
      <c r="K1955" s="106">
        <v>3.9731200000000002</v>
      </c>
      <c r="L1955" s="30"/>
      <c r="AF1955" s="35">
        <f t="shared" si="107"/>
        <v>47206</v>
      </c>
      <c r="AG1955" s="36">
        <f t="shared" si="106"/>
        <v>3.8776600000000001E-2</v>
      </c>
      <c r="AH1955" s="36"/>
      <c r="AJ1955" s="37"/>
      <c r="AK1955" s="37"/>
    </row>
    <row r="1956" spans="5:37" x14ac:dyDescent="0.25">
      <c r="E1956" s="1">
        <v>3.9670999999999998</v>
      </c>
      <c r="F1956" s="106"/>
      <c r="J1956" s="110">
        <v>48110</v>
      </c>
      <c r="K1956" s="106">
        <v>3.97356</v>
      </c>
      <c r="L1956" s="30"/>
      <c r="AF1956" s="35">
        <f t="shared" si="107"/>
        <v>47207</v>
      </c>
      <c r="AG1956" s="36">
        <f t="shared" si="106"/>
        <v>3.8776600000000001E-2</v>
      </c>
      <c r="AH1956" s="36"/>
      <c r="AJ1956" s="37"/>
      <c r="AK1956" s="37"/>
    </row>
    <row r="1957" spans="5:37" x14ac:dyDescent="0.25">
      <c r="E1957" s="1">
        <v>3.9670999999999998</v>
      </c>
      <c r="F1957" s="106"/>
      <c r="J1957" s="110">
        <v>48113</v>
      </c>
      <c r="K1957" s="106">
        <v>3.9731200000000002</v>
      </c>
      <c r="L1957" s="30"/>
      <c r="AF1957" s="35">
        <f t="shared" si="107"/>
        <v>47208</v>
      </c>
      <c r="AG1957" s="36">
        <f t="shared" si="106"/>
        <v>3.8776600000000001E-2</v>
      </c>
      <c r="AH1957" s="36"/>
      <c r="AJ1957" s="37"/>
      <c r="AK1957" s="37"/>
    </row>
    <row r="1958" spans="5:37" x14ac:dyDescent="0.25">
      <c r="E1958" s="1">
        <v>3.9670999999999998</v>
      </c>
      <c r="F1958" s="106"/>
      <c r="J1958" s="110">
        <v>48114</v>
      </c>
      <c r="K1958" s="106">
        <v>3.9731200000000002</v>
      </c>
      <c r="L1958" s="30"/>
      <c r="AF1958" s="35">
        <f t="shared" si="107"/>
        <v>47209</v>
      </c>
      <c r="AG1958" s="36">
        <f t="shared" si="106"/>
        <v>3.8776600000000001E-2</v>
      </c>
      <c r="AH1958" s="36"/>
      <c r="AJ1958" s="37"/>
      <c r="AK1958" s="37"/>
    </row>
    <row r="1959" spans="5:37" x14ac:dyDescent="0.25">
      <c r="E1959" s="1">
        <v>3.9675400000000001</v>
      </c>
      <c r="F1959" s="106"/>
      <c r="J1959" s="110">
        <v>48115</v>
      </c>
      <c r="K1959" s="106">
        <v>3.9731200000000002</v>
      </c>
      <c r="L1959" s="30"/>
      <c r="AF1959" s="35">
        <f t="shared" si="107"/>
        <v>47210</v>
      </c>
      <c r="AG1959" s="36">
        <f t="shared" si="106"/>
        <v>3.8770400000000003E-2</v>
      </c>
      <c r="AH1959" s="36"/>
      <c r="AJ1959" s="37"/>
      <c r="AK1959" s="37"/>
    </row>
    <row r="1960" spans="5:37" x14ac:dyDescent="0.25">
      <c r="E1960" s="1">
        <v>3.9670999999999998</v>
      </c>
      <c r="F1960" s="106"/>
      <c r="J1960" s="110">
        <v>48116</v>
      </c>
      <c r="K1960" s="106">
        <v>3.9731200000000002</v>
      </c>
      <c r="L1960" s="30"/>
      <c r="AF1960" s="35">
        <f t="shared" si="107"/>
        <v>47211</v>
      </c>
      <c r="AG1960" s="36">
        <f t="shared" si="106"/>
        <v>3.8770400000000003E-2</v>
      </c>
      <c r="AH1960" s="36"/>
      <c r="AJ1960" s="37"/>
      <c r="AK1960" s="37"/>
    </row>
    <row r="1961" spans="5:37" x14ac:dyDescent="0.25">
      <c r="E1961" s="1">
        <v>3.9670999999999998</v>
      </c>
      <c r="F1961" s="106"/>
      <c r="J1961" s="110">
        <v>48117</v>
      </c>
      <c r="K1961" s="106">
        <v>3.97356</v>
      </c>
      <c r="L1961" s="30"/>
      <c r="AF1961" s="35">
        <f t="shared" si="107"/>
        <v>47212</v>
      </c>
      <c r="AG1961" s="36">
        <f t="shared" si="106"/>
        <v>3.8770400000000003E-2</v>
      </c>
      <c r="AH1961" s="36"/>
      <c r="AJ1961" s="37"/>
      <c r="AK1961" s="37"/>
    </row>
    <row r="1962" spans="5:37" x14ac:dyDescent="0.25">
      <c r="E1962" s="1">
        <v>3.9670999999999998</v>
      </c>
      <c r="F1962" s="106"/>
      <c r="J1962" s="110">
        <v>48120</v>
      </c>
      <c r="K1962" s="106">
        <v>3.9731200000000002</v>
      </c>
      <c r="L1962" s="30"/>
      <c r="AF1962" s="35">
        <f t="shared" si="107"/>
        <v>47213</v>
      </c>
      <c r="AG1962" s="36">
        <f t="shared" si="106"/>
        <v>3.8770400000000003E-2</v>
      </c>
      <c r="AH1962" s="36"/>
      <c r="AJ1962" s="37"/>
      <c r="AK1962" s="37"/>
    </row>
    <row r="1963" spans="5:37" x14ac:dyDescent="0.25">
      <c r="E1963" s="1">
        <v>3.9670999999999998</v>
      </c>
      <c r="F1963" s="106"/>
      <c r="J1963" s="110">
        <v>48121</v>
      </c>
      <c r="K1963" s="106">
        <v>3.9731200000000002</v>
      </c>
      <c r="L1963" s="30"/>
      <c r="AF1963" s="35">
        <f t="shared" si="107"/>
        <v>47214</v>
      </c>
      <c r="AG1963" s="36">
        <f t="shared" si="106"/>
        <v>3.8774500000000003E-2</v>
      </c>
      <c r="AH1963" s="36"/>
      <c r="AJ1963" s="37"/>
      <c r="AK1963" s="37"/>
    </row>
    <row r="1964" spans="5:37" x14ac:dyDescent="0.25">
      <c r="E1964" s="1">
        <v>3.9675400000000001</v>
      </c>
      <c r="F1964" s="106"/>
      <c r="J1964" s="110">
        <v>48122</v>
      </c>
      <c r="K1964" s="106">
        <v>3.9731200000000002</v>
      </c>
      <c r="L1964" s="30"/>
      <c r="AF1964" s="35">
        <f t="shared" si="107"/>
        <v>47215</v>
      </c>
      <c r="AG1964" s="36">
        <f t="shared" si="106"/>
        <v>3.8774500000000003E-2</v>
      </c>
      <c r="AH1964" s="36"/>
      <c r="AJ1964" s="37"/>
      <c r="AK1964" s="37"/>
    </row>
    <row r="1965" spans="5:37" x14ac:dyDescent="0.25">
      <c r="E1965" s="1">
        <v>3.9670999999999998</v>
      </c>
      <c r="F1965" s="106"/>
      <c r="J1965" s="110">
        <v>48123</v>
      </c>
      <c r="K1965" s="106">
        <v>3.9731200000000002</v>
      </c>
      <c r="L1965" s="30"/>
      <c r="AF1965" s="35">
        <f t="shared" si="107"/>
        <v>47216</v>
      </c>
      <c r="AG1965" s="36">
        <f t="shared" si="106"/>
        <v>3.8774500000000003E-2</v>
      </c>
      <c r="AH1965" s="36"/>
      <c r="AJ1965" s="37"/>
      <c r="AK1965" s="37"/>
    </row>
    <row r="1966" spans="5:37" x14ac:dyDescent="0.25">
      <c r="E1966" s="1">
        <v>3.9670999999999998</v>
      </c>
      <c r="F1966" s="106"/>
      <c r="J1966" s="110">
        <v>48124</v>
      </c>
      <c r="K1966" s="106">
        <v>3.97356</v>
      </c>
      <c r="L1966" s="30"/>
      <c r="AF1966" s="35">
        <f t="shared" si="107"/>
        <v>47217</v>
      </c>
      <c r="AG1966" s="36">
        <f t="shared" si="106"/>
        <v>3.8770400000000003E-2</v>
      </c>
      <c r="AH1966" s="36"/>
      <c r="AJ1966" s="37"/>
      <c r="AK1966" s="37"/>
    </row>
    <row r="1967" spans="5:37" x14ac:dyDescent="0.25">
      <c r="E1967" s="1">
        <v>3.9670999999999998</v>
      </c>
      <c r="F1967" s="106"/>
      <c r="J1967" s="110">
        <v>48127</v>
      </c>
      <c r="K1967" s="106">
        <v>3.9731200000000002</v>
      </c>
      <c r="L1967" s="30"/>
      <c r="AF1967" s="35">
        <f t="shared" si="107"/>
        <v>47218</v>
      </c>
      <c r="AG1967" s="36">
        <f t="shared" si="106"/>
        <v>3.8770400000000003E-2</v>
      </c>
      <c r="AH1967" s="36"/>
      <c r="AJ1967" s="37"/>
      <c r="AK1967" s="37"/>
    </row>
    <row r="1968" spans="5:37" x14ac:dyDescent="0.25">
      <c r="E1968" s="1">
        <v>3.9670999999999998</v>
      </c>
      <c r="F1968" s="106"/>
      <c r="J1968" s="110">
        <v>48128</v>
      </c>
      <c r="K1968" s="106">
        <v>3.9731200000000002</v>
      </c>
      <c r="L1968" s="30"/>
      <c r="AF1968" s="35">
        <f t="shared" si="107"/>
        <v>47219</v>
      </c>
      <c r="AG1968" s="36">
        <f t="shared" si="106"/>
        <v>3.8770400000000003E-2</v>
      </c>
      <c r="AH1968" s="36"/>
      <c r="AJ1968" s="37"/>
      <c r="AK1968" s="37"/>
    </row>
    <row r="1969" spans="5:37" x14ac:dyDescent="0.25">
      <c r="E1969" s="1">
        <v>3.9675400000000001</v>
      </c>
      <c r="F1969" s="106"/>
      <c r="J1969" s="110">
        <v>48129</v>
      </c>
      <c r="K1969" s="106">
        <v>3.9731200000000002</v>
      </c>
      <c r="L1969" s="30"/>
      <c r="AF1969" s="35">
        <f t="shared" si="107"/>
        <v>47220</v>
      </c>
      <c r="AG1969" s="36">
        <f t="shared" si="106"/>
        <v>3.8770400000000003E-2</v>
      </c>
      <c r="AH1969" s="36"/>
      <c r="AJ1969" s="37"/>
      <c r="AK1969" s="37"/>
    </row>
    <row r="1970" spans="5:37" x14ac:dyDescent="0.25">
      <c r="E1970" s="1">
        <v>3.9670999999999998</v>
      </c>
      <c r="F1970" s="106"/>
      <c r="J1970" s="110">
        <v>48130</v>
      </c>
      <c r="K1970" s="106">
        <v>3.9731200000000002</v>
      </c>
      <c r="L1970" s="30"/>
      <c r="AF1970" s="35">
        <f t="shared" si="107"/>
        <v>47221</v>
      </c>
      <c r="AG1970" s="36">
        <f t="shared" si="106"/>
        <v>3.8774500000000003E-2</v>
      </c>
      <c r="AH1970" s="36"/>
      <c r="AJ1970" s="37"/>
      <c r="AK1970" s="37"/>
    </row>
    <row r="1971" spans="5:37" x14ac:dyDescent="0.25">
      <c r="E1971" s="1">
        <v>3.9670999999999998</v>
      </c>
      <c r="F1971" s="106"/>
      <c r="J1971" s="110">
        <v>48131</v>
      </c>
      <c r="K1971" s="106">
        <v>3.9737800000000001</v>
      </c>
      <c r="L1971" s="30"/>
      <c r="AF1971" s="35">
        <f t="shared" si="107"/>
        <v>47222</v>
      </c>
      <c r="AG1971" s="36">
        <f t="shared" si="106"/>
        <v>3.8774500000000003E-2</v>
      </c>
      <c r="AH1971" s="36"/>
      <c r="AJ1971" s="37"/>
      <c r="AK1971" s="37"/>
    </row>
    <row r="1972" spans="5:37" x14ac:dyDescent="0.25">
      <c r="E1972" s="1">
        <v>3.9670999999999998</v>
      </c>
      <c r="F1972" s="106"/>
      <c r="J1972" s="110">
        <v>48135</v>
      </c>
      <c r="K1972" s="106">
        <v>3.9731200000000002</v>
      </c>
      <c r="L1972" s="30"/>
      <c r="AF1972" s="35">
        <f t="shared" si="107"/>
        <v>47223</v>
      </c>
      <c r="AG1972" s="36">
        <f t="shared" si="106"/>
        <v>3.8774500000000003E-2</v>
      </c>
      <c r="AH1972" s="36"/>
      <c r="AJ1972" s="37"/>
      <c r="AK1972" s="37"/>
    </row>
    <row r="1973" spans="5:37" x14ac:dyDescent="0.25">
      <c r="E1973" s="1">
        <v>3.9670999999999998</v>
      </c>
      <c r="F1973" s="106"/>
      <c r="J1973" s="110">
        <v>48136</v>
      </c>
      <c r="K1973" s="106">
        <v>3.9731200000000002</v>
      </c>
      <c r="L1973" s="30"/>
      <c r="AF1973" s="35">
        <f t="shared" si="107"/>
        <v>47224</v>
      </c>
      <c r="AG1973" s="36">
        <f t="shared" si="106"/>
        <v>3.8770400000000003E-2</v>
      </c>
      <c r="AH1973" s="36"/>
      <c r="AJ1973" s="37"/>
      <c r="AK1973" s="37"/>
    </row>
    <row r="1974" spans="5:37" x14ac:dyDescent="0.25">
      <c r="E1974" s="1">
        <v>3.9675400000000001</v>
      </c>
      <c r="F1974" s="106"/>
      <c r="J1974" s="110">
        <v>48137</v>
      </c>
      <c r="K1974" s="106">
        <v>3.9731200000000002</v>
      </c>
      <c r="L1974" s="30"/>
      <c r="AF1974" s="35">
        <f t="shared" si="107"/>
        <v>47225</v>
      </c>
      <c r="AG1974" s="36">
        <f t="shared" si="106"/>
        <v>3.8770400000000003E-2</v>
      </c>
      <c r="AH1974" s="36"/>
      <c r="AJ1974" s="37"/>
      <c r="AK1974" s="37"/>
    </row>
    <row r="1975" spans="5:37" x14ac:dyDescent="0.25">
      <c r="E1975" s="1">
        <v>3.9670999999999998</v>
      </c>
      <c r="F1975" s="106"/>
      <c r="J1975" s="110">
        <v>48138</v>
      </c>
      <c r="K1975" s="106">
        <v>3.97356</v>
      </c>
      <c r="L1975" s="30"/>
      <c r="AF1975" s="35">
        <f t="shared" si="107"/>
        <v>47226</v>
      </c>
      <c r="AG1975" s="36">
        <f t="shared" si="106"/>
        <v>3.8770400000000003E-2</v>
      </c>
      <c r="AH1975" s="36"/>
      <c r="AJ1975" s="37"/>
      <c r="AK1975" s="37"/>
    </row>
    <row r="1976" spans="5:37" x14ac:dyDescent="0.25">
      <c r="E1976" s="1">
        <v>3.9670999999999998</v>
      </c>
      <c r="F1976" s="106"/>
      <c r="J1976" s="110">
        <v>48141</v>
      </c>
      <c r="K1976" s="106">
        <v>3.9731200000000002</v>
      </c>
      <c r="L1976" s="30"/>
      <c r="AF1976" s="35">
        <f t="shared" si="107"/>
        <v>47227</v>
      </c>
      <c r="AG1976" s="36">
        <f t="shared" si="106"/>
        <v>3.8770400000000003E-2</v>
      </c>
      <c r="AH1976" s="36"/>
      <c r="AJ1976" s="37"/>
      <c r="AK1976" s="37"/>
    </row>
    <row r="1977" spans="5:37" x14ac:dyDescent="0.25">
      <c r="E1977" s="1">
        <v>3.9670999999999998</v>
      </c>
      <c r="F1977" s="106"/>
      <c r="J1977" s="110">
        <v>48142</v>
      </c>
      <c r="K1977" s="106">
        <v>3.9731200000000002</v>
      </c>
      <c r="L1977" s="30"/>
      <c r="AF1977" s="35">
        <f t="shared" si="107"/>
        <v>47228</v>
      </c>
      <c r="AG1977" s="36">
        <f t="shared" si="106"/>
        <v>3.8774500000000003E-2</v>
      </c>
      <c r="AH1977" s="36"/>
      <c r="AJ1977" s="37"/>
      <c r="AK1977" s="37"/>
    </row>
    <row r="1978" spans="5:37" x14ac:dyDescent="0.25">
      <c r="E1978" s="1">
        <v>3.9670999999999998</v>
      </c>
      <c r="F1978" s="106"/>
      <c r="J1978" s="110">
        <v>48143</v>
      </c>
      <c r="K1978" s="106">
        <v>3.9731200000000002</v>
      </c>
      <c r="L1978" s="30"/>
      <c r="AF1978" s="35">
        <f t="shared" si="107"/>
        <v>47229</v>
      </c>
      <c r="AG1978" s="36">
        <f t="shared" si="106"/>
        <v>3.8774500000000003E-2</v>
      </c>
      <c r="AH1978" s="36"/>
      <c r="AJ1978" s="37"/>
      <c r="AK1978" s="37"/>
    </row>
    <row r="1979" spans="5:37" x14ac:dyDescent="0.25">
      <c r="E1979" s="1">
        <v>3.9677500000000001</v>
      </c>
      <c r="F1979" s="106"/>
      <c r="J1979" s="110">
        <v>48144</v>
      </c>
      <c r="K1979" s="106">
        <v>3.9731200000000002</v>
      </c>
      <c r="L1979" s="30"/>
      <c r="AF1979" s="35">
        <f t="shared" si="107"/>
        <v>47230</v>
      </c>
      <c r="AG1979" s="36">
        <f t="shared" si="106"/>
        <v>3.8774500000000003E-2</v>
      </c>
      <c r="AH1979" s="36"/>
      <c r="AJ1979" s="37"/>
      <c r="AK1979" s="37"/>
    </row>
    <row r="1980" spans="5:37" x14ac:dyDescent="0.25">
      <c r="E1980" s="1">
        <v>3.9670999999999998</v>
      </c>
      <c r="F1980" s="106"/>
      <c r="J1980" s="110">
        <v>48145</v>
      </c>
      <c r="K1980" s="106">
        <v>3.97356</v>
      </c>
      <c r="L1980" s="30"/>
      <c r="AF1980" s="35">
        <f t="shared" si="107"/>
        <v>47231</v>
      </c>
      <c r="AG1980" s="36">
        <f t="shared" si="106"/>
        <v>3.8770400000000003E-2</v>
      </c>
      <c r="AH1980" s="36"/>
      <c r="AJ1980" s="37"/>
      <c r="AK1980" s="37"/>
    </row>
    <row r="1981" spans="5:37" x14ac:dyDescent="0.25">
      <c r="E1981" s="1">
        <v>3.9670999999999998</v>
      </c>
      <c r="F1981" s="106"/>
      <c r="J1981" s="110">
        <v>48148</v>
      </c>
      <c r="K1981" s="106">
        <v>3.9731200000000002</v>
      </c>
      <c r="L1981" s="30"/>
      <c r="AF1981" s="35">
        <f t="shared" si="107"/>
        <v>47232</v>
      </c>
      <c r="AG1981" s="36">
        <f t="shared" si="106"/>
        <v>3.8770400000000003E-2</v>
      </c>
      <c r="AH1981" s="36"/>
      <c r="AJ1981" s="37"/>
      <c r="AK1981" s="37"/>
    </row>
    <row r="1982" spans="5:37" x14ac:dyDescent="0.25">
      <c r="E1982" s="1">
        <v>3.9670999999999998</v>
      </c>
      <c r="F1982" s="106"/>
      <c r="J1982" s="110">
        <v>48149</v>
      </c>
      <c r="K1982" s="106">
        <v>3.9731200000000002</v>
      </c>
      <c r="L1982" s="30"/>
      <c r="AF1982" s="35">
        <f t="shared" si="107"/>
        <v>47233</v>
      </c>
      <c r="AG1982" s="36">
        <f t="shared" si="106"/>
        <v>3.8770400000000003E-2</v>
      </c>
      <c r="AH1982" s="36"/>
      <c r="AJ1982" s="37"/>
      <c r="AK1982" s="37"/>
    </row>
    <row r="1983" spans="5:37" x14ac:dyDescent="0.25">
      <c r="E1983" s="1">
        <v>3.9675400000000001</v>
      </c>
      <c r="F1983" s="106"/>
      <c r="J1983" s="110">
        <v>48150</v>
      </c>
      <c r="K1983" s="106">
        <v>3.9731200000000002</v>
      </c>
      <c r="L1983" s="30"/>
      <c r="AF1983" s="35">
        <f t="shared" si="107"/>
        <v>47234</v>
      </c>
      <c r="AG1983" s="36">
        <f t="shared" si="106"/>
        <v>3.8770400000000003E-2</v>
      </c>
      <c r="AH1983" s="36"/>
      <c r="AJ1983" s="37"/>
      <c r="AK1983" s="37"/>
    </row>
    <row r="1984" spans="5:37" x14ac:dyDescent="0.25">
      <c r="E1984" s="1">
        <v>3.9670999999999998</v>
      </c>
      <c r="F1984" s="106"/>
      <c r="J1984" s="110">
        <v>48151</v>
      </c>
      <c r="K1984" s="106">
        <v>3.9731200000000002</v>
      </c>
      <c r="L1984" s="30"/>
      <c r="AF1984" s="35">
        <f t="shared" si="107"/>
        <v>47235</v>
      </c>
      <c r="AG1984" s="36">
        <f t="shared" si="106"/>
        <v>3.8774500000000003E-2</v>
      </c>
      <c r="AH1984" s="36"/>
      <c r="AJ1984" s="37"/>
      <c r="AK1984" s="37"/>
    </row>
    <row r="1985" spans="5:37" x14ac:dyDescent="0.25">
      <c r="E1985" s="1">
        <v>3.9670999999999998</v>
      </c>
      <c r="F1985" s="106"/>
      <c r="J1985" s="110">
        <v>48152</v>
      </c>
      <c r="K1985" s="106">
        <v>3.97356</v>
      </c>
      <c r="L1985" s="30"/>
      <c r="AF1985" s="35">
        <f t="shared" si="107"/>
        <v>47236</v>
      </c>
      <c r="AG1985" s="36">
        <f t="shared" si="106"/>
        <v>3.8774500000000003E-2</v>
      </c>
      <c r="AH1985" s="36"/>
      <c r="AJ1985" s="37"/>
      <c r="AK1985" s="37"/>
    </row>
    <row r="1986" spans="5:37" x14ac:dyDescent="0.25">
      <c r="E1986" s="1">
        <v>3.9670999999999998</v>
      </c>
      <c r="F1986" s="106"/>
      <c r="J1986" s="110">
        <v>48155</v>
      </c>
      <c r="K1986" s="106">
        <v>3.9731200000000002</v>
      </c>
      <c r="L1986" s="30"/>
      <c r="AF1986" s="35">
        <f t="shared" si="107"/>
        <v>47237</v>
      </c>
      <c r="AG1986" s="36">
        <f t="shared" si="106"/>
        <v>3.8774500000000003E-2</v>
      </c>
      <c r="AH1986" s="36"/>
      <c r="AJ1986" s="37"/>
      <c r="AK1986" s="37"/>
    </row>
    <row r="1987" spans="5:37" x14ac:dyDescent="0.25">
      <c r="E1987" s="1">
        <v>3.9670999999999998</v>
      </c>
      <c r="F1987" s="106"/>
      <c r="J1987" s="110">
        <v>48156</v>
      </c>
      <c r="K1987" s="106">
        <v>3.9731200000000002</v>
      </c>
      <c r="L1987" s="30"/>
      <c r="AF1987" s="35">
        <f t="shared" si="107"/>
        <v>47238</v>
      </c>
      <c r="AG1987" s="36">
        <f t="shared" si="106"/>
        <v>3.8770400000000003E-2</v>
      </c>
      <c r="AH1987" s="36"/>
      <c r="AJ1987" s="37"/>
      <c r="AK1987" s="37"/>
    </row>
    <row r="1988" spans="5:37" x14ac:dyDescent="0.25">
      <c r="E1988" s="1">
        <v>3.9675400000000001</v>
      </c>
      <c r="F1988" s="106"/>
      <c r="J1988" s="110">
        <v>48157</v>
      </c>
      <c r="K1988" s="106">
        <v>3.9731200000000002</v>
      </c>
      <c r="L1988" s="30"/>
      <c r="AF1988" s="35">
        <f t="shared" si="107"/>
        <v>47239</v>
      </c>
      <c r="AG1988" s="36">
        <f t="shared" si="106"/>
        <v>3.8770400000000003E-2</v>
      </c>
      <c r="AH1988" s="36"/>
      <c r="AJ1988" s="37"/>
      <c r="AK1988" s="37"/>
    </row>
    <row r="1989" spans="5:37" x14ac:dyDescent="0.25">
      <c r="E1989" s="1">
        <v>3.9670999999999998</v>
      </c>
      <c r="F1989" s="106"/>
      <c r="J1989" s="110">
        <v>48158</v>
      </c>
      <c r="K1989" s="106">
        <v>3.9731200000000002</v>
      </c>
      <c r="L1989" s="30"/>
      <c r="AF1989" s="35">
        <f t="shared" si="107"/>
        <v>47240</v>
      </c>
      <c r="AG1989" s="36">
        <f t="shared" si="106"/>
        <v>3.8770400000000003E-2</v>
      </c>
      <c r="AH1989" s="36"/>
      <c r="AJ1989" s="37"/>
      <c r="AK1989" s="37"/>
    </row>
    <row r="1990" spans="5:37" x14ac:dyDescent="0.25">
      <c r="E1990" s="1">
        <v>3.9670999999999998</v>
      </c>
      <c r="F1990" s="106"/>
      <c r="J1990" s="110">
        <v>48159</v>
      </c>
      <c r="K1990" s="106">
        <v>3.97356</v>
      </c>
      <c r="L1990" s="30"/>
      <c r="AF1990" s="35">
        <f t="shared" si="107"/>
        <v>47241</v>
      </c>
      <c r="AG1990" s="36">
        <f t="shared" si="106"/>
        <v>3.8770400000000003E-2</v>
      </c>
      <c r="AH1990" s="36"/>
      <c r="AJ1990" s="37"/>
      <c r="AK1990" s="37"/>
    </row>
    <row r="1991" spans="5:37" x14ac:dyDescent="0.25">
      <c r="E1991" s="1">
        <v>3.9670999999999998</v>
      </c>
      <c r="F1991" s="106"/>
      <c r="J1991" s="110">
        <v>48162</v>
      </c>
      <c r="K1991" s="106">
        <v>3.9733399999999999</v>
      </c>
      <c r="L1991" s="30"/>
      <c r="AF1991" s="35">
        <f t="shared" si="107"/>
        <v>47242</v>
      </c>
      <c r="AG1991" s="36">
        <f t="shared" ref="AG1991:AG2054" si="108">_xlfn.IFNA(VLOOKUP(AF1991,J:K,2,FALSE)/100,AG1990)</f>
        <v>3.8774500000000003E-2</v>
      </c>
      <c r="AH1991" s="36"/>
      <c r="AJ1991" s="37"/>
      <c r="AK1991" s="37"/>
    </row>
    <row r="1992" spans="5:37" x14ac:dyDescent="0.25">
      <c r="E1992" s="1">
        <v>3.9670999999999998</v>
      </c>
      <c r="F1992" s="106"/>
      <c r="J1992" s="110">
        <v>48164</v>
      </c>
      <c r="K1992" s="106">
        <v>3.9731200000000002</v>
      </c>
      <c r="L1992" s="30"/>
      <c r="AF1992" s="35">
        <f t="shared" ref="AF1992:AF2055" si="109">AF1991+1</f>
        <v>47243</v>
      </c>
      <c r="AG1992" s="36">
        <f t="shared" si="108"/>
        <v>3.8774500000000003E-2</v>
      </c>
      <c r="AH1992" s="36"/>
      <c r="AJ1992" s="37"/>
      <c r="AK1992" s="37"/>
    </row>
    <row r="1993" spans="5:37" x14ac:dyDescent="0.25">
      <c r="E1993" s="1">
        <v>3.9675400000000001</v>
      </c>
      <c r="F1993" s="106"/>
      <c r="J1993" s="110">
        <v>48165</v>
      </c>
      <c r="K1993" s="106">
        <v>3.9731200000000002</v>
      </c>
      <c r="L1993" s="30"/>
      <c r="AF1993" s="35">
        <f t="shared" si="109"/>
        <v>47244</v>
      </c>
      <c r="AG1993" s="36">
        <f t="shared" si="108"/>
        <v>3.8774500000000003E-2</v>
      </c>
      <c r="AH1993" s="36"/>
      <c r="AJ1993" s="37"/>
      <c r="AK1993" s="37"/>
    </row>
    <row r="1994" spans="5:37" x14ac:dyDescent="0.25">
      <c r="E1994" s="1">
        <v>3.9670999999999998</v>
      </c>
      <c r="F1994" s="106"/>
      <c r="J1994" s="110">
        <v>48166</v>
      </c>
      <c r="K1994" s="106">
        <v>3.97356</v>
      </c>
      <c r="L1994" s="30"/>
      <c r="AF1994" s="35">
        <f t="shared" si="109"/>
        <v>47245</v>
      </c>
      <c r="AG1994" s="36">
        <f t="shared" si="108"/>
        <v>3.8770400000000003E-2</v>
      </c>
      <c r="AH1994" s="36"/>
      <c r="AJ1994" s="37"/>
      <c r="AK1994" s="37"/>
    </row>
    <row r="1995" spans="5:37" x14ac:dyDescent="0.25">
      <c r="E1995" s="1">
        <v>3.9670999999999998</v>
      </c>
      <c r="F1995" s="106"/>
      <c r="J1995" s="110">
        <v>48169</v>
      </c>
      <c r="K1995" s="106">
        <v>3.9731200000000002</v>
      </c>
      <c r="L1995" s="30"/>
      <c r="AF1995" s="35">
        <f t="shared" si="109"/>
        <v>47246</v>
      </c>
      <c r="AG1995" s="36">
        <f t="shared" si="108"/>
        <v>3.8770400000000003E-2</v>
      </c>
      <c r="AH1995" s="36"/>
      <c r="AJ1995" s="37"/>
      <c r="AK1995" s="37"/>
    </row>
    <row r="1996" spans="5:37" x14ac:dyDescent="0.25">
      <c r="E1996" s="1">
        <v>3.9670999999999998</v>
      </c>
      <c r="F1996" s="106"/>
      <c r="J1996" s="110">
        <v>48170</v>
      </c>
      <c r="K1996" s="106">
        <v>3.9731200000000002</v>
      </c>
      <c r="L1996" s="30"/>
      <c r="AF1996" s="35">
        <f t="shared" si="109"/>
        <v>47247</v>
      </c>
      <c r="AG1996" s="36">
        <f t="shared" si="108"/>
        <v>3.8770400000000003E-2</v>
      </c>
      <c r="AH1996" s="36"/>
      <c r="AJ1996" s="37"/>
      <c r="AK1996" s="37"/>
    </row>
    <row r="1997" spans="5:37" x14ac:dyDescent="0.25">
      <c r="E1997" s="1">
        <v>3.9670999999999998</v>
      </c>
      <c r="F1997" s="106"/>
      <c r="J1997" s="110">
        <v>48171</v>
      </c>
      <c r="K1997" s="106">
        <v>3.9731200000000002</v>
      </c>
      <c r="L1997" s="30"/>
      <c r="AF1997" s="35">
        <f t="shared" si="109"/>
        <v>47248</v>
      </c>
      <c r="AG1997" s="36">
        <f t="shared" si="108"/>
        <v>3.8770400000000003E-2</v>
      </c>
      <c r="AH1997" s="36"/>
      <c r="AJ1997" s="37"/>
      <c r="AK1997" s="37"/>
    </row>
    <row r="1998" spans="5:37" x14ac:dyDescent="0.25">
      <c r="E1998" s="1">
        <v>3.9675400000000001</v>
      </c>
      <c r="F1998" s="106"/>
      <c r="J1998" s="110">
        <v>48172</v>
      </c>
      <c r="K1998" s="106">
        <v>3.9731200000000002</v>
      </c>
      <c r="L1998" s="30"/>
      <c r="AF1998" s="35">
        <f t="shared" si="109"/>
        <v>47249</v>
      </c>
      <c r="AG1998" s="36">
        <f t="shared" si="108"/>
        <v>3.8774500000000003E-2</v>
      </c>
      <c r="AH1998" s="36"/>
      <c r="AJ1998" s="37"/>
      <c r="AK1998" s="37"/>
    </row>
    <row r="1999" spans="5:37" x14ac:dyDescent="0.25">
      <c r="E1999" s="1">
        <v>3.96732</v>
      </c>
      <c r="F1999" s="106"/>
      <c r="J1999" s="110">
        <v>48173</v>
      </c>
      <c r="K1999" s="106">
        <v>3.97356</v>
      </c>
      <c r="L1999" s="30"/>
      <c r="AF1999" s="35">
        <f t="shared" si="109"/>
        <v>47250</v>
      </c>
      <c r="AG1999" s="36">
        <f t="shared" si="108"/>
        <v>3.8774500000000003E-2</v>
      </c>
      <c r="AH1999" s="36"/>
      <c r="AJ1999" s="37"/>
      <c r="AK1999" s="37"/>
    </row>
    <row r="2000" spans="5:37" x14ac:dyDescent="0.25">
      <c r="E2000" s="1">
        <v>3.9670999999999998</v>
      </c>
      <c r="F2000" s="106"/>
      <c r="J2000" s="110">
        <v>48176</v>
      </c>
      <c r="K2000" s="106">
        <v>3.9731200000000002</v>
      </c>
      <c r="L2000" s="30"/>
      <c r="AF2000" s="35">
        <f t="shared" si="109"/>
        <v>47251</v>
      </c>
      <c r="AG2000" s="36">
        <f t="shared" si="108"/>
        <v>3.8774500000000003E-2</v>
      </c>
      <c r="AH2000" s="36"/>
      <c r="AJ2000" s="37"/>
      <c r="AK2000" s="37"/>
    </row>
    <row r="2001" spans="5:37" x14ac:dyDescent="0.25">
      <c r="E2001" s="1">
        <v>3.9670999999999998</v>
      </c>
      <c r="F2001" s="106"/>
      <c r="J2001" s="110">
        <v>48177</v>
      </c>
      <c r="K2001" s="106">
        <v>3.9731200000000002</v>
      </c>
      <c r="L2001" s="30"/>
      <c r="AF2001" s="35">
        <f t="shared" si="109"/>
        <v>47252</v>
      </c>
      <c r="AG2001" s="36">
        <f t="shared" si="108"/>
        <v>3.8770400000000003E-2</v>
      </c>
      <c r="AH2001" s="36"/>
      <c r="AJ2001" s="37"/>
      <c r="AK2001" s="37"/>
    </row>
    <row r="2002" spans="5:37" x14ac:dyDescent="0.25">
      <c r="E2002" s="1">
        <v>3.9675400000000001</v>
      </c>
      <c r="F2002" s="106"/>
      <c r="J2002" s="110">
        <v>48178</v>
      </c>
      <c r="K2002" s="106">
        <v>3.9733399999999999</v>
      </c>
      <c r="L2002" s="30"/>
      <c r="AF2002" s="35">
        <f t="shared" si="109"/>
        <v>47253</v>
      </c>
      <c r="AG2002" s="36">
        <f t="shared" si="108"/>
        <v>3.8770400000000003E-2</v>
      </c>
      <c r="AH2002" s="36"/>
      <c r="AJ2002" s="37"/>
      <c r="AK2002" s="37"/>
    </row>
    <row r="2003" spans="5:37" x14ac:dyDescent="0.25">
      <c r="E2003" s="1">
        <v>3.9670999999999998</v>
      </c>
      <c r="F2003" s="106"/>
      <c r="J2003" s="110">
        <v>48180</v>
      </c>
      <c r="K2003" s="106">
        <v>3.97356</v>
      </c>
      <c r="L2003" s="30"/>
      <c r="AF2003" s="35">
        <f t="shared" si="109"/>
        <v>47254</v>
      </c>
      <c r="AG2003" s="36">
        <f t="shared" si="108"/>
        <v>3.8770400000000003E-2</v>
      </c>
      <c r="AH2003" s="36"/>
      <c r="AJ2003" s="37"/>
      <c r="AK2003" s="37"/>
    </row>
    <row r="2004" spans="5:37" x14ac:dyDescent="0.25">
      <c r="E2004" s="1">
        <v>3.9670999999999998</v>
      </c>
      <c r="F2004" s="106"/>
      <c r="J2004" s="110">
        <v>48183</v>
      </c>
      <c r="K2004" s="106">
        <v>3.9731200000000002</v>
      </c>
      <c r="L2004" s="30"/>
      <c r="AF2004" s="35">
        <f t="shared" si="109"/>
        <v>47255</v>
      </c>
      <c r="AG2004" s="36">
        <f t="shared" si="108"/>
        <v>3.8770400000000003E-2</v>
      </c>
      <c r="AH2004" s="36"/>
      <c r="AJ2004" s="37"/>
      <c r="AK2004" s="37"/>
    </row>
    <row r="2005" spans="5:37" x14ac:dyDescent="0.25">
      <c r="E2005" s="1">
        <v>4.0322100000000001</v>
      </c>
      <c r="F2005" s="106"/>
      <c r="J2005" s="110">
        <v>48184</v>
      </c>
      <c r="K2005" s="106">
        <v>4.0366799999999996</v>
      </c>
      <c r="L2005" s="30"/>
      <c r="AF2005" s="35">
        <f t="shared" si="109"/>
        <v>47256</v>
      </c>
      <c r="AG2005" s="36">
        <f t="shared" si="108"/>
        <v>3.8774500000000003E-2</v>
      </c>
      <c r="AH2005" s="36"/>
      <c r="AJ2005" s="37"/>
      <c r="AK2005" s="37"/>
    </row>
    <row r="2006" spans="5:37" x14ac:dyDescent="0.25">
      <c r="E2006" s="1">
        <v>4.0322100000000001</v>
      </c>
      <c r="F2006" s="106"/>
      <c r="J2006" s="110">
        <v>48185</v>
      </c>
      <c r="K2006" s="106">
        <v>4.0366799999999996</v>
      </c>
      <c r="L2006" s="30"/>
      <c r="AF2006" s="35">
        <f t="shared" si="109"/>
        <v>47257</v>
      </c>
      <c r="AG2006" s="36">
        <f t="shared" si="108"/>
        <v>3.8774500000000003E-2</v>
      </c>
      <c r="AH2006" s="36"/>
      <c r="AJ2006" s="37"/>
      <c r="AK2006" s="37"/>
    </row>
    <row r="2007" spans="5:37" x14ac:dyDescent="0.25">
      <c r="E2007" s="1">
        <v>4.0326599999999999</v>
      </c>
      <c r="F2007" s="106"/>
      <c r="J2007" s="110">
        <v>48186</v>
      </c>
      <c r="K2007" s="106">
        <v>4.0366799999999996</v>
      </c>
      <c r="L2007" s="30"/>
      <c r="AF2007" s="35">
        <f t="shared" si="109"/>
        <v>47258</v>
      </c>
      <c r="AG2007" s="36">
        <f t="shared" si="108"/>
        <v>3.8774500000000003E-2</v>
      </c>
      <c r="AH2007" s="36"/>
      <c r="AJ2007" s="37"/>
      <c r="AK2007" s="37"/>
    </row>
    <row r="2008" spans="5:37" x14ac:dyDescent="0.25">
      <c r="E2008" s="1">
        <v>4.0322100000000001</v>
      </c>
      <c r="F2008" s="106"/>
      <c r="J2008" s="110">
        <v>48187</v>
      </c>
      <c r="K2008" s="106">
        <v>4.0371300000000003</v>
      </c>
      <c r="L2008" s="30"/>
      <c r="AF2008" s="35">
        <f t="shared" si="109"/>
        <v>47259</v>
      </c>
      <c r="AG2008" s="36">
        <f t="shared" si="108"/>
        <v>3.8770400000000003E-2</v>
      </c>
      <c r="AH2008" s="36"/>
      <c r="AJ2008" s="37"/>
      <c r="AK2008" s="37"/>
    </row>
    <row r="2009" spans="5:37" x14ac:dyDescent="0.25">
      <c r="E2009" s="1">
        <v>4.0322100000000001</v>
      </c>
      <c r="F2009" s="106"/>
      <c r="J2009" s="110">
        <v>48190</v>
      </c>
      <c r="K2009" s="106">
        <v>4.0366799999999996</v>
      </c>
      <c r="L2009" s="30"/>
      <c r="AF2009" s="35">
        <f t="shared" si="109"/>
        <v>47260</v>
      </c>
      <c r="AG2009" s="36">
        <f t="shared" si="108"/>
        <v>3.8770400000000003E-2</v>
      </c>
      <c r="AH2009" s="36"/>
      <c r="AJ2009" s="37"/>
      <c r="AK2009" s="37"/>
    </row>
    <row r="2010" spans="5:37" x14ac:dyDescent="0.25">
      <c r="E2010" s="1">
        <v>4.0324299999999997</v>
      </c>
      <c r="F2010" s="106"/>
      <c r="J2010" s="110">
        <v>48191</v>
      </c>
      <c r="K2010" s="106">
        <v>4.0366799999999996</v>
      </c>
      <c r="L2010" s="30"/>
      <c r="AF2010" s="35">
        <f t="shared" si="109"/>
        <v>47261</v>
      </c>
      <c r="AG2010" s="36">
        <f t="shared" si="108"/>
        <v>3.8770400000000003E-2</v>
      </c>
      <c r="AH2010" s="36"/>
      <c r="AJ2010" s="37"/>
      <c r="AK2010" s="37"/>
    </row>
    <row r="2011" spans="5:37" x14ac:dyDescent="0.25">
      <c r="E2011" s="1">
        <v>4.0326599999999999</v>
      </c>
      <c r="F2011" s="106"/>
      <c r="J2011" s="110">
        <v>48192</v>
      </c>
      <c r="K2011" s="106">
        <v>4.0366799999999996</v>
      </c>
      <c r="L2011" s="30"/>
      <c r="AF2011" s="35">
        <f t="shared" si="109"/>
        <v>47262</v>
      </c>
      <c r="AG2011" s="36">
        <f t="shared" si="108"/>
        <v>3.8770400000000003E-2</v>
      </c>
      <c r="AH2011" s="36"/>
      <c r="AJ2011" s="37"/>
      <c r="AK2011" s="37"/>
    </row>
    <row r="2012" spans="5:37" x14ac:dyDescent="0.25">
      <c r="E2012" s="1">
        <v>4.0322100000000001</v>
      </c>
      <c r="F2012" s="106"/>
      <c r="J2012" s="110">
        <v>48193</v>
      </c>
      <c r="K2012" s="106">
        <v>4.0366799999999996</v>
      </c>
      <c r="L2012" s="30"/>
      <c r="AF2012" s="35">
        <f t="shared" si="109"/>
        <v>47263</v>
      </c>
      <c r="AG2012" s="36">
        <f t="shared" si="108"/>
        <v>3.8776600000000001E-2</v>
      </c>
      <c r="AH2012" s="36"/>
      <c r="AJ2012" s="37"/>
      <c r="AK2012" s="37"/>
    </row>
    <row r="2013" spans="5:37" x14ac:dyDescent="0.25">
      <c r="E2013" s="1">
        <v>4.0322100000000001</v>
      </c>
      <c r="F2013" s="106"/>
      <c r="J2013" s="110">
        <v>48194</v>
      </c>
      <c r="K2013" s="106">
        <v>4.0371300000000003</v>
      </c>
      <c r="L2013" s="30"/>
      <c r="AF2013" s="35">
        <f t="shared" si="109"/>
        <v>47264</v>
      </c>
      <c r="AG2013" s="36">
        <f t="shared" si="108"/>
        <v>3.8776600000000001E-2</v>
      </c>
      <c r="AH2013" s="36"/>
      <c r="AJ2013" s="37"/>
      <c r="AK2013" s="37"/>
    </row>
    <row r="2014" spans="5:37" x14ac:dyDescent="0.25">
      <c r="E2014" s="1">
        <v>4.0322100000000001</v>
      </c>
      <c r="F2014" s="106"/>
      <c r="J2014" s="110">
        <v>48197</v>
      </c>
      <c r="K2014" s="106">
        <v>4.0366799999999996</v>
      </c>
      <c r="L2014" s="30"/>
      <c r="AF2014" s="35">
        <f t="shared" si="109"/>
        <v>47265</v>
      </c>
      <c r="AG2014" s="36">
        <f t="shared" si="108"/>
        <v>3.8776600000000001E-2</v>
      </c>
      <c r="AH2014" s="36"/>
      <c r="AJ2014" s="37"/>
      <c r="AK2014" s="37"/>
    </row>
    <row r="2015" spans="5:37" x14ac:dyDescent="0.25">
      <c r="E2015" s="1">
        <v>4.0322100000000001</v>
      </c>
      <c r="F2015" s="106"/>
      <c r="J2015" s="110">
        <v>48198</v>
      </c>
      <c r="K2015" s="106">
        <v>4.0366799999999996</v>
      </c>
      <c r="L2015" s="30"/>
      <c r="AF2015" s="35">
        <f t="shared" si="109"/>
        <v>47266</v>
      </c>
      <c r="AG2015" s="36">
        <f t="shared" si="108"/>
        <v>3.8776600000000001E-2</v>
      </c>
      <c r="AH2015" s="36"/>
      <c r="AJ2015" s="37"/>
      <c r="AK2015" s="37"/>
    </row>
    <row r="2016" spans="5:37" x14ac:dyDescent="0.25">
      <c r="E2016" s="1">
        <v>4.0326599999999999</v>
      </c>
      <c r="F2016" s="106"/>
      <c r="J2016" s="110">
        <v>48199</v>
      </c>
      <c r="K2016" s="106">
        <v>4.0366799999999996</v>
      </c>
      <c r="L2016" s="30"/>
      <c r="AF2016" s="35">
        <f t="shared" si="109"/>
        <v>47267</v>
      </c>
      <c r="AG2016" s="36">
        <f t="shared" si="108"/>
        <v>3.8770400000000003E-2</v>
      </c>
      <c r="AH2016" s="36"/>
      <c r="AJ2016" s="37"/>
      <c r="AK2016" s="37"/>
    </row>
    <row r="2017" spans="5:37" x14ac:dyDescent="0.25">
      <c r="E2017" s="1">
        <v>4.0322100000000001</v>
      </c>
      <c r="F2017" s="106"/>
      <c r="J2017" s="110">
        <v>48200</v>
      </c>
      <c r="K2017" s="106">
        <v>4.0366799999999996</v>
      </c>
      <c r="L2017" s="30"/>
      <c r="AF2017" s="35">
        <f t="shared" si="109"/>
        <v>47268</v>
      </c>
      <c r="AG2017" s="36">
        <f t="shared" si="108"/>
        <v>3.8770400000000003E-2</v>
      </c>
      <c r="AH2017" s="36"/>
      <c r="AJ2017" s="37"/>
      <c r="AK2017" s="37"/>
    </row>
    <row r="2018" spans="5:37" x14ac:dyDescent="0.25">
      <c r="E2018" s="1">
        <v>4.0322100000000001</v>
      </c>
      <c r="F2018" s="106"/>
      <c r="J2018" s="110">
        <v>48201</v>
      </c>
      <c r="K2018" s="106">
        <v>4.0371300000000003</v>
      </c>
      <c r="L2018" s="30"/>
      <c r="AF2018" s="35">
        <f t="shared" si="109"/>
        <v>47269</v>
      </c>
      <c r="AG2018" s="36">
        <f t="shared" si="108"/>
        <v>3.8770400000000003E-2</v>
      </c>
      <c r="AH2018" s="36"/>
      <c r="AJ2018" s="37"/>
      <c r="AK2018" s="37"/>
    </row>
    <row r="2019" spans="5:37" x14ac:dyDescent="0.25">
      <c r="E2019" s="1">
        <v>4.0322100000000001</v>
      </c>
      <c r="F2019" s="106"/>
      <c r="J2019" s="110">
        <v>48204</v>
      </c>
      <c r="K2019" s="106">
        <v>4.0366799999999996</v>
      </c>
      <c r="L2019" s="30"/>
      <c r="AF2019" s="35">
        <f t="shared" si="109"/>
        <v>47270</v>
      </c>
      <c r="AG2019" s="36">
        <f t="shared" si="108"/>
        <v>3.8774500000000003E-2</v>
      </c>
      <c r="AH2019" s="36"/>
      <c r="AJ2019" s="37"/>
      <c r="AK2019" s="37"/>
    </row>
    <row r="2020" spans="5:37" x14ac:dyDescent="0.25">
      <c r="E2020" s="1">
        <v>4.0322100000000001</v>
      </c>
      <c r="F2020" s="106"/>
      <c r="J2020" s="110">
        <v>48205</v>
      </c>
      <c r="K2020" s="106">
        <v>4.0366799999999996</v>
      </c>
      <c r="L2020" s="30"/>
      <c r="AF2020" s="35">
        <f t="shared" si="109"/>
        <v>47271</v>
      </c>
      <c r="AG2020" s="36">
        <f t="shared" si="108"/>
        <v>3.8774500000000003E-2</v>
      </c>
      <c r="AH2020" s="36"/>
      <c r="AJ2020" s="37"/>
      <c r="AK2020" s="37"/>
    </row>
    <row r="2021" spans="5:37" x14ac:dyDescent="0.25">
      <c r="E2021" s="1">
        <v>4.0326599999999999</v>
      </c>
      <c r="F2021" s="106"/>
      <c r="J2021" s="110">
        <v>48206</v>
      </c>
      <c r="K2021" s="106">
        <v>4.0369099999999998</v>
      </c>
      <c r="L2021" s="30"/>
      <c r="AF2021" s="35">
        <f t="shared" si="109"/>
        <v>47272</v>
      </c>
      <c r="AG2021" s="36">
        <f t="shared" si="108"/>
        <v>3.8774500000000003E-2</v>
      </c>
      <c r="AH2021" s="36"/>
      <c r="AJ2021" s="37"/>
      <c r="AK2021" s="37"/>
    </row>
    <row r="2022" spans="5:37" x14ac:dyDescent="0.25">
      <c r="E2022" s="1">
        <v>4.0322100000000001</v>
      </c>
      <c r="F2022" s="106"/>
      <c r="J2022" s="110">
        <v>48208</v>
      </c>
      <c r="K2022" s="106">
        <v>4.0371300000000003</v>
      </c>
      <c r="L2022" s="30"/>
      <c r="AF2022" s="35">
        <f t="shared" si="109"/>
        <v>47273</v>
      </c>
      <c r="AG2022" s="36">
        <f t="shared" si="108"/>
        <v>3.8770400000000003E-2</v>
      </c>
      <c r="AH2022" s="36"/>
      <c r="AJ2022" s="37"/>
      <c r="AK2022" s="37"/>
    </row>
    <row r="2023" spans="5:37" x14ac:dyDescent="0.25">
      <c r="E2023" s="1">
        <v>4.0322100000000001</v>
      </c>
      <c r="F2023" s="106"/>
      <c r="J2023" s="110">
        <v>48211</v>
      </c>
      <c r="K2023" s="106">
        <v>4.0366799999999996</v>
      </c>
      <c r="L2023" s="30"/>
      <c r="AF2023" s="35">
        <f t="shared" si="109"/>
        <v>47274</v>
      </c>
      <c r="AG2023" s="36">
        <f t="shared" si="108"/>
        <v>3.8770400000000003E-2</v>
      </c>
      <c r="AH2023" s="36"/>
      <c r="AJ2023" s="37"/>
      <c r="AK2023" s="37"/>
    </row>
    <row r="2024" spans="5:37" x14ac:dyDescent="0.25">
      <c r="E2024" s="1">
        <v>4.0322100000000001</v>
      </c>
      <c r="F2024" s="106"/>
      <c r="J2024" s="110">
        <v>48212</v>
      </c>
      <c r="K2024" s="106">
        <v>4.0366799999999996</v>
      </c>
      <c r="L2024" s="30"/>
      <c r="AF2024" s="35">
        <f t="shared" si="109"/>
        <v>47275</v>
      </c>
      <c r="AG2024" s="36">
        <f t="shared" si="108"/>
        <v>3.8770400000000003E-2</v>
      </c>
      <c r="AH2024" s="36"/>
      <c r="AJ2024" s="37"/>
      <c r="AK2024" s="37"/>
    </row>
    <row r="2025" spans="5:37" x14ac:dyDescent="0.25">
      <c r="E2025" s="1">
        <v>4.0322100000000001</v>
      </c>
      <c r="F2025" s="106"/>
      <c r="J2025" s="110">
        <v>48213</v>
      </c>
      <c r="K2025" s="106">
        <v>4.0369099999999998</v>
      </c>
      <c r="L2025" s="30"/>
      <c r="AF2025" s="35">
        <f t="shared" si="109"/>
        <v>47276</v>
      </c>
      <c r="AG2025" s="36">
        <f t="shared" si="108"/>
        <v>3.8770400000000003E-2</v>
      </c>
      <c r="AH2025" s="36"/>
      <c r="AJ2025" s="37"/>
      <c r="AK2025" s="37"/>
    </row>
    <row r="2026" spans="5:37" x14ac:dyDescent="0.25">
      <c r="E2026" s="1">
        <v>4.0326599999999999</v>
      </c>
      <c r="F2026" s="106"/>
      <c r="J2026" s="110">
        <v>48215</v>
      </c>
      <c r="K2026" s="106">
        <v>4.0371300000000003</v>
      </c>
      <c r="L2026" s="30"/>
      <c r="AF2026" s="35">
        <f t="shared" si="109"/>
        <v>47277</v>
      </c>
      <c r="AG2026" s="36">
        <f t="shared" si="108"/>
        <v>3.8774500000000003E-2</v>
      </c>
      <c r="AH2026" s="36"/>
      <c r="AJ2026" s="37"/>
      <c r="AK2026" s="37"/>
    </row>
    <row r="2027" spans="5:37" x14ac:dyDescent="0.25">
      <c r="E2027" s="1">
        <v>4.0322100000000001</v>
      </c>
      <c r="F2027" s="106"/>
      <c r="J2027" s="110">
        <v>48218</v>
      </c>
      <c r="K2027" s="106">
        <v>4.0366799999999996</v>
      </c>
      <c r="L2027" s="30"/>
      <c r="AF2027" s="35">
        <f t="shared" si="109"/>
        <v>47278</v>
      </c>
      <c r="AG2027" s="36">
        <f t="shared" si="108"/>
        <v>3.8774500000000003E-2</v>
      </c>
      <c r="AH2027" s="36"/>
      <c r="AJ2027" s="37"/>
      <c r="AK2027" s="37"/>
    </row>
    <row r="2028" spans="5:37" x14ac:dyDescent="0.25">
      <c r="E2028" s="1">
        <v>4.0322100000000001</v>
      </c>
      <c r="F2028" s="106"/>
      <c r="J2028" s="110">
        <v>48219</v>
      </c>
      <c r="K2028" s="106">
        <v>4.0366799999999996</v>
      </c>
      <c r="L2028" s="30"/>
      <c r="AF2028" s="35">
        <f t="shared" si="109"/>
        <v>47279</v>
      </c>
      <c r="AG2028" s="36">
        <f t="shared" si="108"/>
        <v>3.8774500000000003E-2</v>
      </c>
      <c r="AH2028" s="36"/>
      <c r="AJ2028" s="37"/>
      <c r="AK2028" s="37"/>
    </row>
    <row r="2029" spans="5:37" x14ac:dyDescent="0.25">
      <c r="E2029" s="1">
        <v>4.0324299999999997</v>
      </c>
      <c r="F2029" s="106"/>
      <c r="J2029" s="110">
        <v>48220</v>
      </c>
      <c r="K2029" s="106">
        <v>4.0366799999999996</v>
      </c>
      <c r="L2029" s="30"/>
      <c r="AF2029" s="35">
        <f t="shared" si="109"/>
        <v>47280</v>
      </c>
      <c r="AG2029" s="36">
        <f t="shared" si="108"/>
        <v>3.8770400000000003E-2</v>
      </c>
      <c r="AH2029" s="36"/>
      <c r="AJ2029" s="37"/>
      <c r="AK2029" s="37"/>
    </row>
    <row r="2030" spans="5:37" x14ac:dyDescent="0.25">
      <c r="E2030" s="1">
        <v>4.0326599999999999</v>
      </c>
      <c r="F2030" s="106"/>
      <c r="J2030" s="110">
        <v>48221</v>
      </c>
      <c r="K2030" s="106">
        <v>4.0366799999999996</v>
      </c>
      <c r="L2030" s="30"/>
      <c r="AF2030" s="35">
        <f t="shared" si="109"/>
        <v>47281</v>
      </c>
      <c r="AG2030" s="36">
        <f t="shared" si="108"/>
        <v>3.8770400000000003E-2</v>
      </c>
      <c r="AH2030" s="36"/>
      <c r="AJ2030" s="37"/>
      <c r="AK2030" s="37"/>
    </row>
    <row r="2031" spans="5:37" x14ac:dyDescent="0.25">
      <c r="E2031" s="1">
        <v>4.0322100000000001</v>
      </c>
      <c r="F2031" s="106"/>
      <c r="J2031" s="110">
        <v>48222</v>
      </c>
      <c r="K2031" s="106">
        <v>4.0371300000000003</v>
      </c>
      <c r="L2031" s="30"/>
      <c r="AF2031" s="35">
        <f t="shared" si="109"/>
        <v>47282</v>
      </c>
      <c r="AG2031" s="36">
        <f t="shared" si="108"/>
        <v>3.8770400000000003E-2</v>
      </c>
      <c r="AH2031" s="36"/>
      <c r="AJ2031" s="37"/>
      <c r="AK2031" s="37"/>
    </row>
    <row r="2032" spans="5:37" x14ac:dyDescent="0.25">
      <c r="E2032" s="1">
        <v>4.0322100000000001</v>
      </c>
      <c r="F2032" s="106"/>
      <c r="J2032" s="110">
        <v>48225</v>
      </c>
      <c r="K2032" s="106">
        <v>4.0366799999999996</v>
      </c>
      <c r="L2032" s="30"/>
      <c r="AF2032" s="35">
        <f t="shared" si="109"/>
        <v>47283</v>
      </c>
      <c r="AG2032" s="36">
        <f t="shared" si="108"/>
        <v>3.8770400000000003E-2</v>
      </c>
      <c r="AH2032" s="36"/>
      <c r="AJ2032" s="37"/>
      <c r="AK2032" s="37"/>
    </row>
    <row r="2033" spans="5:37" x14ac:dyDescent="0.25">
      <c r="E2033" s="1">
        <v>4.0324299999999997</v>
      </c>
      <c r="F2033" s="106"/>
      <c r="J2033" s="110">
        <v>48226</v>
      </c>
      <c r="K2033" s="106">
        <v>4.0366799999999996</v>
      </c>
      <c r="L2033" s="30"/>
      <c r="AF2033" s="35">
        <f t="shared" si="109"/>
        <v>47284</v>
      </c>
      <c r="AG2033" s="36">
        <f t="shared" si="108"/>
        <v>3.8774500000000003E-2</v>
      </c>
      <c r="AH2033" s="36"/>
      <c r="AJ2033" s="37"/>
      <c r="AK2033" s="37"/>
    </row>
    <row r="2034" spans="5:37" x14ac:dyDescent="0.25">
      <c r="E2034" s="1">
        <v>4.0326599999999999</v>
      </c>
      <c r="F2034" s="106"/>
      <c r="J2034" s="110">
        <v>48227</v>
      </c>
      <c r="K2034" s="106">
        <v>4.0366799999999996</v>
      </c>
      <c r="L2034" s="30"/>
      <c r="AF2034" s="35">
        <f t="shared" si="109"/>
        <v>47285</v>
      </c>
      <c r="AG2034" s="36">
        <f t="shared" si="108"/>
        <v>3.8774500000000003E-2</v>
      </c>
      <c r="AH2034" s="36"/>
      <c r="AJ2034" s="37"/>
      <c r="AK2034" s="37"/>
    </row>
    <row r="2035" spans="5:37" x14ac:dyDescent="0.25">
      <c r="E2035" s="1">
        <v>4.0322100000000001</v>
      </c>
      <c r="F2035" s="106"/>
      <c r="J2035" s="110">
        <v>48228</v>
      </c>
      <c r="K2035" s="106">
        <v>4.0366799999999996</v>
      </c>
      <c r="L2035" s="30"/>
      <c r="AF2035" s="35">
        <f t="shared" si="109"/>
        <v>47286</v>
      </c>
      <c r="AG2035" s="36">
        <f t="shared" si="108"/>
        <v>3.8774500000000003E-2</v>
      </c>
      <c r="AH2035" s="36"/>
      <c r="AJ2035" s="37"/>
      <c r="AK2035" s="37"/>
    </row>
    <row r="2036" spans="5:37" x14ac:dyDescent="0.25">
      <c r="E2036" s="1">
        <v>4.0322100000000001</v>
      </c>
      <c r="F2036" s="106"/>
      <c r="J2036" s="110">
        <v>48229</v>
      </c>
      <c r="K2036" s="106">
        <v>4.0373599999999996</v>
      </c>
      <c r="L2036" s="30"/>
      <c r="AF2036" s="35">
        <f t="shared" si="109"/>
        <v>47287</v>
      </c>
      <c r="AG2036" s="36">
        <f t="shared" si="108"/>
        <v>3.8772500000000001E-2</v>
      </c>
      <c r="AH2036" s="36"/>
      <c r="AJ2036" s="37"/>
      <c r="AK2036" s="37"/>
    </row>
    <row r="2037" spans="5:37" x14ac:dyDescent="0.25">
      <c r="E2037" s="1">
        <v>4.0322100000000001</v>
      </c>
      <c r="F2037" s="106"/>
      <c r="J2037" s="110">
        <v>48233</v>
      </c>
      <c r="K2037" s="106">
        <v>4.0366799999999996</v>
      </c>
      <c r="L2037" s="30"/>
      <c r="AF2037" s="35">
        <f t="shared" si="109"/>
        <v>47288</v>
      </c>
      <c r="AG2037" s="36">
        <f t="shared" si="108"/>
        <v>3.8772500000000001E-2</v>
      </c>
      <c r="AH2037" s="36"/>
      <c r="AJ2037" s="37"/>
      <c r="AK2037" s="37"/>
    </row>
    <row r="2038" spans="5:37" x14ac:dyDescent="0.25">
      <c r="E2038" s="1">
        <v>4.0322100000000001</v>
      </c>
      <c r="F2038" s="106"/>
      <c r="J2038" s="110">
        <v>48234</v>
      </c>
      <c r="K2038" s="106">
        <v>4.0366799999999996</v>
      </c>
      <c r="L2038" s="30"/>
      <c r="AF2038" s="35">
        <f t="shared" si="109"/>
        <v>47289</v>
      </c>
      <c r="AG2038" s="36">
        <f t="shared" si="108"/>
        <v>3.8770400000000003E-2</v>
      </c>
      <c r="AH2038" s="36"/>
      <c r="AJ2038" s="37"/>
      <c r="AK2038" s="37"/>
    </row>
    <row r="2039" spans="5:37" x14ac:dyDescent="0.25">
      <c r="E2039" s="1">
        <v>4.0326599999999999</v>
      </c>
      <c r="F2039" s="106"/>
      <c r="J2039" s="110">
        <v>48235</v>
      </c>
      <c r="K2039" s="106">
        <v>4.0366799999999996</v>
      </c>
      <c r="L2039" s="30"/>
      <c r="AF2039" s="35">
        <f t="shared" si="109"/>
        <v>47290</v>
      </c>
      <c r="AG2039" s="36">
        <f t="shared" si="108"/>
        <v>3.8770400000000003E-2</v>
      </c>
      <c r="AH2039" s="36"/>
      <c r="AJ2039" s="37"/>
      <c r="AK2039" s="37"/>
    </row>
    <row r="2040" spans="5:37" x14ac:dyDescent="0.25">
      <c r="E2040" s="1">
        <v>4.0322100000000001</v>
      </c>
      <c r="F2040" s="106"/>
      <c r="J2040" s="110">
        <v>48236</v>
      </c>
      <c r="K2040" s="106">
        <v>4.0371300000000003</v>
      </c>
      <c r="L2040" s="30"/>
      <c r="AF2040" s="35">
        <f t="shared" si="109"/>
        <v>47291</v>
      </c>
      <c r="AG2040" s="36">
        <f t="shared" si="108"/>
        <v>3.8774500000000003E-2</v>
      </c>
      <c r="AH2040" s="36"/>
      <c r="AJ2040" s="37"/>
      <c r="AK2040" s="37"/>
    </row>
    <row r="2041" spans="5:37" x14ac:dyDescent="0.25">
      <c r="E2041" s="1">
        <v>4.0322100000000001</v>
      </c>
      <c r="F2041" s="106"/>
      <c r="J2041" s="110">
        <v>48239</v>
      </c>
      <c r="K2041" s="106">
        <v>4.0366799999999996</v>
      </c>
      <c r="L2041" s="30"/>
      <c r="AF2041" s="35">
        <f t="shared" si="109"/>
        <v>47292</v>
      </c>
      <c r="AG2041" s="36">
        <f t="shared" si="108"/>
        <v>3.8774500000000003E-2</v>
      </c>
      <c r="AH2041" s="36"/>
      <c r="AJ2041" s="37"/>
      <c r="AK2041" s="37"/>
    </row>
    <row r="2042" spans="5:37" x14ac:dyDescent="0.25">
      <c r="E2042" s="1">
        <v>4.0322100000000001</v>
      </c>
      <c r="F2042" s="106"/>
      <c r="J2042" s="110">
        <v>48240</v>
      </c>
      <c r="K2042" s="106">
        <v>4.0366799999999996</v>
      </c>
      <c r="L2042" s="30"/>
      <c r="AF2042" s="35">
        <f t="shared" si="109"/>
        <v>47293</v>
      </c>
      <c r="AG2042" s="36">
        <f t="shared" si="108"/>
        <v>3.8774500000000003E-2</v>
      </c>
      <c r="AH2042" s="36"/>
      <c r="AJ2042" s="37"/>
      <c r="AK2042" s="37"/>
    </row>
    <row r="2043" spans="5:37" x14ac:dyDescent="0.25">
      <c r="E2043" s="1">
        <v>4.0322100000000001</v>
      </c>
      <c r="F2043" s="106"/>
      <c r="J2043" s="110">
        <v>48241</v>
      </c>
      <c r="K2043" s="106">
        <v>4.0366799999999996</v>
      </c>
      <c r="L2043" s="30"/>
      <c r="AF2043" s="35">
        <f t="shared" si="109"/>
        <v>47294</v>
      </c>
      <c r="AG2043" s="36">
        <f t="shared" si="108"/>
        <v>3.8770400000000003E-2</v>
      </c>
      <c r="AH2043" s="36"/>
      <c r="AJ2043" s="37"/>
      <c r="AK2043" s="37"/>
    </row>
    <row r="2044" spans="5:37" x14ac:dyDescent="0.25">
      <c r="E2044" s="1">
        <v>4.0328799999999996</v>
      </c>
      <c r="F2044" s="106"/>
      <c r="J2044" s="110">
        <v>48242</v>
      </c>
      <c r="K2044" s="106">
        <v>4.0366799999999996</v>
      </c>
      <c r="L2044" s="30"/>
      <c r="AF2044" s="35">
        <f t="shared" si="109"/>
        <v>47295</v>
      </c>
      <c r="AG2044" s="36">
        <f t="shared" si="108"/>
        <v>3.8770400000000003E-2</v>
      </c>
      <c r="AH2044" s="36"/>
      <c r="AJ2044" s="37"/>
      <c r="AK2044" s="37"/>
    </row>
    <row r="2045" spans="5:37" x14ac:dyDescent="0.25">
      <c r="E2045" s="1">
        <v>4.0322100000000001</v>
      </c>
      <c r="F2045" s="106"/>
      <c r="J2045" s="110">
        <v>48243</v>
      </c>
      <c r="K2045" s="106">
        <v>4.0371300000000003</v>
      </c>
      <c r="L2045" s="30"/>
      <c r="AF2045" s="35">
        <f t="shared" si="109"/>
        <v>47296</v>
      </c>
      <c r="AG2045" s="36">
        <f t="shared" si="108"/>
        <v>3.8770400000000003E-2</v>
      </c>
      <c r="AH2045" s="36"/>
      <c r="AJ2045" s="37"/>
      <c r="AK2045" s="37"/>
    </row>
    <row r="2046" spans="5:37" x14ac:dyDescent="0.25">
      <c r="E2046" s="1">
        <v>4.0322100000000001</v>
      </c>
      <c r="F2046" s="106"/>
      <c r="J2046" s="110">
        <v>48246</v>
      </c>
      <c r="K2046" s="106">
        <v>4.0366799999999996</v>
      </c>
      <c r="L2046" s="30"/>
      <c r="AF2046" s="35">
        <f t="shared" si="109"/>
        <v>47297</v>
      </c>
      <c r="AG2046" s="36">
        <f t="shared" si="108"/>
        <v>3.8770400000000003E-2</v>
      </c>
      <c r="AH2046" s="36"/>
      <c r="AJ2046" s="37"/>
      <c r="AK2046" s="37"/>
    </row>
    <row r="2047" spans="5:37" x14ac:dyDescent="0.25">
      <c r="E2047" s="1">
        <v>4.0322100000000001</v>
      </c>
      <c r="F2047" s="106"/>
      <c r="J2047" s="110">
        <v>48247</v>
      </c>
      <c r="K2047" s="106">
        <v>4.0366799999999996</v>
      </c>
      <c r="L2047" s="30"/>
      <c r="AF2047" s="35">
        <f t="shared" si="109"/>
        <v>47298</v>
      </c>
      <c r="AG2047" s="36">
        <f t="shared" si="108"/>
        <v>3.8774500000000003E-2</v>
      </c>
      <c r="AH2047" s="36"/>
      <c r="AJ2047" s="37"/>
      <c r="AK2047" s="37"/>
    </row>
    <row r="2048" spans="5:37" x14ac:dyDescent="0.25">
      <c r="E2048" s="1">
        <v>4.0326599999999999</v>
      </c>
      <c r="F2048" s="106"/>
      <c r="J2048" s="110">
        <v>48248</v>
      </c>
      <c r="K2048" s="106">
        <v>4.0366799999999996</v>
      </c>
      <c r="L2048" s="30"/>
      <c r="AF2048" s="35">
        <f t="shared" si="109"/>
        <v>47299</v>
      </c>
      <c r="AG2048" s="36">
        <f t="shared" si="108"/>
        <v>3.8774500000000003E-2</v>
      </c>
      <c r="AH2048" s="36"/>
      <c r="AJ2048" s="37"/>
      <c r="AK2048" s="37"/>
    </row>
    <row r="2049" spans="5:37" x14ac:dyDescent="0.25">
      <c r="E2049" s="1">
        <v>4.0322100000000001</v>
      </c>
      <c r="F2049" s="106"/>
      <c r="J2049" s="110">
        <v>48249</v>
      </c>
      <c r="K2049" s="106">
        <v>4.0366799999999996</v>
      </c>
      <c r="L2049" s="30"/>
      <c r="AF2049" s="35">
        <f t="shared" si="109"/>
        <v>47300</v>
      </c>
      <c r="AG2049" s="36">
        <f t="shared" si="108"/>
        <v>3.8774500000000003E-2</v>
      </c>
      <c r="AH2049" s="36"/>
      <c r="AJ2049" s="37"/>
      <c r="AK2049" s="37"/>
    </row>
    <row r="2050" spans="5:37" x14ac:dyDescent="0.25">
      <c r="E2050" s="1">
        <v>4.0322100000000001</v>
      </c>
      <c r="F2050" s="106"/>
      <c r="J2050" s="110">
        <v>48250</v>
      </c>
      <c r="K2050" s="106">
        <v>4.0371300000000003</v>
      </c>
      <c r="L2050" s="30"/>
      <c r="AF2050" s="35">
        <f t="shared" si="109"/>
        <v>47301</v>
      </c>
      <c r="AG2050" s="36">
        <f t="shared" si="108"/>
        <v>3.8770400000000003E-2</v>
      </c>
      <c r="AH2050" s="36"/>
      <c r="AJ2050" s="37"/>
      <c r="AK2050" s="37"/>
    </row>
    <row r="2051" spans="5:37" x14ac:dyDescent="0.25">
      <c r="E2051" s="1">
        <v>4.0322100000000001</v>
      </c>
      <c r="F2051" s="106"/>
      <c r="J2051" s="110">
        <v>48253</v>
      </c>
      <c r="K2051" s="106">
        <v>4.0366799999999996</v>
      </c>
      <c r="L2051" s="30"/>
      <c r="AF2051" s="35">
        <f t="shared" si="109"/>
        <v>47302</v>
      </c>
      <c r="AG2051" s="36">
        <f t="shared" si="108"/>
        <v>3.8772500000000001E-2</v>
      </c>
      <c r="AH2051" s="36"/>
      <c r="AJ2051" s="37"/>
      <c r="AK2051" s="37"/>
    </row>
    <row r="2052" spans="5:37" x14ac:dyDescent="0.25">
      <c r="E2052" s="1">
        <v>4.0322100000000001</v>
      </c>
      <c r="F2052" s="106"/>
      <c r="J2052" s="110">
        <v>48254</v>
      </c>
      <c r="K2052" s="106">
        <v>4.0366799999999996</v>
      </c>
      <c r="L2052" s="30"/>
      <c r="AF2052" s="35">
        <f t="shared" si="109"/>
        <v>47303</v>
      </c>
      <c r="AG2052" s="36">
        <f t="shared" si="108"/>
        <v>3.8772500000000001E-2</v>
      </c>
      <c r="AH2052" s="36"/>
      <c r="AJ2052" s="37"/>
      <c r="AK2052" s="37"/>
    </row>
    <row r="2053" spans="5:37" x14ac:dyDescent="0.25">
      <c r="E2053" s="1">
        <v>4.0326599999999999</v>
      </c>
      <c r="F2053" s="106"/>
      <c r="J2053" s="110">
        <v>48255</v>
      </c>
      <c r="K2053" s="106">
        <v>4.0366799999999996</v>
      </c>
      <c r="L2053" s="30"/>
      <c r="AF2053" s="35">
        <f t="shared" si="109"/>
        <v>47304</v>
      </c>
      <c r="AG2053" s="36">
        <f t="shared" si="108"/>
        <v>3.8770400000000003E-2</v>
      </c>
      <c r="AH2053" s="36"/>
      <c r="AJ2053" s="37"/>
      <c r="AK2053" s="37"/>
    </row>
    <row r="2054" spans="5:37" x14ac:dyDescent="0.25">
      <c r="E2054" s="1">
        <v>4.0322100000000001</v>
      </c>
      <c r="F2054" s="106"/>
      <c r="J2054" s="110">
        <v>48256</v>
      </c>
      <c r="K2054" s="106">
        <v>4.0366799999999996</v>
      </c>
      <c r="L2054" s="30"/>
      <c r="AF2054" s="35">
        <f t="shared" si="109"/>
        <v>47305</v>
      </c>
      <c r="AG2054" s="36">
        <f t="shared" si="108"/>
        <v>3.8774500000000003E-2</v>
      </c>
      <c r="AH2054" s="36"/>
      <c r="AJ2054" s="37"/>
      <c r="AK2054" s="37"/>
    </row>
    <row r="2055" spans="5:37" x14ac:dyDescent="0.25">
      <c r="E2055" s="1">
        <v>4.0322100000000001</v>
      </c>
      <c r="F2055" s="106"/>
      <c r="J2055" s="110">
        <v>48257</v>
      </c>
      <c r="K2055" s="106">
        <v>4.0373599999999996</v>
      </c>
      <c r="L2055" s="30"/>
      <c r="AF2055" s="35">
        <f t="shared" si="109"/>
        <v>47306</v>
      </c>
      <c r="AG2055" s="36">
        <f t="shared" ref="AG2055:AG2118" si="110">_xlfn.IFNA(VLOOKUP(AF2055,J:K,2,FALSE)/100,AG2054)</f>
        <v>3.8774500000000003E-2</v>
      </c>
      <c r="AH2055" s="36"/>
      <c r="AJ2055" s="37"/>
      <c r="AK2055" s="37"/>
    </row>
    <row r="2056" spans="5:37" x14ac:dyDescent="0.25">
      <c r="E2056" s="1">
        <v>4.0322100000000001</v>
      </c>
      <c r="F2056" s="106"/>
      <c r="J2056" s="110">
        <v>48261</v>
      </c>
      <c r="K2056" s="106">
        <v>4.0366799999999996</v>
      </c>
      <c r="L2056" s="30"/>
      <c r="AF2056" s="35">
        <f t="shared" ref="AF2056:AF2119" si="111">AF2055+1</f>
        <v>47307</v>
      </c>
      <c r="AG2056" s="36">
        <f t="shared" si="110"/>
        <v>3.8774500000000003E-2</v>
      </c>
      <c r="AH2056" s="36"/>
      <c r="AJ2056" s="37"/>
      <c r="AK2056" s="37"/>
    </row>
    <row r="2057" spans="5:37" x14ac:dyDescent="0.25">
      <c r="E2057" s="1">
        <v>4.0322100000000001</v>
      </c>
      <c r="F2057" s="106"/>
      <c r="J2057" s="110">
        <v>48262</v>
      </c>
      <c r="K2057" s="106">
        <v>4.0366799999999996</v>
      </c>
      <c r="L2057" s="30"/>
      <c r="AF2057" s="35">
        <f t="shared" si="111"/>
        <v>47308</v>
      </c>
      <c r="AG2057" s="36">
        <f t="shared" si="110"/>
        <v>3.8770400000000003E-2</v>
      </c>
      <c r="AH2057" s="36"/>
      <c r="AJ2057" s="37"/>
      <c r="AK2057" s="37"/>
    </row>
    <row r="2058" spans="5:37" x14ac:dyDescent="0.25">
      <c r="E2058" s="1">
        <v>4.0326599999999999</v>
      </c>
      <c r="F2058" s="106"/>
      <c r="J2058" s="110">
        <v>48263</v>
      </c>
      <c r="K2058" s="106">
        <v>4.0366799999999996</v>
      </c>
      <c r="L2058" s="30"/>
      <c r="AF2058" s="35">
        <f t="shared" si="111"/>
        <v>47309</v>
      </c>
      <c r="AG2058" s="36">
        <f t="shared" si="110"/>
        <v>3.8770400000000003E-2</v>
      </c>
      <c r="AH2058" s="36"/>
      <c r="AJ2058" s="37"/>
      <c r="AK2058" s="37"/>
    </row>
    <row r="2059" spans="5:37" x14ac:dyDescent="0.25">
      <c r="E2059" s="1">
        <v>4.0322100000000001</v>
      </c>
      <c r="F2059" s="106"/>
      <c r="J2059" s="110">
        <v>48264</v>
      </c>
      <c r="K2059" s="106">
        <v>4.0371300000000003</v>
      </c>
      <c r="L2059" s="30"/>
      <c r="AF2059" s="35">
        <f t="shared" si="111"/>
        <v>47310</v>
      </c>
      <c r="AG2059" s="36">
        <f t="shared" si="110"/>
        <v>3.8770400000000003E-2</v>
      </c>
      <c r="AH2059" s="36"/>
      <c r="AJ2059" s="37"/>
      <c r="AK2059" s="37"/>
    </row>
    <row r="2060" spans="5:37" x14ac:dyDescent="0.25">
      <c r="E2060" s="1">
        <v>4.0322100000000001</v>
      </c>
      <c r="F2060" s="106"/>
      <c r="J2060" s="110">
        <v>48267</v>
      </c>
      <c r="K2060" s="106">
        <v>4.0366799999999996</v>
      </c>
      <c r="L2060" s="30"/>
      <c r="AF2060" s="35">
        <f t="shared" si="111"/>
        <v>47311</v>
      </c>
      <c r="AG2060" s="36">
        <f t="shared" si="110"/>
        <v>3.8770400000000003E-2</v>
      </c>
      <c r="AH2060" s="36"/>
      <c r="AJ2060" s="37"/>
      <c r="AK2060" s="37"/>
    </row>
    <row r="2061" spans="5:37" x14ac:dyDescent="0.25">
      <c r="E2061" s="1">
        <v>4.0322100000000001</v>
      </c>
      <c r="F2061" s="106"/>
      <c r="J2061" s="110">
        <v>48268</v>
      </c>
      <c r="K2061" s="106">
        <v>4.0366799999999996</v>
      </c>
      <c r="L2061" s="30"/>
      <c r="AF2061" s="35">
        <f t="shared" si="111"/>
        <v>47312</v>
      </c>
      <c r="AG2061" s="36">
        <f t="shared" si="110"/>
        <v>3.8774500000000003E-2</v>
      </c>
      <c r="AH2061" s="36"/>
      <c r="AJ2061" s="37"/>
      <c r="AK2061" s="37"/>
    </row>
    <row r="2062" spans="5:37" x14ac:dyDescent="0.25">
      <c r="E2062" s="1">
        <v>4.0322100000000001</v>
      </c>
      <c r="F2062" s="106"/>
      <c r="J2062" s="110">
        <v>48269</v>
      </c>
      <c r="K2062" s="106">
        <v>4.0366799999999996</v>
      </c>
      <c r="L2062" s="30"/>
      <c r="AF2062" s="35">
        <f t="shared" si="111"/>
        <v>47313</v>
      </c>
      <c r="AG2062" s="36">
        <f t="shared" si="110"/>
        <v>3.8774500000000003E-2</v>
      </c>
      <c r="AH2062" s="36"/>
      <c r="AJ2062" s="37"/>
      <c r="AK2062" s="37"/>
    </row>
    <row r="2063" spans="5:37" x14ac:dyDescent="0.25">
      <c r="E2063" s="1">
        <v>4.0328799999999996</v>
      </c>
      <c r="F2063" s="106"/>
      <c r="J2063" s="110">
        <v>48270</v>
      </c>
      <c r="K2063" s="106">
        <v>4.0366799999999996</v>
      </c>
      <c r="L2063" s="30"/>
      <c r="AF2063" s="35">
        <f t="shared" si="111"/>
        <v>47314</v>
      </c>
      <c r="AG2063" s="36">
        <f t="shared" si="110"/>
        <v>3.8774500000000003E-2</v>
      </c>
      <c r="AH2063" s="36"/>
      <c r="AJ2063" s="37"/>
      <c r="AK2063" s="37"/>
    </row>
    <row r="2064" spans="5:37" x14ac:dyDescent="0.25">
      <c r="E2064" s="1">
        <v>4.0322100000000001</v>
      </c>
      <c r="F2064" s="106"/>
      <c r="J2064" s="110">
        <v>48271</v>
      </c>
      <c r="K2064" s="106">
        <v>4.0371300000000003</v>
      </c>
      <c r="L2064" s="30"/>
      <c r="AF2064" s="35">
        <f t="shared" si="111"/>
        <v>47315</v>
      </c>
      <c r="AG2064" s="36">
        <f t="shared" si="110"/>
        <v>3.8770400000000003E-2</v>
      </c>
      <c r="AH2064" s="36"/>
      <c r="AJ2064" s="37"/>
      <c r="AK2064" s="37"/>
    </row>
    <row r="2065" spans="5:37" x14ac:dyDescent="0.25">
      <c r="E2065" s="1">
        <v>4.0322100000000001</v>
      </c>
      <c r="F2065" s="106"/>
      <c r="J2065" s="110">
        <v>48274</v>
      </c>
      <c r="K2065" s="106">
        <v>4.0366799999999996</v>
      </c>
      <c r="L2065" s="30"/>
      <c r="AF2065" s="35">
        <f t="shared" si="111"/>
        <v>47316</v>
      </c>
      <c r="AG2065" s="36">
        <f t="shared" si="110"/>
        <v>3.8770400000000003E-2</v>
      </c>
      <c r="AH2065" s="36"/>
      <c r="AJ2065" s="37"/>
      <c r="AK2065" s="37"/>
    </row>
    <row r="2066" spans="5:37" x14ac:dyDescent="0.25">
      <c r="E2066" s="1">
        <v>4.0322100000000001</v>
      </c>
      <c r="F2066" s="106"/>
      <c r="J2066" s="110">
        <v>48275</v>
      </c>
      <c r="K2066" s="106">
        <v>4.0366799999999996</v>
      </c>
      <c r="L2066" s="30"/>
      <c r="AF2066" s="35">
        <f t="shared" si="111"/>
        <v>47317</v>
      </c>
      <c r="AG2066" s="36">
        <f t="shared" si="110"/>
        <v>3.8770400000000003E-2</v>
      </c>
      <c r="AH2066" s="36"/>
      <c r="AJ2066" s="37"/>
      <c r="AK2066" s="37"/>
    </row>
    <row r="2067" spans="5:37" x14ac:dyDescent="0.25">
      <c r="E2067" s="1">
        <v>4.0326599999999999</v>
      </c>
      <c r="F2067" s="106"/>
      <c r="J2067" s="110">
        <v>48276</v>
      </c>
      <c r="K2067" s="106">
        <v>4.0366799999999996</v>
      </c>
      <c r="L2067" s="30"/>
      <c r="AF2067" s="35">
        <f t="shared" si="111"/>
        <v>47318</v>
      </c>
      <c r="AG2067" s="36">
        <f t="shared" si="110"/>
        <v>3.8770400000000003E-2</v>
      </c>
      <c r="AH2067" s="36"/>
      <c r="AJ2067" s="37"/>
      <c r="AK2067" s="37"/>
    </row>
    <row r="2068" spans="5:37" x14ac:dyDescent="0.25">
      <c r="E2068" s="1">
        <v>4.0322100000000001</v>
      </c>
      <c r="F2068" s="106"/>
      <c r="J2068" s="110">
        <v>48277</v>
      </c>
      <c r="K2068" s="106">
        <v>4.0366799999999996</v>
      </c>
      <c r="L2068" s="30"/>
      <c r="AF2068" s="35">
        <f t="shared" si="111"/>
        <v>47319</v>
      </c>
      <c r="AG2068" s="36">
        <f t="shared" si="110"/>
        <v>3.8774500000000003E-2</v>
      </c>
      <c r="AH2068" s="36"/>
      <c r="AJ2068" s="37"/>
      <c r="AK2068" s="37"/>
    </row>
    <row r="2069" spans="5:37" x14ac:dyDescent="0.25">
      <c r="E2069" s="1">
        <v>4.0322100000000001</v>
      </c>
      <c r="F2069" s="106"/>
      <c r="J2069" s="110">
        <v>48278</v>
      </c>
      <c r="K2069" s="106">
        <v>4.0371300000000003</v>
      </c>
      <c r="L2069" s="30"/>
      <c r="AF2069" s="35">
        <f t="shared" si="111"/>
        <v>47320</v>
      </c>
      <c r="AG2069" s="36">
        <f t="shared" si="110"/>
        <v>3.8774500000000003E-2</v>
      </c>
      <c r="AH2069" s="36"/>
      <c r="AJ2069" s="37"/>
      <c r="AK2069" s="37"/>
    </row>
    <row r="2070" spans="5:37" x14ac:dyDescent="0.25">
      <c r="E2070" s="1">
        <v>4.0322100000000001</v>
      </c>
      <c r="F2070" s="106"/>
      <c r="J2070" s="110">
        <v>48281</v>
      </c>
      <c r="K2070" s="106">
        <v>4.0366799999999996</v>
      </c>
      <c r="L2070" s="30"/>
      <c r="AF2070" s="35">
        <f t="shared" si="111"/>
        <v>47321</v>
      </c>
      <c r="AG2070" s="36">
        <f t="shared" si="110"/>
        <v>3.8774500000000003E-2</v>
      </c>
      <c r="AH2070" s="36"/>
      <c r="AJ2070" s="37"/>
      <c r="AK2070" s="37"/>
    </row>
    <row r="2071" spans="5:37" x14ac:dyDescent="0.25">
      <c r="E2071" s="1">
        <v>4.0322100000000001</v>
      </c>
      <c r="F2071" s="106"/>
      <c r="J2071" s="110">
        <v>48282</v>
      </c>
      <c r="K2071" s="106">
        <v>4.0366799999999996</v>
      </c>
      <c r="L2071" s="30"/>
      <c r="AF2071" s="35">
        <f t="shared" si="111"/>
        <v>47322</v>
      </c>
      <c r="AG2071" s="36">
        <f t="shared" si="110"/>
        <v>3.8770400000000003E-2</v>
      </c>
      <c r="AH2071" s="36"/>
      <c r="AJ2071" s="37"/>
      <c r="AK2071" s="37"/>
    </row>
    <row r="2072" spans="5:37" x14ac:dyDescent="0.25">
      <c r="E2072" s="1">
        <v>4.0326599999999999</v>
      </c>
      <c r="F2072" s="106"/>
      <c r="J2072" s="110">
        <v>48283</v>
      </c>
      <c r="K2072" s="106">
        <v>4.0366799999999996</v>
      </c>
      <c r="L2072" s="30"/>
      <c r="AF2072" s="35">
        <f t="shared" si="111"/>
        <v>47323</v>
      </c>
      <c r="AG2072" s="36">
        <f t="shared" si="110"/>
        <v>3.8770400000000003E-2</v>
      </c>
      <c r="AH2072" s="36"/>
      <c r="AJ2072" s="37"/>
      <c r="AK2072" s="37"/>
    </row>
    <row r="2073" spans="5:37" x14ac:dyDescent="0.25">
      <c r="E2073" s="1">
        <v>4.0322100000000001</v>
      </c>
      <c r="F2073" s="106"/>
      <c r="J2073" s="110">
        <v>48284</v>
      </c>
      <c r="K2073" s="106">
        <v>4.0366799999999996</v>
      </c>
      <c r="L2073" s="30"/>
      <c r="AF2073" s="35">
        <f t="shared" si="111"/>
        <v>47324</v>
      </c>
      <c r="AG2073" s="36">
        <f t="shared" si="110"/>
        <v>3.8770400000000003E-2</v>
      </c>
      <c r="AH2073" s="36"/>
      <c r="AJ2073" s="37"/>
      <c r="AK2073" s="37"/>
    </row>
    <row r="2074" spans="5:37" x14ac:dyDescent="0.25">
      <c r="E2074" s="1">
        <v>4.0322100000000001</v>
      </c>
      <c r="F2074" s="106"/>
      <c r="J2074" s="110">
        <v>48285</v>
      </c>
      <c r="K2074" s="106">
        <v>4.0371300000000003</v>
      </c>
      <c r="L2074" s="30"/>
      <c r="AF2074" s="35">
        <f t="shared" si="111"/>
        <v>47325</v>
      </c>
      <c r="AG2074" s="36">
        <f t="shared" si="110"/>
        <v>3.8770400000000003E-2</v>
      </c>
      <c r="AH2074" s="36"/>
      <c r="AJ2074" s="37"/>
      <c r="AK2074" s="37"/>
    </row>
    <row r="2075" spans="5:37" x14ac:dyDescent="0.25">
      <c r="E2075" s="1">
        <v>4.0322100000000001</v>
      </c>
      <c r="F2075" s="106"/>
      <c r="J2075" s="110">
        <v>48288</v>
      </c>
      <c r="K2075" s="106">
        <v>4.0366799999999996</v>
      </c>
      <c r="L2075" s="30"/>
      <c r="AF2075" s="35">
        <f t="shared" si="111"/>
        <v>47326</v>
      </c>
      <c r="AG2075" s="36">
        <f t="shared" si="110"/>
        <v>3.8774500000000003E-2</v>
      </c>
      <c r="AH2075" s="36"/>
      <c r="AJ2075" s="37"/>
      <c r="AK2075" s="37"/>
    </row>
    <row r="2076" spans="5:37" x14ac:dyDescent="0.25">
      <c r="E2076" s="1">
        <v>4.0322100000000001</v>
      </c>
      <c r="F2076" s="106"/>
      <c r="J2076" s="110">
        <v>48289</v>
      </c>
      <c r="K2076" s="106">
        <v>4.0366799999999996</v>
      </c>
      <c r="L2076" s="30"/>
      <c r="AF2076" s="35">
        <f t="shared" si="111"/>
        <v>47327</v>
      </c>
      <c r="AG2076" s="36">
        <f t="shared" si="110"/>
        <v>3.8774500000000003E-2</v>
      </c>
      <c r="AH2076" s="36"/>
      <c r="AJ2076" s="37"/>
      <c r="AK2076" s="37"/>
    </row>
    <row r="2077" spans="5:37" x14ac:dyDescent="0.25">
      <c r="E2077" s="1">
        <v>4.0326599999999999</v>
      </c>
      <c r="F2077" s="106"/>
      <c r="J2077" s="110">
        <v>48290</v>
      </c>
      <c r="K2077" s="106">
        <v>4.0366799999999996</v>
      </c>
      <c r="L2077" s="30"/>
      <c r="AF2077" s="35">
        <f t="shared" si="111"/>
        <v>47328</v>
      </c>
      <c r="AG2077" s="36">
        <f t="shared" si="110"/>
        <v>3.8774500000000003E-2</v>
      </c>
      <c r="AH2077" s="36"/>
      <c r="AJ2077" s="37"/>
      <c r="AK2077" s="37"/>
    </row>
    <row r="2078" spans="5:37" x14ac:dyDescent="0.25">
      <c r="E2078" s="1">
        <v>4.0322100000000001</v>
      </c>
      <c r="F2078" s="106"/>
      <c r="J2078" s="110">
        <v>48291</v>
      </c>
      <c r="K2078" s="106">
        <v>4.0366799999999996</v>
      </c>
      <c r="L2078" s="30"/>
      <c r="AF2078" s="35">
        <f t="shared" si="111"/>
        <v>47329</v>
      </c>
      <c r="AG2078" s="36">
        <f t="shared" si="110"/>
        <v>3.8770400000000003E-2</v>
      </c>
      <c r="AH2078" s="36"/>
      <c r="AJ2078" s="37"/>
      <c r="AK2078" s="37"/>
    </row>
    <row r="2079" spans="5:37" x14ac:dyDescent="0.25">
      <c r="E2079" s="1">
        <v>4.0322100000000001</v>
      </c>
      <c r="F2079" s="106"/>
      <c r="J2079" s="110">
        <v>48292</v>
      </c>
      <c r="K2079" s="106">
        <v>4.0371300000000003</v>
      </c>
      <c r="L2079" s="30"/>
      <c r="AF2079" s="35">
        <f t="shared" si="111"/>
        <v>47330</v>
      </c>
      <c r="AG2079" s="36">
        <f t="shared" si="110"/>
        <v>3.8770400000000003E-2</v>
      </c>
      <c r="AH2079" s="36"/>
      <c r="AJ2079" s="37"/>
      <c r="AK2079" s="37"/>
    </row>
    <row r="2080" spans="5:37" x14ac:dyDescent="0.25">
      <c r="E2080" s="1">
        <v>4.0322100000000001</v>
      </c>
      <c r="F2080" s="106"/>
      <c r="J2080" s="110">
        <v>48295</v>
      </c>
      <c r="K2080" s="106">
        <v>4.0366799999999996</v>
      </c>
      <c r="L2080" s="30"/>
      <c r="AF2080" s="35">
        <f t="shared" si="111"/>
        <v>47331</v>
      </c>
      <c r="AG2080" s="36">
        <f t="shared" si="110"/>
        <v>3.8770400000000003E-2</v>
      </c>
      <c r="AH2080" s="36"/>
      <c r="AJ2080" s="37"/>
      <c r="AK2080" s="37"/>
    </row>
    <row r="2081" spans="5:37" x14ac:dyDescent="0.25">
      <c r="E2081" s="1">
        <v>4.0322100000000001</v>
      </c>
      <c r="F2081" s="106"/>
      <c r="J2081" s="110">
        <v>48296</v>
      </c>
      <c r="K2081" s="106">
        <v>4.0366799999999996</v>
      </c>
      <c r="L2081" s="30"/>
      <c r="AF2081" s="35">
        <f t="shared" si="111"/>
        <v>47332</v>
      </c>
      <c r="AG2081" s="36">
        <f t="shared" si="110"/>
        <v>3.8770400000000003E-2</v>
      </c>
      <c r="AH2081" s="36"/>
      <c r="AJ2081" s="37"/>
      <c r="AK2081" s="37"/>
    </row>
    <row r="2082" spans="5:37" x14ac:dyDescent="0.25">
      <c r="E2082" s="1">
        <v>4.0326599999999999</v>
      </c>
      <c r="F2082" s="106"/>
      <c r="J2082" s="110">
        <v>48297</v>
      </c>
      <c r="K2082" s="106">
        <v>4.0366799999999996</v>
      </c>
      <c r="L2082" s="30"/>
      <c r="AF2082" s="35">
        <f t="shared" si="111"/>
        <v>47333</v>
      </c>
      <c r="AG2082" s="36">
        <f t="shared" si="110"/>
        <v>3.8774500000000003E-2</v>
      </c>
      <c r="AH2082" s="36"/>
      <c r="AJ2082" s="37"/>
      <c r="AK2082" s="37"/>
    </row>
    <row r="2083" spans="5:37" x14ac:dyDescent="0.25">
      <c r="E2083" s="1">
        <v>4.0322100000000001</v>
      </c>
      <c r="F2083" s="106"/>
      <c r="J2083" s="110">
        <v>48298</v>
      </c>
      <c r="K2083" s="106">
        <v>4.0373599999999996</v>
      </c>
      <c r="L2083" s="30"/>
      <c r="AF2083" s="35">
        <f t="shared" si="111"/>
        <v>47334</v>
      </c>
      <c r="AG2083" s="36">
        <f t="shared" si="110"/>
        <v>3.8774500000000003E-2</v>
      </c>
      <c r="AH2083" s="36"/>
      <c r="AJ2083" s="37"/>
      <c r="AK2083" s="37"/>
    </row>
    <row r="2084" spans="5:37" x14ac:dyDescent="0.25">
      <c r="E2084" s="1">
        <v>4.0322100000000001</v>
      </c>
      <c r="F2084" s="106"/>
      <c r="J2084" s="110">
        <v>48302</v>
      </c>
      <c r="K2084" s="106">
        <v>4.0366799999999996</v>
      </c>
      <c r="L2084" s="30"/>
      <c r="AF2084" s="35">
        <f t="shared" si="111"/>
        <v>47335</v>
      </c>
      <c r="AG2084" s="36">
        <f t="shared" si="110"/>
        <v>3.8774500000000003E-2</v>
      </c>
      <c r="AH2084" s="36"/>
      <c r="AJ2084" s="37"/>
      <c r="AK2084" s="37"/>
    </row>
    <row r="2085" spans="5:37" x14ac:dyDescent="0.25">
      <c r="E2085" s="1">
        <v>4.0322100000000001</v>
      </c>
      <c r="F2085" s="106"/>
      <c r="J2085" s="110">
        <v>48303</v>
      </c>
      <c r="K2085" s="106">
        <v>4.0366799999999996</v>
      </c>
      <c r="L2085" s="30"/>
      <c r="AF2085" s="35">
        <f t="shared" si="111"/>
        <v>47336</v>
      </c>
      <c r="AG2085" s="36">
        <f t="shared" si="110"/>
        <v>3.8770400000000003E-2</v>
      </c>
      <c r="AH2085" s="36"/>
      <c r="AJ2085" s="37"/>
      <c r="AK2085" s="37"/>
    </row>
    <row r="2086" spans="5:37" x14ac:dyDescent="0.25">
      <c r="E2086" s="1">
        <v>4.0322100000000001</v>
      </c>
      <c r="F2086" s="106"/>
      <c r="J2086" s="110">
        <v>48304</v>
      </c>
      <c r="K2086" s="106">
        <v>4.0366799999999996</v>
      </c>
      <c r="L2086" s="30"/>
      <c r="AF2086" s="35">
        <f t="shared" si="111"/>
        <v>47337</v>
      </c>
      <c r="AG2086" s="36">
        <f t="shared" si="110"/>
        <v>3.8770400000000003E-2</v>
      </c>
      <c r="AH2086" s="36"/>
      <c r="AJ2086" s="37"/>
      <c r="AK2086" s="37"/>
    </row>
    <row r="2087" spans="5:37" x14ac:dyDescent="0.25">
      <c r="E2087" s="1">
        <v>4.0326599999999999</v>
      </c>
      <c r="F2087" s="106"/>
      <c r="J2087" s="110">
        <v>48305</v>
      </c>
      <c r="K2087" s="106">
        <v>4.0366799999999996</v>
      </c>
      <c r="L2087" s="30"/>
      <c r="AF2087" s="35">
        <f t="shared" si="111"/>
        <v>47338</v>
      </c>
      <c r="AG2087" s="36">
        <f t="shared" si="110"/>
        <v>3.8770400000000003E-2</v>
      </c>
      <c r="AH2087" s="36"/>
      <c r="AJ2087" s="37"/>
      <c r="AK2087" s="37"/>
    </row>
    <row r="2088" spans="5:37" x14ac:dyDescent="0.25">
      <c r="E2088" s="1">
        <v>4.0322100000000001</v>
      </c>
      <c r="F2088" s="106"/>
      <c r="J2088" s="110">
        <v>48306</v>
      </c>
      <c r="K2088" s="106">
        <v>4.0371300000000003</v>
      </c>
      <c r="L2088" s="30"/>
      <c r="AF2088" s="35">
        <f t="shared" si="111"/>
        <v>47339</v>
      </c>
      <c r="AG2088" s="36">
        <f t="shared" si="110"/>
        <v>3.8770400000000003E-2</v>
      </c>
      <c r="AH2088" s="36"/>
      <c r="AJ2088" s="37"/>
      <c r="AK2088" s="37"/>
    </row>
    <row r="2089" spans="5:37" x14ac:dyDescent="0.25">
      <c r="E2089" s="1">
        <v>4.0322100000000001</v>
      </c>
      <c r="F2089" s="106"/>
      <c r="J2089" s="110">
        <v>48309</v>
      </c>
      <c r="K2089" s="106">
        <v>4.0366799999999996</v>
      </c>
      <c r="L2089" s="30"/>
      <c r="AF2089" s="35">
        <f t="shared" si="111"/>
        <v>47340</v>
      </c>
      <c r="AG2089" s="36">
        <f t="shared" si="110"/>
        <v>3.8774500000000003E-2</v>
      </c>
      <c r="AH2089" s="36"/>
      <c r="AJ2089" s="37"/>
      <c r="AK2089" s="37"/>
    </row>
    <row r="2090" spans="5:37" x14ac:dyDescent="0.25">
      <c r="E2090" s="1">
        <v>4.0322100000000001</v>
      </c>
      <c r="F2090" s="106"/>
      <c r="J2090" s="110">
        <v>48310</v>
      </c>
      <c r="K2090" s="106">
        <v>4.0366799999999996</v>
      </c>
      <c r="L2090" s="30"/>
      <c r="AF2090" s="35">
        <f t="shared" si="111"/>
        <v>47341</v>
      </c>
      <c r="AG2090" s="36">
        <f t="shared" si="110"/>
        <v>3.8774500000000003E-2</v>
      </c>
      <c r="AH2090" s="36"/>
      <c r="AJ2090" s="37"/>
      <c r="AK2090" s="37"/>
    </row>
    <row r="2091" spans="5:37" x14ac:dyDescent="0.25">
      <c r="E2091" s="1">
        <v>4.0328799999999996</v>
      </c>
      <c r="F2091" s="106"/>
      <c r="J2091" s="110">
        <v>48311</v>
      </c>
      <c r="K2091" s="106">
        <v>4.0366799999999996</v>
      </c>
      <c r="L2091" s="30"/>
      <c r="AF2091" s="35">
        <f t="shared" si="111"/>
        <v>47342</v>
      </c>
      <c r="AG2091" s="36">
        <f t="shared" si="110"/>
        <v>3.8774500000000003E-2</v>
      </c>
      <c r="AH2091" s="36"/>
      <c r="AJ2091" s="37"/>
      <c r="AK2091" s="37"/>
    </row>
    <row r="2092" spans="5:37" x14ac:dyDescent="0.25">
      <c r="E2092" s="1">
        <v>4.0322100000000001</v>
      </c>
      <c r="F2092" s="106"/>
      <c r="J2092" s="110">
        <v>48312</v>
      </c>
      <c r="K2092" s="106">
        <v>4.0366799999999996</v>
      </c>
      <c r="L2092" s="30"/>
      <c r="AF2092" s="35">
        <f t="shared" si="111"/>
        <v>47343</v>
      </c>
      <c r="AG2092" s="36">
        <f t="shared" si="110"/>
        <v>3.8770400000000003E-2</v>
      </c>
      <c r="AH2092" s="36"/>
      <c r="AJ2092" s="37"/>
      <c r="AK2092" s="37"/>
    </row>
    <row r="2093" spans="5:37" x14ac:dyDescent="0.25">
      <c r="E2093" s="1">
        <v>4.0322100000000001</v>
      </c>
      <c r="F2093" s="106"/>
      <c r="J2093" s="110">
        <v>48313</v>
      </c>
      <c r="K2093" s="106">
        <v>4.0371300000000003</v>
      </c>
      <c r="L2093" s="30"/>
      <c r="AF2093" s="35">
        <f t="shared" si="111"/>
        <v>47344</v>
      </c>
      <c r="AG2093" s="36">
        <f t="shared" si="110"/>
        <v>3.8770400000000003E-2</v>
      </c>
      <c r="AH2093" s="36"/>
      <c r="AJ2093" s="37"/>
      <c r="AK2093" s="37"/>
    </row>
    <row r="2094" spans="5:37" x14ac:dyDescent="0.25">
      <c r="E2094" s="1">
        <v>4.0322100000000001</v>
      </c>
      <c r="F2094" s="106"/>
      <c r="J2094" s="110">
        <v>48316</v>
      </c>
      <c r="K2094" s="106">
        <v>4.0366799999999996</v>
      </c>
      <c r="L2094" s="30"/>
      <c r="AF2094" s="35">
        <f t="shared" si="111"/>
        <v>47345</v>
      </c>
      <c r="AG2094" s="36">
        <f t="shared" si="110"/>
        <v>3.8770400000000003E-2</v>
      </c>
      <c r="AH2094" s="36"/>
      <c r="AJ2094" s="37"/>
      <c r="AK2094" s="37"/>
    </row>
    <row r="2095" spans="5:37" x14ac:dyDescent="0.25">
      <c r="E2095" s="1">
        <v>4.0322100000000001</v>
      </c>
      <c r="F2095" s="106"/>
      <c r="J2095" s="110">
        <v>48317</v>
      </c>
      <c r="K2095" s="106">
        <v>4.0366799999999996</v>
      </c>
      <c r="L2095" s="30"/>
      <c r="AF2095" s="35">
        <f t="shared" si="111"/>
        <v>47346</v>
      </c>
      <c r="AG2095" s="36">
        <f t="shared" si="110"/>
        <v>3.8770400000000003E-2</v>
      </c>
      <c r="AH2095" s="36"/>
      <c r="AJ2095" s="37"/>
      <c r="AK2095" s="37"/>
    </row>
    <row r="2096" spans="5:37" x14ac:dyDescent="0.25">
      <c r="E2096" s="1">
        <v>4.0326599999999999</v>
      </c>
      <c r="F2096" s="106"/>
      <c r="J2096" s="110">
        <v>48318</v>
      </c>
      <c r="K2096" s="106">
        <v>4.0366799999999996</v>
      </c>
      <c r="L2096" s="30"/>
      <c r="AF2096" s="35">
        <f t="shared" si="111"/>
        <v>47347</v>
      </c>
      <c r="AG2096" s="36">
        <f t="shared" si="110"/>
        <v>3.8774500000000003E-2</v>
      </c>
      <c r="AH2096" s="36"/>
      <c r="AJ2096" s="37"/>
      <c r="AK2096" s="37"/>
    </row>
    <row r="2097" spans="5:37" x14ac:dyDescent="0.25">
      <c r="E2097" s="1">
        <v>4.0322100000000001</v>
      </c>
      <c r="F2097" s="106"/>
      <c r="J2097" s="110">
        <v>48319</v>
      </c>
      <c r="K2097" s="106">
        <v>4.0366799999999996</v>
      </c>
      <c r="L2097" s="30"/>
      <c r="AF2097" s="35">
        <f t="shared" si="111"/>
        <v>47348</v>
      </c>
      <c r="AG2097" s="36">
        <f t="shared" si="110"/>
        <v>3.8774500000000003E-2</v>
      </c>
      <c r="AH2097" s="36"/>
      <c r="AJ2097" s="37"/>
      <c r="AK2097" s="37"/>
    </row>
    <row r="2098" spans="5:37" x14ac:dyDescent="0.25">
      <c r="E2098" s="1">
        <v>4.0322100000000001</v>
      </c>
      <c r="F2098" s="106"/>
      <c r="J2098" s="110">
        <v>48320</v>
      </c>
      <c r="K2098" s="106">
        <v>4.0371300000000003</v>
      </c>
      <c r="L2098" s="30"/>
      <c r="AF2098" s="35">
        <f t="shared" si="111"/>
        <v>47349</v>
      </c>
      <c r="AG2098" s="36">
        <f t="shared" si="110"/>
        <v>3.8774500000000003E-2</v>
      </c>
      <c r="AH2098" s="36"/>
      <c r="AJ2098" s="37"/>
      <c r="AK2098" s="37"/>
    </row>
    <row r="2099" spans="5:37" x14ac:dyDescent="0.25">
      <c r="E2099" s="1">
        <v>4.0322100000000001</v>
      </c>
      <c r="F2099" s="106"/>
      <c r="J2099" s="110">
        <v>48323</v>
      </c>
      <c r="K2099" s="106">
        <v>4.0366799999999996</v>
      </c>
      <c r="L2099" s="30"/>
      <c r="AF2099" s="35">
        <f t="shared" si="111"/>
        <v>47350</v>
      </c>
      <c r="AG2099" s="36">
        <f t="shared" si="110"/>
        <v>3.8770400000000003E-2</v>
      </c>
      <c r="AH2099" s="36"/>
      <c r="AJ2099" s="37"/>
      <c r="AK2099" s="37"/>
    </row>
    <row r="2100" spans="5:37" x14ac:dyDescent="0.25">
      <c r="E2100" s="1">
        <v>4.0322100000000001</v>
      </c>
      <c r="F2100" s="106"/>
      <c r="J2100" s="110">
        <v>48324</v>
      </c>
      <c r="K2100" s="106">
        <v>4.0366799999999996</v>
      </c>
      <c r="L2100" s="30"/>
      <c r="AF2100" s="35">
        <f t="shared" si="111"/>
        <v>47351</v>
      </c>
      <c r="AG2100" s="36">
        <f t="shared" si="110"/>
        <v>3.8770400000000003E-2</v>
      </c>
      <c r="AH2100" s="36"/>
      <c r="AJ2100" s="37"/>
      <c r="AK2100" s="37"/>
    </row>
    <row r="2101" spans="5:37" x14ac:dyDescent="0.25">
      <c r="E2101" s="1">
        <v>4.0326599999999999</v>
      </c>
      <c r="F2101" s="106"/>
      <c r="J2101" s="110">
        <v>48325</v>
      </c>
      <c r="K2101" s="106">
        <v>4.0366799999999996</v>
      </c>
      <c r="L2101" s="30"/>
      <c r="AF2101" s="35">
        <f t="shared" si="111"/>
        <v>47352</v>
      </c>
      <c r="AG2101" s="36">
        <f t="shared" si="110"/>
        <v>3.8770400000000003E-2</v>
      </c>
      <c r="AH2101" s="36"/>
      <c r="AJ2101" s="37"/>
      <c r="AK2101" s="37"/>
    </row>
    <row r="2102" spans="5:37" x14ac:dyDescent="0.25">
      <c r="E2102" s="1">
        <v>4.0322100000000001</v>
      </c>
      <c r="F2102" s="106"/>
      <c r="J2102" s="110">
        <v>48326</v>
      </c>
      <c r="K2102" s="106">
        <v>4.0366799999999996</v>
      </c>
      <c r="L2102" s="30"/>
      <c r="AF2102" s="35">
        <f t="shared" si="111"/>
        <v>47353</v>
      </c>
      <c r="AG2102" s="36">
        <f t="shared" si="110"/>
        <v>3.8770400000000003E-2</v>
      </c>
      <c r="AH2102" s="36"/>
      <c r="AJ2102" s="37"/>
      <c r="AK2102" s="37"/>
    </row>
    <row r="2103" spans="5:37" x14ac:dyDescent="0.25">
      <c r="E2103" s="1">
        <v>4.0322100000000001</v>
      </c>
      <c r="F2103" s="106"/>
      <c r="J2103" s="110">
        <v>48327</v>
      </c>
      <c r="K2103" s="106">
        <v>4.0371300000000003</v>
      </c>
      <c r="L2103" s="30"/>
      <c r="AF2103" s="35">
        <f t="shared" si="111"/>
        <v>47354</v>
      </c>
      <c r="AG2103" s="36">
        <f t="shared" si="110"/>
        <v>3.8774500000000003E-2</v>
      </c>
      <c r="AH2103" s="36"/>
      <c r="AJ2103" s="37"/>
      <c r="AK2103" s="37"/>
    </row>
    <row r="2104" spans="5:37" x14ac:dyDescent="0.25">
      <c r="E2104" s="1">
        <v>4.0322100000000001</v>
      </c>
      <c r="F2104" s="106"/>
      <c r="J2104" s="110">
        <v>48330</v>
      </c>
      <c r="K2104" s="106">
        <v>4.0366799999999996</v>
      </c>
      <c r="L2104" s="30"/>
      <c r="AF2104" s="35">
        <f t="shared" si="111"/>
        <v>47355</v>
      </c>
      <c r="AG2104" s="36">
        <f t="shared" si="110"/>
        <v>3.8774500000000003E-2</v>
      </c>
      <c r="AH2104" s="36"/>
      <c r="AJ2104" s="37"/>
      <c r="AK2104" s="37"/>
    </row>
    <row r="2105" spans="5:37" x14ac:dyDescent="0.25">
      <c r="E2105" s="1">
        <v>4.0322100000000001</v>
      </c>
      <c r="F2105" s="106"/>
      <c r="J2105" s="110">
        <v>48331</v>
      </c>
      <c r="K2105" s="106">
        <v>4.0366799999999996</v>
      </c>
      <c r="L2105" s="30"/>
      <c r="AF2105" s="35">
        <f t="shared" si="111"/>
        <v>47356</v>
      </c>
      <c r="AG2105" s="36">
        <f t="shared" si="110"/>
        <v>3.8774500000000003E-2</v>
      </c>
      <c r="AH2105" s="36"/>
      <c r="AJ2105" s="37"/>
      <c r="AK2105" s="37"/>
    </row>
    <row r="2106" spans="5:37" x14ac:dyDescent="0.25">
      <c r="E2106" s="1">
        <v>4.0326599999999999</v>
      </c>
      <c r="F2106" s="106"/>
      <c r="J2106" s="110">
        <v>48332</v>
      </c>
      <c r="K2106" s="106">
        <v>4.0366799999999996</v>
      </c>
      <c r="L2106" s="30"/>
      <c r="AF2106" s="35">
        <f t="shared" si="111"/>
        <v>47357</v>
      </c>
      <c r="AG2106" s="36">
        <f t="shared" si="110"/>
        <v>3.8770400000000003E-2</v>
      </c>
      <c r="AH2106" s="36"/>
      <c r="AJ2106" s="37"/>
      <c r="AK2106" s="37"/>
    </row>
    <row r="2107" spans="5:37" x14ac:dyDescent="0.25">
      <c r="E2107" s="1">
        <v>4.0322100000000001</v>
      </c>
      <c r="F2107" s="106"/>
      <c r="J2107" s="110">
        <v>48333</v>
      </c>
      <c r="K2107" s="106">
        <v>4.0366799999999996</v>
      </c>
      <c r="L2107" s="30"/>
      <c r="AF2107" s="35">
        <f t="shared" si="111"/>
        <v>47358</v>
      </c>
      <c r="AG2107" s="36">
        <f t="shared" si="110"/>
        <v>3.8770400000000003E-2</v>
      </c>
      <c r="AH2107" s="36"/>
      <c r="AJ2107" s="37"/>
      <c r="AK2107" s="37"/>
    </row>
    <row r="2108" spans="5:37" x14ac:dyDescent="0.25">
      <c r="E2108" s="1">
        <v>4.0322100000000001</v>
      </c>
      <c r="F2108" s="106"/>
      <c r="J2108" s="110">
        <v>48334</v>
      </c>
      <c r="K2108" s="106">
        <v>4.0371300000000003</v>
      </c>
      <c r="L2108" s="30"/>
      <c r="AF2108" s="35">
        <f t="shared" si="111"/>
        <v>47359</v>
      </c>
      <c r="AG2108" s="36">
        <f t="shared" si="110"/>
        <v>3.8770400000000003E-2</v>
      </c>
      <c r="AH2108" s="36"/>
      <c r="AJ2108" s="37"/>
      <c r="AK2108" s="37"/>
    </row>
    <row r="2109" spans="5:37" x14ac:dyDescent="0.25">
      <c r="E2109" s="1">
        <v>4.0322100000000001</v>
      </c>
      <c r="F2109" s="106"/>
      <c r="J2109" s="110">
        <v>48337</v>
      </c>
      <c r="K2109" s="106">
        <v>4.0366799999999996</v>
      </c>
      <c r="L2109" s="30"/>
      <c r="AF2109" s="35">
        <f t="shared" si="111"/>
        <v>47360</v>
      </c>
      <c r="AG2109" s="36">
        <f t="shared" si="110"/>
        <v>3.8770400000000003E-2</v>
      </c>
      <c r="AH2109" s="36"/>
      <c r="AJ2109" s="37"/>
      <c r="AK2109" s="37"/>
    </row>
    <row r="2110" spans="5:37" x14ac:dyDescent="0.25">
      <c r="E2110" s="1">
        <v>4.0322100000000001</v>
      </c>
      <c r="F2110" s="106"/>
      <c r="J2110" s="110">
        <v>48338</v>
      </c>
      <c r="K2110" s="106">
        <v>4.0366799999999996</v>
      </c>
      <c r="L2110" s="30"/>
      <c r="AF2110" s="35">
        <f t="shared" si="111"/>
        <v>47361</v>
      </c>
      <c r="AG2110" s="36">
        <f t="shared" si="110"/>
        <v>3.8776600000000001E-2</v>
      </c>
      <c r="AH2110" s="36"/>
      <c r="AJ2110" s="37"/>
      <c r="AK2110" s="37"/>
    </row>
    <row r="2111" spans="5:37" x14ac:dyDescent="0.25">
      <c r="E2111" s="1">
        <v>4.0326599999999999</v>
      </c>
      <c r="F2111" s="106"/>
      <c r="J2111" s="110">
        <v>48339</v>
      </c>
      <c r="K2111" s="106">
        <v>4.0366799999999996</v>
      </c>
      <c r="L2111" s="30"/>
      <c r="AF2111" s="35">
        <f t="shared" si="111"/>
        <v>47362</v>
      </c>
      <c r="AG2111" s="36">
        <f t="shared" si="110"/>
        <v>3.8776600000000001E-2</v>
      </c>
      <c r="AH2111" s="36"/>
      <c r="AJ2111" s="37"/>
      <c r="AK2111" s="37"/>
    </row>
    <row r="2112" spans="5:37" x14ac:dyDescent="0.25">
      <c r="E2112" s="1">
        <v>4.0322100000000001</v>
      </c>
      <c r="F2112" s="106"/>
      <c r="J2112" s="110">
        <v>48340</v>
      </c>
      <c r="K2112" s="106">
        <v>4.0366799999999996</v>
      </c>
      <c r="L2112" s="30"/>
      <c r="AF2112" s="35">
        <f t="shared" si="111"/>
        <v>47363</v>
      </c>
      <c r="AG2112" s="36">
        <f t="shared" si="110"/>
        <v>3.8776600000000001E-2</v>
      </c>
      <c r="AH2112" s="36"/>
      <c r="AJ2112" s="37"/>
      <c r="AK2112" s="37"/>
    </row>
    <row r="2113" spans="5:37" x14ac:dyDescent="0.25">
      <c r="E2113" s="1">
        <v>4.0322100000000001</v>
      </c>
      <c r="F2113" s="106"/>
      <c r="J2113" s="110">
        <v>48341</v>
      </c>
      <c r="K2113" s="106">
        <v>4.0371300000000003</v>
      </c>
      <c r="L2113" s="30"/>
      <c r="AF2113" s="35">
        <f t="shared" si="111"/>
        <v>47364</v>
      </c>
      <c r="AG2113" s="36">
        <f t="shared" si="110"/>
        <v>3.8776600000000001E-2</v>
      </c>
      <c r="AH2113" s="36"/>
      <c r="AJ2113" s="37"/>
      <c r="AK2113" s="37"/>
    </row>
    <row r="2114" spans="5:37" x14ac:dyDescent="0.25">
      <c r="E2114" s="1">
        <v>4.0322100000000001</v>
      </c>
      <c r="F2114" s="106"/>
      <c r="J2114" s="110">
        <v>48344</v>
      </c>
      <c r="K2114" s="106">
        <v>4.0366799999999996</v>
      </c>
      <c r="L2114" s="30"/>
      <c r="AF2114" s="35">
        <f t="shared" si="111"/>
        <v>47365</v>
      </c>
      <c r="AG2114" s="36">
        <f t="shared" si="110"/>
        <v>3.8770400000000003E-2</v>
      </c>
      <c r="AH2114" s="36"/>
      <c r="AJ2114" s="37"/>
      <c r="AK2114" s="37"/>
    </row>
    <row r="2115" spans="5:37" x14ac:dyDescent="0.25">
      <c r="E2115" s="1">
        <v>4.0322100000000001</v>
      </c>
      <c r="F2115" s="106"/>
      <c r="J2115" s="110">
        <v>48345</v>
      </c>
      <c r="K2115" s="106">
        <v>4.0366799999999996</v>
      </c>
      <c r="L2115" s="30"/>
      <c r="AF2115" s="35">
        <f t="shared" si="111"/>
        <v>47366</v>
      </c>
      <c r="AG2115" s="36">
        <f t="shared" si="110"/>
        <v>3.8770400000000003E-2</v>
      </c>
      <c r="AH2115" s="36"/>
      <c r="AJ2115" s="37"/>
      <c r="AK2115" s="37"/>
    </row>
    <row r="2116" spans="5:37" x14ac:dyDescent="0.25">
      <c r="E2116" s="1">
        <v>4.0326599999999999</v>
      </c>
      <c r="F2116" s="106"/>
      <c r="J2116" s="110">
        <v>48346</v>
      </c>
      <c r="K2116" s="106">
        <v>4.0366799999999996</v>
      </c>
      <c r="L2116" s="30"/>
      <c r="AF2116" s="35">
        <f t="shared" si="111"/>
        <v>47367</v>
      </c>
      <c r="AG2116" s="36">
        <f t="shared" si="110"/>
        <v>3.8770400000000003E-2</v>
      </c>
      <c r="AH2116" s="36"/>
      <c r="AJ2116" s="37"/>
      <c r="AK2116" s="37"/>
    </row>
    <row r="2117" spans="5:37" x14ac:dyDescent="0.25">
      <c r="E2117" s="1">
        <v>4.0322100000000001</v>
      </c>
      <c r="F2117" s="106"/>
      <c r="J2117" s="110">
        <v>48347</v>
      </c>
      <c r="K2117" s="106">
        <v>4.0366799999999996</v>
      </c>
      <c r="L2117" s="30"/>
      <c r="AF2117" s="35">
        <f t="shared" si="111"/>
        <v>47368</v>
      </c>
      <c r="AG2117" s="36">
        <f t="shared" si="110"/>
        <v>3.8774500000000003E-2</v>
      </c>
      <c r="AH2117" s="36"/>
      <c r="AJ2117" s="37"/>
      <c r="AK2117" s="37"/>
    </row>
    <row r="2118" spans="5:37" x14ac:dyDescent="0.25">
      <c r="E2118" s="1">
        <v>4.0322100000000001</v>
      </c>
      <c r="F2118" s="106"/>
      <c r="J2118" s="110">
        <v>48348</v>
      </c>
      <c r="K2118" s="106">
        <v>4.0371300000000003</v>
      </c>
      <c r="L2118" s="30"/>
      <c r="AF2118" s="35">
        <f t="shared" si="111"/>
        <v>47369</v>
      </c>
      <c r="AG2118" s="36">
        <f t="shared" si="110"/>
        <v>3.8774500000000003E-2</v>
      </c>
      <c r="AH2118" s="36"/>
      <c r="AJ2118" s="37"/>
      <c r="AK2118" s="37"/>
    </row>
    <row r="2119" spans="5:37" x14ac:dyDescent="0.25">
      <c r="E2119" s="1">
        <v>4.0322100000000001</v>
      </c>
      <c r="F2119" s="106"/>
      <c r="J2119" s="110">
        <v>48351</v>
      </c>
      <c r="K2119" s="106">
        <v>4.0366799999999996</v>
      </c>
      <c r="L2119" s="30"/>
      <c r="AF2119" s="35">
        <f t="shared" si="111"/>
        <v>47370</v>
      </c>
      <c r="AG2119" s="36">
        <f t="shared" ref="AG2119:AG2182" si="112">_xlfn.IFNA(VLOOKUP(AF2119,J:K,2,FALSE)/100,AG2118)</f>
        <v>3.8774500000000003E-2</v>
      </c>
      <c r="AH2119" s="36"/>
      <c r="AJ2119" s="37"/>
      <c r="AK2119" s="37"/>
    </row>
    <row r="2120" spans="5:37" x14ac:dyDescent="0.25">
      <c r="E2120" s="1">
        <v>4.0322100000000001</v>
      </c>
      <c r="F2120" s="106"/>
      <c r="J2120" s="110">
        <v>48352</v>
      </c>
      <c r="K2120" s="106">
        <v>4.0366799999999996</v>
      </c>
      <c r="L2120" s="30"/>
      <c r="AF2120" s="35">
        <f t="shared" ref="AF2120:AF2183" si="113">AF2119+1</f>
        <v>47371</v>
      </c>
      <c r="AG2120" s="36">
        <f t="shared" si="112"/>
        <v>3.8770400000000003E-2</v>
      </c>
      <c r="AH2120" s="36"/>
      <c r="AJ2120" s="37"/>
      <c r="AK2120" s="37"/>
    </row>
    <row r="2121" spans="5:37" x14ac:dyDescent="0.25">
      <c r="E2121" s="1">
        <v>4.0326599999999999</v>
      </c>
      <c r="F2121" s="106"/>
      <c r="J2121" s="110">
        <v>48353</v>
      </c>
      <c r="K2121" s="106">
        <v>4.0366799999999996</v>
      </c>
      <c r="L2121" s="30"/>
      <c r="AF2121" s="35">
        <f t="shared" si="113"/>
        <v>47372</v>
      </c>
      <c r="AG2121" s="36">
        <f t="shared" si="112"/>
        <v>3.8770400000000003E-2</v>
      </c>
      <c r="AH2121" s="36"/>
      <c r="AJ2121" s="37"/>
      <c r="AK2121" s="37"/>
    </row>
    <row r="2122" spans="5:37" x14ac:dyDescent="0.25">
      <c r="E2122" s="1">
        <v>4.0322100000000001</v>
      </c>
      <c r="F2122" s="106"/>
      <c r="J2122" s="110">
        <v>48354</v>
      </c>
      <c r="K2122" s="106">
        <v>4.0366799999999996</v>
      </c>
      <c r="L2122" s="30"/>
      <c r="AF2122" s="35">
        <f t="shared" si="113"/>
        <v>47373</v>
      </c>
      <c r="AG2122" s="36">
        <f t="shared" si="112"/>
        <v>3.8770400000000003E-2</v>
      </c>
      <c r="AH2122" s="36"/>
      <c r="AJ2122" s="37"/>
      <c r="AK2122" s="37"/>
    </row>
    <row r="2123" spans="5:37" x14ac:dyDescent="0.25">
      <c r="E2123" s="1">
        <v>4.0322100000000001</v>
      </c>
      <c r="F2123" s="106"/>
      <c r="J2123" s="110">
        <v>48355</v>
      </c>
      <c r="K2123" s="106">
        <v>4.0371300000000003</v>
      </c>
      <c r="L2123" s="30"/>
      <c r="AF2123" s="35">
        <f t="shared" si="113"/>
        <v>47374</v>
      </c>
      <c r="AG2123" s="36">
        <f t="shared" si="112"/>
        <v>3.8770400000000003E-2</v>
      </c>
      <c r="AH2123" s="36"/>
      <c r="AJ2123" s="37"/>
      <c r="AK2123" s="37"/>
    </row>
    <row r="2124" spans="5:37" x14ac:dyDescent="0.25">
      <c r="E2124" s="1">
        <v>4.0322100000000001</v>
      </c>
      <c r="F2124" s="106"/>
      <c r="J2124" s="110">
        <v>48358</v>
      </c>
      <c r="K2124" s="106">
        <v>4.0366799999999996</v>
      </c>
      <c r="L2124" s="30"/>
      <c r="AF2124" s="35">
        <f t="shared" si="113"/>
        <v>47375</v>
      </c>
      <c r="AG2124" s="36">
        <f t="shared" si="112"/>
        <v>3.8774500000000003E-2</v>
      </c>
      <c r="AH2124" s="36"/>
      <c r="AJ2124" s="37"/>
      <c r="AK2124" s="37"/>
    </row>
    <row r="2125" spans="5:37" x14ac:dyDescent="0.25">
      <c r="E2125" s="1">
        <v>4.0322100000000001</v>
      </c>
      <c r="F2125" s="106"/>
      <c r="J2125" s="110">
        <v>48359</v>
      </c>
      <c r="K2125" s="106">
        <v>4.0366799999999996</v>
      </c>
      <c r="L2125" s="30"/>
      <c r="AF2125" s="35">
        <f t="shared" si="113"/>
        <v>47376</v>
      </c>
      <c r="AG2125" s="36">
        <f t="shared" si="112"/>
        <v>3.8774500000000003E-2</v>
      </c>
      <c r="AH2125" s="36"/>
      <c r="AJ2125" s="37"/>
      <c r="AK2125" s="37"/>
    </row>
    <row r="2126" spans="5:37" x14ac:dyDescent="0.25">
      <c r="E2126" s="1">
        <v>4.0326599999999999</v>
      </c>
      <c r="F2126" s="106"/>
      <c r="J2126" s="110">
        <v>48360</v>
      </c>
      <c r="K2126" s="106">
        <v>4.0366799999999996</v>
      </c>
      <c r="L2126" s="30"/>
      <c r="AF2126" s="35">
        <f t="shared" si="113"/>
        <v>47377</v>
      </c>
      <c r="AG2126" s="36">
        <f t="shared" si="112"/>
        <v>3.8774500000000003E-2</v>
      </c>
      <c r="AH2126" s="36"/>
      <c r="AJ2126" s="37"/>
      <c r="AK2126" s="37"/>
    </row>
    <row r="2127" spans="5:37" x14ac:dyDescent="0.25">
      <c r="E2127" s="1">
        <v>4.0322100000000001</v>
      </c>
      <c r="F2127" s="106"/>
      <c r="J2127" s="110">
        <v>48361</v>
      </c>
      <c r="K2127" s="106">
        <v>4.0366799999999996</v>
      </c>
      <c r="L2127" s="30"/>
      <c r="AF2127" s="35">
        <f t="shared" si="113"/>
        <v>47378</v>
      </c>
      <c r="AG2127" s="36">
        <f t="shared" si="112"/>
        <v>3.8770400000000003E-2</v>
      </c>
      <c r="AH2127" s="36"/>
      <c r="AJ2127" s="37"/>
      <c r="AK2127" s="37"/>
    </row>
    <row r="2128" spans="5:37" x14ac:dyDescent="0.25">
      <c r="E2128" s="1">
        <v>4.0322100000000001</v>
      </c>
      <c r="F2128" s="106"/>
      <c r="J2128" s="110">
        <v>48362</v>
      </c>
      <c r="K2128" s="106">
        <v>4.0373599999999996</v>
      </c>
      <c r="L2128" s="30"/>
      <c r="AF2128" s="35">
        <f t="shared" si="113"/>
        <v>47379</v>
      </c>
      <c r="AG2128" s="36">
        <f t="shared" si="112"/>
        <v>3.8770400000000003E-2</v>
      </c>
      <c r="AH2128" s="36"/>
      <c r="AJ2128" s="37"/>
      <c r="AK2128" s="37"/>
    </row>
    <row r="2129" spans="5:37" x14ac:dyDescent="0.25">
      <c r="E2129" s="1">
        <v>4.0322100000000001</v>
      </c>
      <c r="F2129" s="106"/>
      <c r="J2129" s="110">
        <v>48366</v>
      </c>
      <c r="K2129" s="106">
        <v>4.0366799999999996</v>
      </c>
      <c r="L2129" s="30"/>
      <c r="AF2129" s="35">
        <f t="shared" si="113"/>
        <v>47380</v>
      </c>
      <c r="AG2129" s="36">
        <f t="shared" si="112"/>
        <v>3.8770400000000003E-2</v>
      </c>
      <c r="AH2129" s="36"/>
      <c r="AJ2129" s="37"/>
      <c r="AK2129" s="37"/>
    </row>
    <row r="2130" spans="5:37" x14ac:dyDescent="0.25">
      <c r="E2130" s="1">
        <v>4.0322100000000001</v>
      </c>
      <c r="F2130" s="106"/>
      <c r="J2130" s="110">
        <v>48367</v>
      </c>
      <c r="K2130" s="106">
        <v>4.0366799999999996</v>
      </c>
      <c r="L2130" s="30"/>
      <c r="AF2130" s="35">
        <f t="shared" si="113"/>
        <v>47381</v>
      </c>
      <c r="AG2130" s="36">
        <f t="shared" si="112"/>
        <v>3.8770400000000003E-2</v>
      </c>
      <c r="AH2130" s="36"/>
      <c r="AJ2130" s="37"/>
      <c r="AK2130" s="37"/>
    </row>
    <row r="2131" spans="5:37" x14ac:dyDescent="0.25">
      <c r="E2131" s="1">
        <v>4.0326599999999999</v>
      </c>
      <c r="F2131" s="106"/>
      <c r="J2131" s="110">
        <v>48368</v>
      </c>
      <c r="K2131" s="106">
        <v>4.0366799999999996</v>
      </c>
      <c r="L2131" s="30"/>
      <c r="AF2131" s="35">
        <f t="shared" si="113"/>
        <v>47382</v>
      </c>
      <c r="AG2131" s="36">
        <f t="shared" si="112"/>
        <v>3.8774500000000003E-2</v>
      </c>
      <c r="AH2131" s="36"/>
      <c r="AJ2131" s="37"/>
      <c r="AK2131" s="37"/>
    </row>
    <row r="2132" spans="5:37" x14ac:dyDescent="0.25">
      <c r="E2132" s="1">
        <v>4.0322100000000001</v>
      </c>
      <c r="F2132" s="106"/>
      <c r="J2132" s="110">
        <v>48369</v>
      </c>
      <c r="K2132" s="106">
        <v>4.0371300000000003</v>
      </c>
      <c r="L2132" s="30"/>
      <c r="AF2132" s="35">
        <f t="shared" si="113"/>
        <v>47383</v>
      </c>
      <c r="AG2132" s="36">
        <f t="shared" si="112"/>
        <v>3.8774500000000003E-2</v>
      </c>
      <c r="AH2132" s="36"/>
      <c r="AJ2132" s="37"/>
      <c r="AK2132" s="37"/>
    </row>
    <row r="2133" spans="5:37" x14ac:dyDescent="0.25">
      <c r="E2133" s="1">
        <v>4.0322100000000001</v>
      </c>
      <c r="F2133" s="106"/>
      <c r="J2133" s="110">
        <v>48372</v>
      </c>
      <c r="K2133" s="106">
        <v>4.0366799999999996</v>
      </c>
      <c r="L2133" s="30"/>
      <c r="AF2133" s="35">
        <f t="shared" si="113"/>
        <v>47384</v>
      </c>
      <c r="AG2133" s="36">
        <f t="shared" si="112"/>
        <v>3.8774500000000003E-2</v>
      </c>
      <c r="AH2133" s="36"/>
      <c r="AJ2133" s="37"/>
      <c r="AK2133" s="37"/>
    </row>
    <row r="2134" spans="5:37" x14ac:dyDescent="0.25">
      <c r="E2134" s="1">
        <v>4.0322100000000001</v>
      </c>
      <c r="F2134" s="106"/>
      <c r="J2134" s="110">
        <v>48373</v>
      </c>
      <c r="K2134" s="106">
        <v>4.0366799999999996</v>
      </c>
      <c r="L2134" s="30"/>
      <c r="AF2134" s="35">
        <f t="shared" si="113"/>
        <v>47385</v>
      </c>
      <c r="AG2134" s="36">
        <f t="shared" si="112"/>
        <v>3.8770400000000003E-2</v>
      </c>
      <c r="AH2134" s="36"/>
      <c r="AJ2134" s="37"/>
      <c r="AK2134" s="37"/>
    </row>
    <row r="2135" spans="5:37" x14ac:dyDescent="0.25">
      <c r="E2135" s="1">
        <v>4.0322100000000001</v>
      </c>
      <c r="F2135" s="106"/>
      <c r="J2135" s="110">
        <v>48374</v>
      </c>
      <c r="K2135" s="106">
        <v>4.0366799999999996</v>
      </c>
      <c r="L2135" s="30"/>
      <c r="AF2135" s="35">
        <f t="shared" si="113"/>
        <v>47386</v>
      </c>
      <c r="AG2135" s="36">
        <f t="shared" si="112"/>
        <v>3.8770400000000003E-2</v>
      </c>
      <c r="AH2135" s="36"/>
      <c r="AJ2135" s="37"/>
      <c r="AK2135" s="37"/>
    </row>
    <row r="2136" spans="5:37" x14ac:dyDescent="0.25">
      <c r="E2136" s="1">
        <v>4.0328799999999996</v>
      </c>
      <c r="F2136" s="106"/>
      <c r="J2136" s="110">
        <v>48375</v>
      </c>
      <c r="K2136" s="106">
        <v>4.0366799999999996</v>
      </c>
      <c r="L2136" s="30"/>
      <c r="AF2136" s="35">
        <f t="shared" si="113"/>
        <v>47387</v>
      </c>
      <c r="AG2136" s="36">
        <f t="shared" si="112"/>
        <v>3.8770400000000003E-2</v>
      </c>
      <c r="AH2136" s="36"/>
      <c r="AJ2136" s="37"/>
      <c r="AK2136" s="37"/>
    </row>
    <row r="2137" spans="5:37" x14ac:dyDescent="0.25">
      <c r="E2137" s="1">
        <v>4.0322100000000001</v>
      </c>
      <c r="F2137" s="106"/>
      <c r="J2137" s="110">
        <v>48376</v>
      </c>
      <c r="K2137" s="106">
        <v>4.0371300000000003</v>
      </c>
      <c r="L2137" s="30"/>
      <c r="AF2137" s="35">
        <f t="shared" si="113"/>
        <v>47388</v>
      </c>
      <c r="AG2137" s="36">
        <f t="shared" si="112"/>
        <v>3.8770400000000003E-2</v>
      </c>
      <c r="AH2137" s="36"/>
      <c r="AJ2137" s="37"/>
      <c r="AK2137" s="37"/>
    </row>
    <row r="2138" spans="5:37" x14ac:dyDescent="0.25">
      <c r="E2138" s="1">
        <v>4.0322100000000001</v>
      </c>
      <c r="F2138" s="106"/>
      <c r="J2138" s="110">
        <v>48379</v>
      </c>
      <c r="K2138" s="106">
        <v>4.0366799999999996</v>
      </c>
      <c r="L2138" s="30"/>
      <c r="AF2138" s="35">
        <f t="shared" si="113"/>
        <v>47389</v>
      </c>
      <c r="AG2138" s="36">
        <f t="shared" si="112"/>
        <v>3.8774500000000003E-2</v>
      </c>
      <c r="AH2138" s="36"/>
      <c r="AJ2138" s="37"/>
      <c r="AK2138" s="37"/>
    </row>
    <row r="2139" spans="5:37" x14ac:dyDescent="0.25">
      <c r="E2139" s="1">
        <v>4.0322100000000001</v>
      </c>
      <c r="F2139" s="106"/>
      <c r="J2139" s="110">
        <v>48380</v>
      </c>
      <c r="K2139" s="106">
        <v>4.0366799999999996</v>
      </c>
      <c r="L2139" s="30"/>
      <c r="AF2139" s="35">
        <f t="shared" si="113"/>
        <v>47390</v>
      </c>
      <c r="AG2139" s="36">
        <f t="shared" si="112"/>
        <v>3.8774500000000003E-2</v>
      </c>
      <c r="AH2139" s="36"/>
      <c r="AJ2139" s="37"/>
      <c r="AK2139" s="37"/>
    </row>
    <row r="2140" spans="5:37" x14ac:dyDescent="0.25">
      <c r="E2140" s="1">
        <v>4.0326599999999999</v>
      </c>
      <c r="F2140" s="106"/>
      <c r="J2140" s="110">
        <v>48381</v>
      </c>
      <c r="K2140" s="106">
        <v>4.0366799999999996</v>
      </c>
      <c r="L2140" s="30"/>
      <c r="AF2140" s="35">
        <f t="shared" si="113"/>
        <v>47391</v>
      </c>
      <c r="AG2140" s="36">
        <f t="shared" si="112"/>
        <v>3.8774500000000003E-2</v>
      </c>
      <c r="AH2140" s="36"/>
      <c r="AJ2140" s="37"/>
      <c r="AK2140" s="37"/>
    </row>
    <row r="2141" spans="5:37" x14ac:dyDescent="0.25">
      <c r="E2141" s="1">
        <v>4.0322100000000001</v>
      </c>
      <c r="F2141" s="106"/>
      <c r="J2141" s="110">
        <v>48382</v>
      </c>
      <c r="K2141" s="106">
        <v>4.0373599999999996</v>
      </c>
      <c r="L2141" s="30"/>
      <c r="AF2141" s="35">
        <f t="shared" si="113"/>
        <v>47392</v>
      </c>
      <c r="AG2141" s="36">
        <f t="shared" si="112"/>
        <v>3.8770400000000003E-2</v>
      </c>
      <c r="AH2141" s="36"/>
      <c r="AJ2141" s="37"/>
      <c r="AK2141" s="37"/>
    </row>
    <row r="2142" spans="5:37" x14ac:dyDescent="0.25">
      <c r="E2142" s="1">
        <v>4.0322100000000001</v>
      </c>
      <c r="F2142" s="106"/>
      <c r="J2142" s="110">
        <v>48386</v>
      </c>
      <c r="K2142" s="106">
        <v>4.0366799999999996</v>
      </c>
      <c r="L2142" s="30"/>
      <c r="AF2142" s="35">
        <f t="shared" si="113"/>
        <v>47393</v>
      </c>
      <c r="AG2142" s="36">
        <f t="shared" si="112"/>
        <v>3.8770400000000003E-2</v>
      </c>
      <c r="AH2142" s="36"/>
      <c r="AJ2142" s="37"/>
      <c r="AK2142" s="37"/>
    </row>
    <row r="2143" spans="5:37" x14ac:dyDescent="0.25">
      <c r="E2143" s="1">
        <v>4.0322100000000001</v>
      </c>
      <c r="F2143" s="106"/>
      <c r="J2143" s="110">
        <v>48387</v>
      </c>
      <c r="K2143" s="106">
        <v>4.0366799999999996</v>
      </c>
      <c r="L2143" s="30"/>
      <c r="AF2143" s="35">
        <f t="shared" si="113"/>
        <v>47394</v>
      </c>
      <c r="AG2143" s="36">
        <f t="shared" si="112"/>
        <v>3.8770400000000003E-2</v>
      </c>
      <c r="AH2143" s="36"/>
      <c r="AJ2143" s="37"/>
      <c r="AK2143" s="37"/>
    </row>
    <row r="2144" spans="5:37" x14ac:dyDescent="0.25">
      <c r="E2144" s="1">
        <v>4.0322100000000001</v>
      </c>
      <c r="F2144" s="106"/>
      <c r="J2144" s="110">
        <v>48388</v>
      </c>
      <c r="K2144" s="106">
        <v>4.0366799999999996</v>
      </c>
      <c r="L2144" s="30"/>
      <c r="AF2144" s="35">
        <f t="shared" si="113"/>
        <v>47395</v>
      </c>
      <c r="AG2144" s="36">
        <f t="shared" si="112"/>
        <v>3.8770400000000003E-2</v>
      </c>
      <c r="AH2144" s="36"/>
      <c r="AJ2144" s="37"/>
      <c r="AK2144" s="37"/>
    </row>
    <row r="2145" spans="5:37" x14ac:dyDescent="0.25">
      <c r="E2145" s="1">
        <v>4.0326599999999999</v>
      </c>
      <c r="F2145" s="106"/>
      <c r="J2145" s="110">
        <v>48389</v>
      </c>
      <c r="K2145" s="106">
        <v>4.0366799999999996</v>
      </c>
      <c r="L2145" s="30"/>
      <c r="AF2145" s="35">
        <f t="shared" si="113"/>
        <v>47396</v>
      </c>
      <c r="AG2145" s="36">
        <f t="shared" si="112"/>
        <v>3.8776600000000001E-2</v>
      </c>
      <c r="AH2145" s="36"/>
      <c r="AJ2145" s="37"/>
      <c r="AK2145" s="37"/>
    </row>
    <row r="2146" spans="5:37" x14ac:dyDescent="0.25">
      <c r="E2146" s="1">
        <v>4.0322100000000001</v>
      </c>
      <c r="F2146" s="106"/>
      <c r="J2146" s="110">
        <v>48390</v>
      </c>
      <c r="K2146" s="106">
        <v>4.0371300000000003</v>
      </c>
      <c r="L2146" s="30"/>
      <c r="AF2146" s="35">
        <f t="shared" si="113"/>
        <v>47397</v>
      </c>
      <c r="AG2146" s="36">
        <f t="shared" si="112"/>
        <v>3.8776600000000001E-2</v>
      </c>
      <c r="AH2146" s="36"/>
      <c r="AJ2146" s="37"/>
      <c r="AK2146" s="37"/>
    </row>
    <row r="2147" spans="5:37" x14ac:dyDescent="0.25">
      <c r="E2147" s="1">
        <v>4.0322100000000001</v>
      </c>
      <c r="F2147" s="106"/>
      <c r="J2147" s="110">
        <v>48393</v>
      </c>
      <c r="K2147" s="106">
        <v>4.0366799999999996</v>
      </c>
      <c r="L2147" s="30"/>
      <c r="AF2147" s="35">
        <f t="shared" si="113"/>
        <v>47398</v>
      </c>
      <c r="AG2147" s="36">
        <f t="shared" si="112"/>
        <v>3.8776600000000001E-2</v>
      </c>
      <c r="AH2147" s="36"/>
      <c r="AJ2147" s="37"/>
      <c r="AK2147" s="37"/>
    </row>
    <row r="2148" spans="5:37" x14ac:dyDescent="0.25">
      <c r="E2148" s="1">
        <v>4.0322100000000001</v>
      </c>
      <c r="F2148" s="106"/>
      <c r="J2148" s="110">
        <v>48394</v>
      </c>
      <c r="K2148" s="106">
        <v>4.0366799999999996</v>
      </c>
      <c r="L2148" s="30"/>
      <c r="AF2148" s="35">
        <f t="shared" si="113"/>
        <v>47399</v>
      </c>
      <c r="AG2148" s="36">
        <f t="shared" si="112"/>
        <v>3.8776600000000001E-2</v>
      </c>
      <c r="AH2148" s="36"/>
      <c r="AJ2148" s="37"/>
      <c r="AK2148" s="37"/>
    </row>
    <row r="2149" spans="5:37" x14ac:dyDescent="0.25">
      <c r="E2149" s="1">
        <v>4.0328799999999996</v>
      </c>
      <c r="F2149" s="106"/>
      <c r="J2149" s="110">
        <v>48395</v>
      </c>
      <c r="K2149" s="106">
        <v>4.0366799999999996</v>
      </c>
      <c r="L2149" s="30"/>
      <c r="AF2149" s="35">
        <f t="shared" si="113"/>
        <v>47400</v>
      </c>
      <c r="AG2149" s="36">
        <f t="shared" si="112"/>
        <v>3.8770400000000003E-2</v>
      </c>
      <c r="AH2149" s="36"/>
      <c r="AJ2149" s="37"/>
      <c r="AK2149" s="37"/>
    </row>
    <row r="2150" spans="5:37" x14ac:dyDescent="0.25">
      <c r="E2150" s="1">
        <v>4.0322100000000001</v>
      </c>
      <c r="F2150" s="106"/>
      <c r="J2150" s="110">
        <v>48396</v>
      </c>
      <c r="K2150" s="106">
        <v>4.0366799999999996</v>
      </c>
      <c r="L2150" s="30"/>
      <c r="AF2150" s="35">
        <f t="shared" si="113"/>
        <v>47401</v>
      </c>
      <c r="AG2150" s="36">
        <f t="shared" si="112"/>
        <v>3.8770400000000003E-2</v>
      </c>
      <c r="AH2150" s="36"/>
      <c r="AJ2150" s="37"/>
      <c r="AK2150" s="37"/>
    </row>
    <row r="2151" spans="5:37" x14ac:dyDescent="0.25">
      <c r="E2151" s="1">
        <v>4.0322100000000001</v>
      </c>
      <c r="F2151" s="106"/>
      <c r="J2151" s="110">
        <v>48397</v>
      </c>
      <c r="K2151" s="106">
        <v>4.0373599999999996</v>
      </c>
      <c r="L2151" s="30"/>
      <c r="AF2151" s="35">
        <f t="shared" si="113"/>
        <v>47402</v>
      </c>
      <c r="AG2151" s="36">
        <f t="shared" si="112"/>
        <v>3.8770400000000003E-2</v>
      </c>
      <c r="AH2151" s="36"/>
      <c r="AJ2151" s="37"/>
      <c r="AK2151" s="37"/>
    </row>
    <row r="2152" spans="5:37" x14ac:dyDescent="0.25">
      <c r="E2152" s="1">
        <v>4.0322100000000001</v>
      </c>
      <c r="F2152" s="106"/>
      <c r="J2152" s="110">
        <v>48401</v>
      </c>
      <c r="K2152" s="106">
        <v>4.0366799999999996</v>
      </c>
      <c r="L2152" s="30"/>
      <c r="AF2152" s="35">
        <f t="shared" si="113"/>
        <v>47403</v>
      </c>
      <c r="AG2152" s="36">
        <f t="shared" si="112"/>
        <v>3.8774500000000003E-2</v>
      </c>
      <c r="AH2152" s="36"/>
      <c r="AJ2152" s="37"/>
      <c r="AK2152" s="37"/>
    </row>
    <row r="2153" spans="5:37" x14ac:dyDescent="0.25">
      <c r="E2153" s="1">
        <v>4.0322100000000001</v>
      </c>
      <c r="F2153" s="106"/>
      <c r="J2153" s="110">
        <v>48402</v>
      </c>
      <c r="K2153" s="106">
        <v>4.0366799999999996</v>
      </c>
      <c r="L2153" s="30"/>
      <c r="AF2153" s="35">
        <f t="shared" si="113"/>
        <v>47404</v>
      </c>
      <c r="AG2153" s="36">
        <f t="shared" si="112"/>
        <v>3.8774500000000003E-2</v>
      </c>
      <c r="AH2153" s="36"/>
      <c r="AJ2153" s="37"/>
      <c r="AK2153" s="37"/>
    </row>
    <row r="2154" spans="5:37" x14ac:dyDescent="0.25">
      <c r="E2154" s="1">
        <v>4.0326599999999999</v>
      </c>
      <c r="F2154" s="106"/>
      <c r="J2154" s="110">
        <v>48403</v>
      </c>
      <c r="K2154" s="106">
        <v>4.0366799999999996</v>
      </c>
      <c r="L2154" s="30"/>
      <c r="AF2154" s="35">
        <f t="shared" si="113"/>
        <v>47405</v>
      </c>
      <c r="AG2154" s="36">
        <f t="shared" si="112"/>
        <v>3.8774500000000003E-2</v>
      </c>
      <c r="AH2154" s="36"/>
      <c r="AJ2154" s="37"/>
      <c r="AK2154" s="37"/>
    </row>
    <row r="2155" spans="5:37" x14ac:dyDescent="0.25">
      <c r="E2155" s="1">
        <v>4.0322100000000001</v>
      </c>
      <c r="F2155" s="106"/>
      <c r="J2155" s="110">
        <v>48404</v>
      </c>
      <c r="K2155" s="106">
        <v>4.0371300000000003</v>
      </c>
      <c r="L2155" s="30"/>
      <c r="AF2155" s="35">
        <f t="shared" si="113"/>
        <v>47406</v>
      </c>
      <c r="AG2155" s="36">
        <f t="shared" si="112"/>
        <v>3.8770400000000003E-2</v>
      </c>
      <c r="AH2155" s="36"/>
      <c r="AJ2155" s="37"/>
      <c r="AK2155" s="37"/>
    </row>
    <row r="2156" spans="5:37" x14ac:dyDescent="0.25">
      <c r="E2156" s="1">
        <v>4.0322100000000001</v>
      </c>
      <c r="F2156" s="106"/>
      <c r="J2156" s="110">
        <v>48407</v>
      </c>
      <c r="K2156" s="106">
        <v>4.0366799999999996</v>
      </c>
      <c r="L2156" s="30"/>
      <c r="AF2156" s="35">
        <f t="shared" si="113"/>
        <v>47407</v>
      </c>
      <c r="AG2156" s="36">
        <f t="shared" si="112"/>
        <v>3.8770400000000003E-2</v>
      </c>
      <c r="AH2156" s="36"/>
      <c r="AJ2156" s="37"/>
      <c r="AK2156" s="37"/>
    </row>
    <row r="2157" spans="5:37" x14ac:dyDescent="0.25">
      <c r="E2157" s="1">
        <v>4.0322100000000001</v>
      </c>
      <c r="F2157" s="106"/>
      <c r="J2157" s="110">
        <v>48408</v>
      </c>
      <c r="K2157" s="106">
        <v>4.0366799999999996</v>
      </c>
      <c r="L2157" s="30"/>
      <c r="AF2157" s="35">
        <f t="shared" si="113"/>
        <v>47408</v>
      </c>
      <c r="AG2157" s="36">
        <f t="shared" si="112"/>
        <v>3.8770400000000003E-2</v>
      </c>
      <c r="AH2157" s="36"/>
      <c r="AJ2157" s="37"/>
      <c r="AK2157" s="37"/>
    </row>
    <row r="2158" spans="5:37" x14ac:dyDescent="0.25">
      <c r="E2158" s="1">
        <v>4.0322100000000001</v>
      </c>
      <c r="F2158" s="106"/>
      <c r="J2158" s="110">
        <v>48409</v>
      </c>
      <c r="K2158" s="106">
        <v>4.0366799999999996</v>
      </c>
      <c r="L2158" s="30"/>
      <c r="AF2158" s="35">
        <f t="shared" si="113"/>
        <v>47409</v>
      </c>
      <c r="AG2158" s="36">
        <f t="shared" si="112"/>
        <v>3.8770400000000003E-2</v>
      </c>
      <c r="AH2158" s="36"/>
      <c r="AJ2158" s="37"/>
      <c r="AK2158" s="37"/>
    </row>
    <row r="2159" spans="5:37" x14ac:dyDescent="0.25">
      <c r="E2159" s="1">
        <v>4.0328799999999996</v>
      </c>
      <c r="F2159" s="106"/>
      <c r="J2159" s="110">
        <v>48410</v>
      </c>
      <c r="K2159" s="106">
        <v>4.0366799999999996</v>
      </c>
      <c r="L2159" s="30"/>
      <c r="AF2159" s="35">
        <f t="shared" si="113"/>
        <v>47410</v>
      </c>
      <c r="AG2159" s="36">
        <f t="shared" si="112"/>
        <v>3.8774500000000003E-2</v>
      </c>
      <c r="AH2159" s="36"/>
      <c r="AJ2159" s="37"/>
      <c r="AK2159" s="37"/>
    </row>
    <row r="2160" spans="5:37" x14ac:dyDescent="0.25">
      <c r="E2160" s="1">
        <v>4.0322100000000001</v>
      </c>
      <c r="F2160" s="106"/>
      <c r="J2160" s="110">
        <v>48411</v>
      </c>
      <c r="K2160" s="106">
        <v>4.0371300000000003</v>
      </c>
      <c r="L2160" s="30"/>
      <c r="AF2160" s="35">
        <f t="shared" si="113"/>
        <v>47411</v>
      </c>
      <c r="AG2160" s="36">
        <f t="shared" si="112"/>
        <v>3.8774500000000003E-2</v>
      </c>
      <c r="AH2160" s="36"/>
      <c r="AJ2160" s="37"/>
      <c r="AK2160" s="37"/>
    </row>
    <row r="2161" spans="5:37" x14ac:dyDescent="0.25">
      <c r="E2161" s="1">
        <v>4.0322100000000001</v>
      </c>
      <c r="F2161" s="106"/>
      <c r="J2161" s="110">
        <v>48414</v>
      </c>
      <c r="K2161" s="106">
        <v>4.0366799999999996</v>
      </c>
      <c r="L2161" s="30"/>
      <c r="AF2161" s="35">
        <f t="shared" si="113"/>
        <v>47412</v>
      </c>
      <c r="AG2161" s="36">
        <f t="shared" si="112"/>
        <v>3.8774500000000003E-2</v>
      </c>
      <c r="AH2161" s="36"/>
      <c r="AJ2161" s="37"/>
      <c r="AK2161" s="37"/>
    </row>
    <row r="2162" spans="5:37" x14ac:dyDescent="0.25">
      <c r="E2162" s="1">
        <v>4.0322100000000001</v>
      </c>
      <c r="F2162" s="106"/>
      <c r="J2162" s="110">
        <v>48415</v>
      </c>
      <c r="K2162" s="106">
        <v>4.0366799999999996</v>
      </c>
      <c r="L2162" s="30"/>
      <c r="AF2162" s="35">
        <f t="shared" si="113"/>
        <v>47413</v>
      </c>
      <c r="AG2162" s="36">
        <f t="shared" si="112"/>
        <v>3.8770400000000003E-2</v>
      </c>
      <c r="AH2162" s="36"/>
      <c r="AJ2162" s="37"/>
      <c r="AK2162" s="37"/>
    </row>
    <row r="2163" spans="5:37" x14ac:dyDescent="0.25">
      <c r="E2163" s="1">
        <v>4.0326599999999999</v>
      </c>
      <c r="F2163" s="106"/>
      <c r="J2163" s="110">
        <v>48416</v>
      </c>
      <c r="K2163" s="106">
        <v>4.0366799999999996</v>
      </c>
      <c r="L2163" s="30"/>
      <c r="AF2163" s="35">
        <f t="shared" si="113"/>
        <v>47414</v>
      </c>
      <c r="AG2163" s="36">
        <f t="shared" si="112"/>
        <v>3.8770400000000003E-2</v>
      </c>
      <c r="AH2163" s="36"/>
      <c r="AJ2163" s="37"/>
      <c r="AK2163" s="37"/>
    </row>
    <row r="2164" spans="5:37" x14ac:dyDescent="0.25">
      <c r="E2164" s="1">
        <v>4.0322100000000001</v>
      </c>
      <c r="F2164" s="106"/>
      <c r="J2164" s="110">
        <v>48417</v>
      </c>
      <c r="K2164" s="106">
        <v>4.0366799999999996</v>
      </c>
      <c r="L2164" s="30"/>
      <c r="AF2164" s="35">
        <f t="shared" si="113"/>
        <v>47415</v>
      </c>
      <c r="AG2164" s="36">
        <f t="shared" si="112"/>
        <v>3.8770400000000003E-2</v>
      </c>
      <c r="AH2164" s="36"/>
      <c r="AJ2164" s="37"/>
      <c r="AK2164" s="37"/>
    </row>
    <row r="2165" spans="5:37" x14ac:dyDescent="0.25">
      <c r="E2165" s="1">
        <v>4.0322100000000001</v>
      </c>
      <c r="F2165" s="106"/>
      <c r="J2165" s="110">
        <v>48418</v>
      </c>
      <c r="K2165" s="106">
        <v>4.0371300000000003</v>
      </c>
      <c r="L2165" s="30"/>
      <c r="AF2165" s="35">
        <f t="shared" si="113"/>
        <v>47416</v>
      </c>
      <c r="AG2165" s="36">
        <f t="shared" si="112"/>
        <v>3.8770400000000003E-2</v>
      </c>
      <c r="AH2165" s="36"/>
      <c r="AJ2165" s="37"/>
      <c r="AK2165" s="37"/>
    </row>
    <row r="2166" spans="5:37" x14ac:dyDescent="0.25">
      <c r="E2166" s="1">
        <v>4.0322100000000001</v>
      </c>
      <c r="F2166" s="106"/>
      <c r="J2166" s="110">
        <v>48421</v>
      </c>
      <c r="K2166" s="106">
        <v>4.0366799999999996</v>
      </c>
      <c r="L2166" s="30"/>
      <c r="AF2166" s="35">
        <f t="shared" si="113"/>
        <v>47417</v>
      </c>
      <c r="AG2166" s="36">
        <f t="shared" si="112"/>
        <v>3.8774500000000003E-2</v>
      </c>
      <c r="AH2166" s="36"/>
      <c r="AJ2166" s="37"/>
      <c r="AK2166" s="37"/>
    </row>
    <row r="2167" spans="5:37" x14ac:dyDescent="0.25">
      <c r="E2167" s="1">
        <v>4.0322100000000001</v>
      </c>
      <c r="F2167" s="106"/>
      <c r="J2167" s="110">
        <v>48422</v>
      </c>
      <c r="K2167" s="106">
        <v>4.0366799999999996</v>
      </c>
      <c r="L2167" s="30"/>
      <c r="AF2167" s="35">
        <f t="shared" si="113"/>
        <v>47418</v>
      </c>
      <c r="AG2167" s="36">
        <f t="shared" si="112"/>
        <v>3.8774500000000003E-2</v>
      </c>
      <c r="AH2167" s="36"/>
      <c r="AJ2167" s="37"/>
      <c r="AK2167" s="37"/>
    </row>
    <row r="2168" spans="5:37" x14ac:dyDescent="0.25">
      <c r="E2168" s="1">
        <v>4.0326599999999999</v>
      </c>
      <c r="F2168" s="106"/>
      <c r="J2168" s="110">
        <v>48423</v>
      </c>
      <c r="K2168" s="106">
        <v>4.0366799999999996</v>
      </c>
      <c r="L2168" s="30"/>
      <c r="AF2168" s="35">
        <f t="shared" si="113"/>
        <v>47419</v>
      </c>
      <c r="AG2168" s="36">
        <f t="shared" si="112"/>
        <v>3.8774500000000003E-2</v>
      </c>
      <c r="AH2168" s="36"/>
      <c r="AJ2168" s="37"/>
      <c r="AK2168" s="37"/>
    </row>
    <row r="2169" spans="5:37" x14ac:dyDescent="0.25">
      <c r="E2169" s="1">
        <v>4.0322100000000001</v>
      </c>
      <c r="F2169" s="106"/>
      <c r="J2169" s="110">
        <v>48424</v>
      </c>
      <c r="K2169" s="106">
        <v>4.0366799999999996</v>
      </c>
      <c r="L2169" s="30"/>
      <c r="AF2169" s="35">
        <f t="shared" si="113"/>
        <v>47420</v>
      </c>
      <c r="AG2169" s="36">
        <f t="shared" si="112"/>
        <v>3.8770400000000003E-2</v>
      </c>
      <c r="AH2169" s="36"/>
      <c r="AJ2169" s="37"/>
      <c r="AK2169" s="37"/>
    </row>
    <row r="2170" spans="5:37" x14ac:dyDescent="0.25">
      <c r="E2170" s="1">
        <v>4.0322100000000001</v>
      </c>
      <c r="F2170" s="106"/>
      <c r="J2170" s="110">
        <v>48425</v>
      </c>
      <c r="K2170" s="106">
        <v>4.0371300000000003</v>
      </c>
      <c r="L2170" s="30"/>
      <c r="AF2170" s="35">
        <f t="shared" si="113"/>
        <v>47421</v>
      </c>
      <c r="AG2170" s="36">
        <f t="shared" si="112"/>
        <v>3.8770400000000003E-2</v>
      </c>
      <c r="AH2170" s="36"/>
      <c r="AJ2170" s="37"/>
      <c r="AK2170" s="37"/>
    </row>
    <row r="2171" spans="5:37" x14ac:dyDescent="0.25">
      <c r="E2171" s="1">
        <v>4.0322100000000001</v>
      </c>
      <c r="F2171" s="106"/>
      <c r="J2171" s="110">
        <v>48428</v>
      </c>
      <c r="K2171" s="106">
        <v>4.0366799999999996</v>
      </c>
      <c r="L2171" s="30"/>
      <c r="AF2171" s="35">
        <f t="shared" si="113"/>
        <v>47422</v>
      </c>
      <c r="AG2171" s="36">
        <f t="shared" si="112"/>
        <v>3.8770400000000003E-2</v>
      </c>
      <c r="AH2171" s="36"/>
      <c r="AJ2171" s="37"/>
      <c r="AK2171" s="37"/>
    </row>
    <row r="2172" spans="5:37" x14ac:dyDescent="0.25">
      <c r="E2172" s="1">
        <v>4.0322100000000001</v>
      </c>
      <c r="F2172" s="106"/>
      <c r="J2172" s="110">
        <v>48429</v>
      </c>
      <c r="K2172" s="106">
        <v>4.0366799999999996</v>
      </c>
      <c r="L2172" s="30"/>
      <c r="AF2172" s="35">
        <f t="shared" si="113"/>
        <v>47423</v>
      </c>
      <c r="AG2172" s="36">
        <f t="shared" si="112"/>
        <v>3.8770400000000003E-2</v>
      </c>
      <c r="AH2172" s="36"/>
      <c r="AJ2172" s="37"/>
      <c r="AK2172" s="37"/>
    </row>
    <row r="2173" spans="5:37" x14ac:dyDescent="0.25">
      <c r="E2173" s="1">
        <v>4.0326599999999999</v>
      </c>
      <c r="F2173" s="106"/>
      <c r="J2173" s="110">
        <v>48430</v>
      </c>
      <c r="K2173" s="106">
        <v>4.0366799999999996</v>
      </c>
      <c r="L2173" s="30"/>
      <c r="AF2173" s="35">
        <f t="shared" si="113"/>
        <v>47424</v>
      </c>
      <c r="AG2173" s="36">
        <f t="shared" si="112"/>
        <v>3.8774500000000003E-2</v>
      </c>
      <c r="AH2173" s="36"/>
      <c r="AJ2173" s="37"/>
      <c r="AK2173" s="37"/>
    </row>
    <row r="2174" spans="5:37" x14ac:dyDescent="0.25">
      <c r="E2174" s="1">
        <v>4.0322100000000001</v>
      </c>
      <c r="F2174" s="106"/>
      <c r="J2174" s="110">
        <v>48431</v>
      </c>
      <c r="K2174" s="106">
        <v>4.0366799999999996</v>
      </c>
      <c r="L2174" s="30"/>
      <c r="AF2174" s="35">
        <f t="shared" si="113"/>
        <v>47425</v>
      </c>
      <c r="AG2174" s="36">
        <f t="shared" si="112"/>
        <v>3.8774500000000003E-2</v>
      </c>
      <c r="AH2174" s="36"/>
      <c r="AJ2174" s="37"/>
      <c r="AK2174" s="37"/>
    </row>
    <row r="2175" spans="5:37" x14ac:dyDescent="0.25">
      <c r="E2175" s="1">
        <v>4.0322100000000001</v>
      </c>
      <c r="F2175" s="106"/>
      <c r="J2175" s="110">
        <v>48432</v>
      </c>
      <c r="K2175" s="106">
        <v>4.0371300000000003</v>
      </c>
      <c r="L2175" s="30"/>
      <c r="AF2175" s="35">
        <f t="shared" si="113"/>
        <v>47426</v>
      </c>
      <c r="AG2175" s="36">
        <f t="shared" si="112"/>
        <v>3.8774500000000003E-2</v>
      </c>
      <c r="AH2175" s="36"/>
      <c r="AJ2175" s="37"/>
      <c r="AK2175" s="37"/>
    </row>
    <row r="2176" spans="5:37" x14ac:dyDescent="0.25">
      <c r="E2176" s="1">
        <v>4.0322100000000001</v>
      </c>
      <c r="F2176" s="106"/>
      <c r="J2176" s="110">
        <v>48435</v>
      </c>
      <c r="K2176" s="106">
        <v>4.0366799999999996</v>
      </c>
      <c r="L2176" s="30"/>
      <c r="AF2176" s="35">
        <f t="shared" si="113"/>
        <v>47427</v>
      </c>
      <c r="AG2176" s="36">
        <f t="shared" si="112"/>
        <v>3.8770400000000003E-2</v>
      </c>
      <c r="AH2176" s="36"/>
      <c r="AJ2176" s="37"/>
      <c r="AK2176" s="37"/>
    </row>
    <row r="2177" spans="5:37" x14ac:dyDescent="0.25">
      <c r="E2177" s="1">
        <v>4.0322100000000001</v>
      </c>
      <c r="F2177" s="106"/>
      <c r="J2177" s="110">
        <v>48436</v>
      </c>
      <c r="K2177" s="106">
        <v>4.0366799999999996</v>
      </c>
      <c r="L2177" s="30"/>
      <c r="AF2177" s="35">
        <f t="shared" si="113"/>
        <v>47428</v>
      </c>
      <c r="AG2177" s="36">
        <f t="shared" si="112"/>
        <v>3.8770400000000003E-2</v>
      </c>
      <c r="AH2177" s="36"/>
      <c r="AJ2177" s="37"/>
      <c r="AK2177" s="37"/>
    </row>
    <row r="2178" spans="5:37" x14ac:dyDescent="0.25">
      <c r="E2178" s="1">
        <v>4.0326599999999999</v>
      </c>
      <c r="F2178" s="106"/>
      <c r="J2178" s="110">
        <v>48437</v>
      </c>
      <c r="K2178" s="106">
        <v>4.0366799999999996</v>
      </c>
      <c r="L2178" s="30"/>
      <c r="AF2178" s="35">
        <f t="shared" si="113"/>
        <v>47429</v>
      </c>
      <c r="AG2178" s="36">
        <f t="shared" si="112"/>
        <v>3.8770400000000003E-2</v>
      </c>
      <c r="AH2178" s="36"/>
      <c r="AJ2178" s="37"/>
      <c r="AK2178" s="37"/>
    </row>
    <row r="2179" spans="5:37" x14ac:dyDescent="0.25">
      <c r="E2179" s="1">
        <v>4.0322100000000001</v>
      </c>
      <c r="F2179" s="106"/>
      <c r="J2179" s="110">
        <v>48438</v>
      </c>
      <c r="K2179" s="106">
        <v>4.0366799999999996</v>
      </c>
      <c r="L2179" s="30"/>
      <c r="AF2179" s="35">
        <f t="shared" si="113"/>
        <v>47430</v>
      </c>
      <c r="AG2179" s="36">
        <f t="shared" si="112"/>
        <v>3.8770400000000003E-2</v>
      </c>
      <c r="AH2179" s="36"/>
      <c r="AJ2179" s="37"/>
      <c r="AK2179" s="37"/>
    </row>
    <row r="2180" spans="5:37" x14ac:dyDescent="0.25">
      <c r="E2180" s="1">
        <v>4.0322100000000001</v>
      </c>
      <c r="F2180" s="106"/>
      <c r="J2180" s="110">
        <v>48439</v>
      </c>
      <c r="K2180" s="106">
        <v>4.0371300000000003</v>
      </c>
      <c r="L2180" s="30"/>
      <c r="AF2180" s="35">
        <f t="shared" si="113"/>
        <v>47431</v>
      </c>
      <c r="AG2180" s="36">
        <f t="shared" si="112"/>
        <v>3.8776600000000001E-2</v>
      </c>
      <c r="AH2180" s="36"/>
      <c r="AJ2180" s="37"/>
      <c r="AK2180" s="37"/>
    </row>
    <row r="2181" spans="5:37" x14ac:dyDescent="0.25">
      <c r="E2181" s="1">
        <v>4.0322100000000001</v>
      </c>
      <c r="F2181" s="106"/>
      <c r="J2181" s="110">
        <v>48442</v>
      </c>
      <c r="K2181" s="106">
        <v>4.0366799999999996</v>
      </c>
      <c r="L2181" s="30"/>
      <c r="AF2181" s="35">
        <f t="shared" si="113"/>
        <v>47432</v>
      </c>
      <c r="AG2181" s="36">
        <f t="shared" si="112"/>
        <v>3.8776600000000001E-2</v>
      </c>
      <c r="AH2181" s="36"/>
      <c r="AJ2181" s="37"/>
      <c r="AK2181" s="37"/>
    </row>
    <row r="2182" spans="5:37" x14ac:dyDescent="0.25">
      <c r="E2182" s="1">
        <v>4.0322100000000001</v>
      </c>
      <c r="F2182" s="106"/>
      <c r="J2182" s="110">
        <v>48443</v>
      </c>
      <c r="K2182" s="106">
        <v>4.0366799999999996</v>
      </c>
      <c r="L2182" s="30"/>
      <c r="AF2182" s="35">
        <f t="shared" si="113"/>
        <v>47433</v>
      </c>
      <c r="AG2182" s="36">
        <f t="shared" si="112"/>
        <v>3.8776600000000001E-2</v>
      </c>
      <c r="AH2182" s="36"/>
      <c r="AJ2182" s="37"/>
      <c r="AK2182" s="37"/>
    </row>
    <row r="2183" spans="5:37" x14ac:dyDescent="0.25">
      <c r="E2183" s="1">
        <v>4.0326599999999999</v>
      </c>
      <c r="F2183" s="106"/>
      <c r="J2183" s="110">
        <v>48444</v>
      </c>
      <c r="K2183" s="106">
        <v>4.0366799999999996</v>
      </c>
      <c r="L2183" s="30"/>
      <c r="AF2183" s="35">
        <f t="shared" si="113"/>
        <v>47434</v>
      </c>
      <c r="AG2183" s="36">
        <f t="shared" ref="AG2183:AG2246" si="114">_xlfn.IFNA(VLOOKUP(AF2183,J:K,2,FALSE)/100,AG2182)</f>
        <v>3.8776600000000001E-2</v>
      </c>
      <c r="AH2183" s="36"/>
      <c r="AJ2183" s="37"/>
      <c r="AK2183" s="37"/>
    </row>
    <row r="2184" spans="5:37" x14ac:dyDescent="0.25">
      <c r="E2184" s="1">
        <v>4.0322100000000001</v>
      </c>
      <c r="F2184" s="106"/>
      <c r="J2184" s="110">
        <v>48445</v>
      </c>
      <c r="K2184" s="106">
        <v>4.0366799999999996</v>
      </c>
      <c r="L2184" s="30"/>
      <c r="AF2184" s="35">
        <f t="shared" ref="AF2184:AF2247" si="115">AF2183+1</f>
        <v>47435</v>
      </c>
      <c r="AG2184" s="36">
        <f t="shared" si="114"/>
        <v>3.8770400000000003E-2</v>
      </c>
      <c r="AH2184" s="36"/>
      <c r="AJ2184" s="37"/>
      <c r="AK2184" s="37"/>
    </row>
    <row r="2185" spans="5:37" x14ac:dyDescent="0.25">
      <c r="E2185" s="1">
        <v>4.0322100000000001</v>
      </c>
      <c r="F2185" s="106"/>
      <c r="J2185" s="110">
        <v>48446</v>
      </c>
      <c r="K2185" s="106">
        <v>4.0371300000000003</v>
      </c>
      <c r="L2185" s="30"/>
      <c r="AF2185" s="35">
        <f t="shared" si="115"/>
        <v>47436</v>
      </c>
      <c r="AG2185" s="36">
        <f t="shared" si="114"/>
        <v>3.8770400000000003E-2</v>
      </c>
      <c r="AH2185" s="36"/>
      <c r="AJ2185" s="37"/>
      <c r="AK2185" s="37"/>
    </row>
    <row r="2186" spans="5:37" x14ac:dyDescent="0.25">
      <c r="E2186" s="1">
        <v>4.0322100000000001</v>
      </c>
      <c r="F2186" s="106"/>
      <c r="J2186" s="110">
        <v>48449</v>
      </c>
      <c r="K2186" s="106">
        <v>4.0366799999999996</v>
      </c>
      <c r="L2186" s="30"/>
      <c r="AF2186" s="35">
        <f t="shared" si="115"/>
        <v>47437</v>
      </c>
      <c r="AG2186" s="36">
        <f t="shared" si="114"/>
        <v>3.8770400000000003E-2</v>
      </c>
      <c r="AH2186" s="36"/>
      <c r="AJ2186" s="37"/>
      <c r="AK2186" s="37"/>
    </row>
    <row r="2187" spans="5:37" x14ac:dyDescent="0.25">
      <c r="E2187" s="1">
        <v>4.0322100000000001</v>
      </c>
      <c r="F2187" s="106"/>
      <c r="J2187" s="110">
        <v>48450</v>
      </c>
      <c r="K2187" s="106">
        <v>4.0366799999999996</v>
      </c>
      <c r="L2187" s="30"/>
      <c r="AF2187" s="35">
        <f t="shared" si="115"/>
        <v>47438</v>
      </c>
      <c r="AG2187" s="36">
        <f t="shared" si="114"/>
        <v>3.8774500000000003E-2</v>
      </c>
      <c r="AH2187" s="36"/>
      <c r="AJ2187" s="37"/>
      <c r="AK2187" s="37"/>
    </row>
    <row r="2188" spans="5:37" x14ac:dyDescent="0.25">
      <c r="E2188" s="1">
        <v>4.0326599999999999</v>
      </c>
      <c r="F2188" s="106"/>
      <c r="J2188" s="110">
        <v>48451</v>
      </c>
      <c r="K2188" s="106">
        <v>4.0366799999999996</v>
      </c>
      <c r="L2188" s="30"/>
      <c r="AF2188" s="35">
        <f t="shared" si="115"/>
        <v>47439</v>
      </c>
      <c r="AG2188" s="36">
        <f t="shared" si="114"/>
        <v>3.8774500000000003E-2</v>
      </c>
      <c r="AH2188" s="36"/>
      <c r="AJ2188" s="37"/>
      <c r="AK2188" s="37"/>
    </row>
    <row r="2189" spans="5:37" x14ac:dyDescent="0.25">
      <c r="E2189" s="1">
        <v>4.0322100000000001</v>
      </c>
      <c r="F2189" s="106"/>
      <c r="J2189" s="110">
        <v>48452</v>
      </c>
      <c r="K2189" s="106">
        <v>4.0366799999999996</v>
      </c>
      <c r="L2189" s="30"/>
      <c r="AF2189" s="35">
        <f t="shared" si="115"/>
        <v>47440</v>
      </c>
      <c r="AG2189" s="36">
        <f t="shared" si="114"/>
        <v>3.8774500000000003E-2</v>
      </c>
      <c r="AH2189" s="36"/>
      <c r="AJ2189" s="37"/>
      <c r="AK2189" s="37"/>
    </row>
    <row r="2190" spans="5:37" x14ac:dyDescent="0.25">
      <c r="E2190" s="1">
        <v>4.0322100000000001</v>
      </c>
      <c r="F2190" s="106"/>
      <c r="J2190" s="110">
        <v>48453</v>
      </c>
      <c r="K2190" s="106">
        <v>4.0371300000000003</v>
      </c>
      <c r="L2190" s="30"/>
      <c r="AF2190" s="35">
        <f t="shared" si="115"/>
        <v>47441</v>
      </c>
      <c r="AG2190" s="36">
        <f t="shared" si="114"/>
        <v>3.8770400000000003E-2</v>
      </c>
      <c r="AH2190" s="36"/>
      <c r="AJ2190" s="37"/>
      <c r="AK2190" s="37"/>
    </row>
    <row r="2191" spans="5:37" x14ac:dyDescent="0.25">
      <c r="E2191" s="1">
        <v>4.0322100000000001</v>
      </c>
      <c r="F2191" s="106"/>
      <c r="J2191" s="110">
        <v>48456</v>
      </c>
      <c r="K2191" s="106">
        <v>4.0366799999999996</v>
      </c>
      <c r="L2191" s="30"/>
      <c r="AF2191" s="35">
        <f t="shared" si="115"/>
        <v>47442</v>
      </c>
      <c r="AG2191" s="36">
        <f t="shared" si="114"/>
        <v>3.8770400000000003E-2</v>
      </c>
      <c r="AH2191" s="36"/>
      <c r="AJ2191" s="37"/>
      <c r="AK2191" s="37"/>
    </row>
    <row r="2192" spans="5:37" x14ac:dyDescent="0.25">
      <c r="E2192" s="1">
        <v>4.0322100000000001</v>
      </c>
      <c r="F2192" s="106"/>
      <c r="J2192" s="110">
        <v>48457</v>
      </c>
      <c r="K2192" s="106">
        <v>4.0366799999999996</v>
      </c>
      <c r="L2192" s="30"/>
      <c r="AF2192" s="35">
        <f t="shared" si="115"/>
        <v>47443</v>
      </c>
      <c r="AG2192" s="36">
        <f t="shared" si="114"/>
        <v>3.8772500000000001E-2</v>
      </c>
      <c r="AH2192" s="36"/>
      <c r="AJ2192" s="37"/>
      <c r="AK2192" s="37"/>
    </row>
    <row r="2193" spans="5:37" x14ac:dyDescent="0.25">
      <c r="E2193" s="1">
        <v>4.0326599999999999</v>
      </c>
      <c r="F2193" s="106"/>
      <c r="J2193" s="110">
        <v>48458</v>
      </c>
      <c r="K2193" s="106">
        <v>4.0366799999999996</v>
      </c>
      <c r="L2193" s="30"/>
      <c r="AF2193" s="35">
        <f t="shared" si="115"/>
        <v>47444</v>
      </c>
      <c r="AG2193" s="36">
        <f t="shared" si="114"/>
        <v>3.8772500000000001E-2</v>
      </c>
      <c r="AH2193" s="36"/>
      <c r="AJ2193" s="37"/>
      <c r="AK2193" s="37"/>
    </row>
    <row r="2194" spans="5:37" x14ac:dyDescent="0.25">
      <c r="E2194" s="1">
        <v>4.0322100000000001</v>
      </c>
      <c r="F2194" s="106"/>
      <c r="J2194" s="110">
        <v>48459</v>
      </c>
      <c r="K2194" s="106">
        <v>4.0366799999999996</v>
      </c>
      <c r="L2194" s="30"/>
      <c r="AF2194" s="35">
        <f t="shared" si="115"/>
        <v>47445</v>
      </c>
      <c r="AG2194" s="36">
        <f t="shared" si="114"/>
        <v>3.8774500000000003E-2</v>
      </c>
      <c r="AH2194" s="36"/>
      <c r="AJ2194" s="37"/>
      <c r="AK2194" s="37"/>
    </row>
    <row r="2195" spans="5:37" x14ac:dyDescent="0.25">
      <c r="E2195" s="1">
        <v>4.0322100000000001</v>
      </c>
      <c r="F2195" s="106"/>
      <c r="J2195" s="110">
        <v>48460</v>
      </c>
      <c r="K2195" s="106">
        <v>4.0373599999999996</v>
      </c>
      <c r="L2195" s="30"/>
      <c r="AF2195" s="35">
        <f t="shared" si="115"/>
        <v>47446</v>
      </c>
      <c r="AG2195" s="36">
        <f t="shared" si="114"/>
        <v>3.8774500000000003E-2</v>
      </c>
      <c r="AH2195" s="36"/>
      <c r="AJ2195" s="37"/>
      <c r="AK2195" s="37"/>
    </row>
    <row r="2196" spans="5:37" x14ac:dyDescent="0.25">
      <c r="E2196" s="1">
        <v>4.0322100000000001</v>
      </c>
      <c r="F2196" s="106"/>
      <c r="J2196" s="110">
        <v>48464</v>
      </c>
      <c r="K2196" s="106">
        <v>4.0366799999999996</v>
      </c>
      <c r="L2196" s="30"/>
      <c r="AF2196" s="35">
        <f t="shared" si="115"/>
        <v>47447</v>
      </c>
      <c r="AG2196" s="36">
        <f t="shared" si="114"/>
        <v>3.8774500000000003E-2</v>
      </c>
      <c r="AH2196" s="36"/>
      <c r="AJ2196" s="37"/>
      <c r="AK2196" s="37"/>
    </row>
    <row r="2197" spans="5:37" x14ac:dyDescent="0.25">
      <c r="E2197" s="1">
        <v>4.0322100000000001</v>
      </c>
      <c r="F2197" s="106"/>
      <c r="J2197" s="110">
        <v>48465</v>
      </c>
      <c r="K2197" s="106">
        <v>4.0366799999999996</v>
      </c>
      <c r="L2197" s="30"/>
      <c r="AF2197" s="35">
        <f t="shared" si="115"/>
        <v>47448</v>
      </c>
      <c r="AG2197" s="36">
        <f t="shared" si="114"/>
        <v>3.8770400000000003E-2</v>
      </c>
      <c r="AH2197" s="36"/>
      <c r="AJ2197" s="37"/>
      <c r="AK2197" s="37"/>
    </row>
    <row r="2198" spans="5:37" x14ac:dyDescent="0.25">
      <c r="E2198" s="1">
        <v>4.0326599999999999</v>
      </c>
      <c r="F2198" s="106"/>
      <c r="J2198" s="110">
        <v>48466</v>
      </c>
      <c r="K2198" s="106">
        <v>4.0366799999999996</v>
      </c>
      <c r="L2198" s="30"/>
      <c r="AF2198" s="35">
        <f t="shared" si="115"/>
        <v>47449</v>
      </c>
      <c r="AG2198" s="36">
        <f t="shared" si="114"/>
        <v>3.8770400000000003E-2</v>
      </c>
      <c r="AH2198" s="36"/>
      <c r="AJ2198" s="37"/>
      <c r="AK2198" s="37"/>
    </row>
    <row r="2199" spans="5:37" x14ac:dyDescent="0.25">
      <c r="E2199" s="1">
        <v>4.0322100000000001</v>
      </c>
      <c r="F2199" s="106"/>
      <c r="J2199" s="110">
        <v>48467</v>
      </c>
      <c r="K2199" s="106">
        <v>4.0371300000000003</v>
      </c>
      <c r="L2199" s="30"/>
      <c r="AF2199" s="35">
        <f t="shared" si="115"/>
        <v>47450</v>
      </c>
      <c r="AG2199" s="36">
        <f t="shared" si="114"/>
        <v>3.8770400000000003E-2</v>
      </c>
      <c r="AH2199" s="36"/>
      <c r="AJ2199" s="37"/>
      <c r="AK2199" s="37"/>
    </row>
    <row r="2200" spans="5:37" x14ac:dyDescent="0.25">
      <c r="E2200" s="1">
        <v>4.0322100000000001</v>
      </c>
      <c r="F2200" s="106"/>
      <c r="J2200" s="110">
        <v>48470</v>
      </c>
      <c r="K2200" s="106">
        <v>4.0366799999999996</v>
      </c>
      <c r="L2200" s="30"/>
      <c r="AF2200" s="35">
        <f t="shared" si="115"/>
        <v>47451</v>
      </c>
      <c r="AG2200" s="36">
        <f t="shared" si="114"/>
        <v>3.8770400000000003E-2</v>
      </c>
      <c r="AH2200" s="36"/>
      <c r="AJ2200" s="37"/>
      <c r="AK2200" s="37"/>
    </row>
    <row r="2201" spans="5:37" x14ac:dyDescent="0.25">
      <c r="E2201" s="1">
        <v>4.0322100000000001</v>
      </c>
      <c r="F2201" s="106"/>
      <c r="J2201" s="110">
        <v>48471</v>
      </c>
      <c r="K2201" s="106">
        <v>4.0366799999999996</v>
      </c>
      <c r="L2201" s="30"/>
      <c r="AF2201" s="35">
        <f t="shared" si="115"/>
        <v>47452</v>
      </c>
      <c r="AG2201" s="36">
        <f t="shared" si="114"/>
        <v>3.916E-2</v>
      </c>
      <c r="AH2201" s="36"/>
      <c r="AJ2201" s="37"/>
      <c r="AK2201" s="37"/>
    </row>
    <row r="2202" spans="5:37" x14ac:dyDescent="0.25">
      <c r="E2202" s="1">
        <v>4.0322100000000001</v>
      </c>
      <c r="F2202" s="106"/>
      <c r="J2202" s="110">
        <v>48472</v>
      </c>
      <c r="K2202" s="106">
        <v>4.0366799999999996</v>
      </c>
      <c r="L2202" s="30"/>
      <c r="AF2202" s="35">
        <f t="shared" si="115"/>
        <v>47453</v>
      </c>
      <c r="AG2202" s="36">
        <f t="shared" si="114"/>
        <v>3.916E-2</v>
      </c>
      <c r="AH2202" s="36"/>
      <c r="AJ2202" s="37"/>
      <c r="AK2202" s="37"/>
    </row>
    <row r="2203" spans="5:37" x14ac:dyDescent="0.25">
      <c r="E2203" s="1">
        <v>4.0328799999999996</v>
      </c>
      <c r="F2203" s="106"/>
      <c r="J2203" s="110">
        <v>48473</v>
      </c>
      <c r="K2203" s="106">
        <v>4.0366799999999996</v>
      </c>
      <c r="L2203" s="30"/>
      <c r="AF2203" s="35">
        <f t="shared" si="115"/>
        <v>47454</v>
      </c>
      <c r="AG2203" s="36">
        <f t="shared" si="114"/>
        <v>3.916E-2</v>
      </c>
      <c r="AH2203" s="36"/>
      <c r="AJ2203" s="37"/>
      <c r="AK2203" s="37"/>
    </row>
    <row r="2204" spans="5:37" x14ac:dyDescent="0.25">
      <c r="E2204" s="1">
        <v>4.0322100000000001</v>
      </c>
      <c r="F2204" s="106"/>
      <c r="J2204" s="110">
        <v>48474</v>
      </c>
      <c r="K2204" s="106">
        <v>4.0371300000000003</v>
      </c>
      <c r="L2204" s="30"/>
      <c r="AF2204" s="35">
        <f t="shared" si="115"/>
        <v>47455</v>
      </c>
      <c r="AG2204" s="36">
        <f t="shared" si="114"/>
        <v>3.9155799999999998E-2</v>
      </c>
      <c r="AH2204" s="36"/>
      <c r="AJ2204" s="37"/>
      <c r="AK2204" s="37"/>
    </row>
    <row r="2205" spans="5:37" x14ac:dyDescent="0.25">
      <c r="E2205" s="1">
        <v>4.0322100000000001</v>
      </c>
      <c r="F2205" s="106"/>
      <c r="J2205" s="110">
        <v>48477</v>
      </c>
      <c r="K2205" s="106">
        <v>4.0366799999999996</v>
      </c>
      <c r="L2205" s="30"/>
      <c r="AF2205" s="35">
        <f t="shared" si="115"/>
        <v>47456</v>
      </c>
      <c r="AG2205" s="36">
        <f t="shared" si="114"/>
        <v>3.9155799999999998E-2</v>
      </c>
      <c r="AH2205" s="36"/>
      <c r="AJ2205" s="37"/>
      <c r="AK2205" s="37"/>
    </row>
    <row r="2206" spans="5:37" x14ac:dyDescent="0.25">
      <c r="E2206" s="1">
        <v>4.0322100000000001</v>
      </c>
      <c r="F2206" s="106"/>
      <c r="J2206" s="110">
        <v>48478</v>
      </c>
      <c r="K2206" s="106">
        <v>4.0366799999999996</v>
      </c>
      <c r="L2206" s="30"/>
      <c r="AF2206" s="35">
        <f t="shared" si="115"/>
        <v>47457</v>
      </c>
      <c r="AG2206" s="36">
        <f t="shared" si="114"/>
        <v>3.9155799999999998E-2</v>
      </c>
      <c r="AH2206" s="36"/>
      <c r="AJ2206" s="37"/>
      <c r="AK2206" s="37"/>
    </row>
    <row r="2207" spans="5:37" x14ac:dyDescent="0.25">
      <c r="E2207" s="1">
        <v>4.0326599999999999</v>
      </c>
      <c r="F2207" s="106"/>
      <c r="J2207" s="110">
        <v>48479</v>
      </c>
      <c r="K2207" s="106">
        <v>4.0366799999999996</v>
      </c>
      <c r="L2207" s="30"/>
      <c r="AF2207" s="35">
        <f t="shared" si="115"/>
        <v>47458</v>
      </c>
      <c r="AG2207" s="36">
        <f t="shared" si="114"/>
        <v>3.9155799999999998E-2</v>
      </c>
      <c r="AH2207" s="36"/>
      <c r="AJ2207" s="37"/>
      <c r="AK2207" s="37"/>
    </row>
    <row r="2208" spans="5:37" x14ac:dyDescent="0.25">
      <c r="E2208" s="1">
        <v>4.0322100000000001</v>
      </c>
      <c r="F2208" s="106"/>
      <c r="J2208" s="110">
        <v>48480</v>
      </c>
      <c r="K2208" s="106">
        <v>4.0366799999999996</v>
      </c>
      <c r="L2208" s="30"/>
      <c r="AF2208" s="35">
        <f t="shared" si="115"/>
        <v>47459</v>
      </c>
      <c r="AG2208" s="36">
        <f t="shared" si="114"/>
        <v>3.916E-2</v>
      </c>
      <c r="AH2208" s="36"/>
      <c r="AJ2208" s="37"/>
      <c r="AK2208" s="37"/>
    </row>
    <row r="2209" spans="5:37" x14ac:dyDescent="0.25">
      <c r="E2209" s="1">
        <v>4.0322100000000001</v>
      </c>
      <c r="F2209" s="106"/>
      <c r="J2209" s="110">
        <v>48481</v>
      </c>
      <c r="K2209" s="106">
        <v>4.0371300000000003</v>
      </c>
      <c r="L2209" s="30"/>
      <c r="AF2209" s="35">
        <f t="shared" si="115"/>
        <v>47460</v>
      </c>
      <c r="AG2209" s="36">
        <f t="shared" si="114"/>
        <v>3.916E-2</v>
      </c>
      <c r="AH2209" s="36"/>
      <c r="AJ2209" s="37"/>
      <c r="AK2209" s="37"/>
    </row>
    <row r="2210" spans="5:37" x14ac:dyDescent="0.25">
      <c r="E2210" s="1">
        <v>4.0322100000000001</v>
      </c>
      <c r="F2210" s="106"/>
      <c r="J2210" s="110">
        <v>48484</v>
      </c>
      <c r="K2210" s="106">
        <v>4.0366799999999996</v>
      </c>
      <c r="L2210" s="30"/>
      <c r="AF2210" s="35">
        <f t="shared" si="115"/>
        <v>47461</v>
      </c>
      <c r="AG2210" s="36">
        <f t="shared" si="114"/>
        <v>3.916E-2</v>
      </c>
      <c r="AH2210" s="36"/>
      <c r="AJ2210" s="37"/>
      <c r="AK2210" s="37"/>
    </row>
    <row r="2211" spans="5:37" x14ac:dyDescent="0.25">
      <c r="E2211" s="1">
        <v>4.0322100000000001</v>
      </c>
      <c r="F2211" s="106"/>
      <c r="J2211" s="110">
        <v>48485</v>
      </c>
      <c r="K2211" s="106">
        <v>4.0366799999999996</v>
      </c>
      <c r="L2211" s="30"/>
      <c r="AF2211" s="35">
        <f t="shared" si="115"/>
        <v>47462</v>
      </c>
      <c r="AG2211" s="36">
        <f t="shared" si="114"/>
        <v>3.9155799999999998E-2</v>
      </c>
      <c r="AH2211" s="36"/>
      <c r="AJ2211" s="37"/>
      <c r="AK2211" s="37"/>
    </row>
    <row r="2212" spans="5:37" x14ac:dyDescent="0.25">
      <c r="E2212" s="1">
        <v>4.0326599999999999</v>
      </c>
      <c r="F2212" s="106"/>
      <c r="J2212" s="110">
        <v>48486</v>
      </c>
      <c r="K2212" s="106">
        <v>4.0366799999999996</v>
      </c>
      <c r="L2212" s="30"/>
      <c r="AF2212" s="35">
        <f t="shared" si="115"/>
        <v>47463</v>
      </c>
      <c r="AG2212" s="36">
        <f t="shared" si="114"/>
        <v>3.9155799999999998E-2</v>
      </c>
      <c r="AH2212" s="36"/>
      <c r="AJ2212" s="37"/>
      <c r="AK2212" s="37"/>
    </row>
    <row r="2213" spans="5:37" x14ac:dyDescent="0.25">
      <c r="E2213" s="1">
        <v>4.0322100000000001</v>
      </c>
      <c r="F2213" s="106"/>
      <c r="J2213" s="110">
        <v>48487</v>
      </c>
      <c r="K2213" s="106">
        <v>4.0366799999999996</v>
      </c>
      <c r="L2213" s="30"/>
      <c r="AF2213" s="35">
        <f t="shared" si="115"/>
        <v>47464</v>
      </c>
      <c r="AG2213" s="36">
        <f t="shared" si="114"/>
        <v>3.9155799999999998E-2</v>
      </c>
      <c r="AH2213" s="36"/>
      <c r="AJ2213" s="37"/>
      <c r="AK2213" s="37"/>
    </row>
    <row r="2214" spans="5:37" x14ac:dyDescent="0.25">
      <c r="E2214" s="1">
        <v>4.0322100000000001</v>
      </c>
      <c r="F2214" s="106"/>
      <c r="J2214" s="110">
        <v>48488</v>
      </c>
      <c r="K2214" s="106">
        <v>4.0371300000000003</v>
      </c>
      <c r="L2214" s="30"/>
      <c r="AF2214" s="35">
        <f t="shared" si="115"/>
        <v>47465</v>
      </c>
      <c r="AG2214" s="36">
        <f t="shared" si="114"/>
        <v>3.9155799999999998E-2</v>
      </c>
      <c r="AH2214" s="36"/>
      <c r="AJ2214" s="37"/>
      <c r="AK2214" s="37"/>
    </row>
    <row r="2215" spans="5:37" x14ac:dyDescent="0.25">
      <c r="E2215" s="1">
        <v>4.0322100000000001</v>
      </c>
      <c r="F2215" s="106"/>
      <c r="J2215" s="110">
        <v>48491</v>
      </c>
      <c r="K2215" s="106">
        <v>4.0366799999999996</v>
      </c>
      <c r="L2215" s="30"/>
      <c r="AF2215" s="35">
        <f t="shared" si="115"/>
        <v>47466</v>
      </c>
      <c r="AG2215" s="36">
        <f t="shared" si="114"/>
        <v>3.916E-2</v>
      </c>
      <c r="AH2215" s="36"/>
      <c r="AJ2215" s="37"/>
      <c r="AK2215" s="37"/>
    </row>
    <row r="2216" spans="5:37" x14ac:dyDescent="0.25">
      <c r="E2216" s="1">
        <v>4.0322100000000001</v>
      </c>
      <c r="F2216" s="106"/>
      <c r="J2216" s="110">
        <v>48492</v>
      </c>
      <c r="K2216" s="106">
        <v>4.0366799999999996</v>
      </c>
      <c r="L2216" s="30"/>
      <c r="AF2216" s="35">
        <f t="shared" si="115"/>
        <v>47467</v>
      </c>
      <c r="AG2216" s="36">
        <f t="shared" si="114"/>
        <v>3.916E-2</v>
      </c>
      <c r="AH2216" s="36"/>
      <c r="AJ2216" s="37"/>
      <c r="AK2216" s="37"/>
    </row>
    <row r="2217" spans="5:37" x14ac:dyDescent="0.25">
      <c r="E2217" s="1">
        <v>4.0326599999999999</v>
      </c>
      <c r="F2217" s="106"/>
      <c r="J2217" s="110">
        <v>48493</v>
      </c>
      <c r="K2217" s="106">
        <v>4.0366799999999996</v>
      </c>
      <c r="L2217" s="30"/>
      <c r="AF2217" s="35">
        <f t="shared" si="115"/>
        <v>47468</v>
      </c>
      <c r="AG2217" s="36">
        <f t="shared" si="114"/>
        <v>3.916E-2</v>
      </c>
      <c r="AH2217" s="36"/>
      <c r="AJ2217" s="37"/>
      <c r="AK2217" s="37"/>
    </row>
    <row r="2218" spans="5:37" x14ac:dyDescent="0.25">
      <c r="E2218" s="1">
        <v>4.0322100000000001</v>
      </c>
      <c r="F2218" s="106"/>
      <c r="J2218" s="110">
        <v>48494</v>
      </c>
      <c r="K2218" s="106">
        <v>4.0366799999999996</v>
      </c>
      <c r="L2218" s="30"/>
      <c r="AF2218" s="35">
        <f t="shared" si="115"/>
        <v>47469</v>
      </c>
      <c r="AG2218" s="36">
        <f t="shared" si="114"/>
        <v>3.9155799999999998E-2</v>
      </c>
      <c r="AH2218" s="36"/>
      <c r="AJ2218" s="37"/>
      <c r="AK2218" s="37"/>
    </row>
    <row r="2219" spans="5:37" x14ac:dyDescent="0.25">
      <c r="E2219" s="1">
        <v>4.0322100000000001</v>
      </c>
      <c r="F2219" s="106"/>
      <c r="J2219" s="110">
        <v>48495</v>
      </c>
      <c r="K2219" s="106">
        <v>4.0373599999999996</v>
      </c>
      <c r="L2219" s="30"/>
      <c r="AF2219" s="35">
        <f t="shared" si="115"/>
        <v>47470</v>
      </c>
      <c r="AG2219" s="36">
        <f t="shared" si="114"/>
        <v>3.9155799999999998E-2</v>
      </c>
      <c r="AH2219" s="36"/>
      <c r="AJ2219" s="37"/>
      <c r="AK2219" s="37"/>
    </row>
    <row r="2220" spans="5:37" x14ac:dyDescent="0.25">
      <c r="E2220" s="1">
        <v>4.0322100000000001</v>
      </c>
      <c r="F2220" s="106"/>
      <c r="J2220" s="110">
        <v>48499</v>
      </c>
      <c r="K2220" s="106">
        <v>4.0366799999999996</v>
      </c>
      <c r="L2220" s="30"/>
      <c r="AF2220" s="35">
        <f t="shared" si="115"/>
        <v>47471</v>
      </c>
      <c r="AG2220" s="36">
        <f t="shared" si="114"/>
        <v>3.9155799999999998E-2</v>
      </c>
      <c r="AH2220" s="36"/>
      <c r="AJ2220" s="37"/>
      <c r="AK2220" s="37"/>
    </row>
    <row r="2221" spans="5:37" x14ac:dyDescent="0.25">
      <c r="E2221" s="1">
        <v>4.0322100000000001</v>
      </c>
      <c r="F2221" s="106"/>
      <c r="J2221" s="110">
        <v>48500</v>
      </c>
      <c r="K2221" s="106">
        <v>4.0366799999999996</v>
      </c>
      <c r="L2221" s="30"/>
      <c r="AF2221" s="35">
        <f t="shared" si="115"/>
        <v>47472</v>
      </c>
      <c r="AG2221" s="36">
        <f t="shared" si="114"/>
        <v>3.9155799999999998E-2</v>
      </c>
      <c r="AH2221" s="36"/>
      <c r="AJ2221" s="37"/>
      <c r="AK2221" s="37"/>
    </row>
    <row r="2222" spans="5:37" x14ac:dyDescent="0.25">
      <c r="E2222" s="1">
        <v>4.0326599999999999</v>
      </c>
      <c r="F2222" s="106"/>
      <c r="J2222" s="110">
        <v>48501</v>
      </c>
      <c r="K2222" s="106">
        <v>4.0366799999999996</v>
      </c>
      <c r="L2222" s="30"/>
      <c r="AF2222" s="35">
        <f t="shared" si="115"/>
        <v>47473</v>
      </c>
      <c r="AG2222" s="36">
        <f t="shared" si="114"/>
        <v>3.916E-2</v>
      </c>
      <c r="AH2222" s="36"/>
      <c r="AJ2222" s="37"/>
      <c r="AK2222" s="37"/>
    </row>
    <row r="2223" spans="5:37" x14ac:dyDescent="0.25">
      <c r="E2223" s="1">
        <v>4.0322100000000001</v>
      </c>
      <c r="F2223" s="106"/>
      <c r="J2223" s="110">
        <v>48502</v>
      </c>
      <c r="K2223" s="106">
        <v>4.0371300000000003</v>
      </c>
      <c r="L2223" s="30"/>
      <c r="AF2223" s="35">
        <f t="shared" si="115"/>
        <v>47474</v>
      </c>
      <c r="AG2223" s="36">
        <f t="shared" si="114"/>
        <v>3.916E-2</v>
      </c>
      <c r="AH2223" s="36"/>
      <c r="AJ2223" s="37"/>
      <c r="AK2223" s="37"/>
    </row>
    <row r="2224" spans="5:37" x14ac:dyDescent="0.25">
      <c r="E2224" s="1">
        <v>4.0322100000000001</v>
      </c>
      <c r="F2224" s="106"/>
      <c r="J2224" s="110">
        <v>48505</v>
      </c>
      <c r="K2224" s="106">
        <v>4.0366799999999996</v>
      </c>
      <c r="L2224" s="30"/>
      <c r="AF2224" s="35">
        <f t="shared" si="115"/>
        <v>47475</v>
      </c>
      <c r="AG2224" s="36">
        <f t="shared" si="114"/>
        <v>3.916E-2</v>
      </c>
      <c r="AH2224" s="36"/>
      <c r="AJ2224" s="37"/>
      <c r="AK2224" s="37"/>
    </row>
    <row r="2225" spans="5:37" x14ac:dyDescent="0.25">
      <c r="E2225" s="1">
        <v>4.0322100000000001</v>
      </c>
      <c r="F2225" s="106"/>
      <c r="J2225" s="110">
        <v>48506</v>
      </c>
      <c r="K2225" s="106">
        <v>4.0366799999999996</v>
      </c>
      <c r="L2225" s="30"/>
      <c r="AF2225" s="35">
        <f t="shared" si="115"/>
        <v>47476</v>
      </c>
      <c r="AG2225" s="36">
        <f t="shared" si="114"/>
        <v>3.9157899999999995E-2</v>
      </c>
      <c r="AH2225" s="36"/>
      <c r="AJ2225" s="37"/>
      <c r="AK2225" s="37"/>
    </row>
    <row r="2226" spans="5:37" x14ac:dyDescent="0.25">
      <c r="E2226" s="1">
        <v>4.0322100000000001</v>
      </c>
      <c r="F2226" s="106"/>
      <c r="J2226" s="110">
        <v>48507</v>
      </c>
      <c r="K2226" s="106">
        <v>4.0366799999999996</v>
      </c>
      <c r="L2226" s="30"/>
      <c r="AF2226" s="35">
        <f t="shared" si="115"/>
        <v>47477</v>
      </c>
      <c r="AG2226" s="36">
        <f t="shared" si="114"/>
        <v>3.9157899999999995E-2</v>
      </c>
      <c r="AH2226" s="36"/>
      <c r="AJ2226" s="37"/>
      <c r="AK2226" s="37"/>
    </row>
    <row r="2227" spans="5:37" x14ac:dyDescent="0.25">
      <c r="E2227" s="1">
        <v>4.0328799999999996</v>
      </c>
      <c r="F2227" s="106"/>
      <c r="J2227" s="110">
        <v>48508</v>
      </c>
      <c r="K2227" s="106">
        <v>4.0366799999999996</v>
      </c>
      <c r="L2227" s="30"/>
      <c r="AF2227" s="35">
        <f t="shared" si="115"/>
        <v>47478</v>
      </c>
      <c r="AG2227" s="36">
        <f t="shared" si="114"/>
        <v>3.9155799999999998E-2</v>
      </c>
      <c r="AH2227" s="36"/>
      <c r="AJ2227" s="37"/>
      <c r="AK2227" s="37"/>
    </row>
    <row r="2228" spans="5:37" x14ac:dyDescent="0.25">
      <c r="E2228" s="1">
        <v>4.0322100000000001</v>
      </c>
      <c r="F2228" s="106"/>
      <c r="J2228" s="110">
        <v>48509</v>
      </c>
      <c r="K2228" s="106">
        <v>4.0371300000000003</v>
      </c>
      <c r="L2228" s="30"/>
      <c r="AF2228" s="35">
        <f t="shared" si="115"/>
        <v>47479</v>
      </c>
      <c r="AG2228" s="36">
        <f t="shared" si="114"/>
        <v>3.9155799999999998E-2</v>
      </c>
      <c r="AH2228" s="36"/>
      <c r="AJ2228" s="37"/>
      <c r="AK2228" s="37"/>
    </row>
    <row r="2229" spans="5:37" x14ac:dyDescent="0.25">
      <c r="E2229" s="1">
        <v>4.0322100000000001</v>
      </c>
      <c r="F2229" s="106"/>
      <c r="J2229" s="110">
        <v>48512</v>
      </c>
      <c r="K2229" s="106">
        <v>4.0366799999999996</v>
      </c>
      <c r="L2229" s="30"/>
      <c r="AF2229" s="35">
        <f t="shared" si="115"/>
        <v>47480</v>
      </c>
      <c r="AG2229" s="36">
        <f t="shared" si="114"/>
        <v>3.916E-2</v>
      </c>
      <c r="AH2229" s="36"/>
      <c r="AJ2229" s="37"/>
      <c r="AK2229" s="37"/>
    </row>
    <row r="2230" spans="5:37" x14ac:dyDescent="0.25">
      <c r="E2230" s="1">
        <v>4.0322100000000001</v>
      </c>
      <c r="F2230" s="106"/>
      <c r="J2230" s="110">
        <v>48513</v>
      </c>
      <c r="K2230" s="106">
        <v>4.0366799999999996</v>
      </c>
      <c r="L2230" s="30"/>
      <c r="AF2230" s="35">
        <f t="shared" si="115"/>
        <v>47481</v>
      </c>
      <c r="AG2230" s="36">
        <f t="shared" si="114"/>
        <v>3.916E-2</v>
      </c>
      <c r="AH2230" s="36"/>
      <c r="AJ2230" s="37"/>
      <c r="AK2230" s="37"/>
    </row>
    <row r="2231" spans="5:37" x14ac:dyDescent="0.25">
      <c r="E2231" s="1">
        <v>4.0326599999999999</v>
      </c>
      <c r="F2231" s="106"/>
      <c r="J2231" s="110">
        <v>48514</v>
      </c>
      <c r="K2231" s="106">
        <v>4.0366799999999996</v>
      </c>
      <c r="L2231" s="30"/>
      <c r="AF2231" s="35">
        <f t="shared" si="115"/>
        <v>47482</v>
      </c>
      <c r="AG2231" s="36">
        <f t="shared" si="114"/>
        <v>3.916E-2</v>
      </c>
      <c r="AH2231" s="36"/>
      <c r="AJ2231" s="37"/>
      <c r="AK2231" s="37"/>
    </row>
    <row r="2232" spans="5:37" x14ac:dyDescent="0.25">
      <c r="E2232" s="1">
        <v>4.0322100000000001</v>
      </c>
      <c r="F2232" s="106"/>
      <c r="J2232" s="110">
        <v>48515</v>
      </c>
      <c r="K2232" s="106">
        <v>4.0366799999999996</v>
      </c>
      <c r="L2232" s="30"/>
      <c r="AF2232" s="35">
        <f t="shared" si="115"/>
        <v>47483</v>
      </c>
      <c r="AG2232" s="36">
        <f t="shared" si="114"/>
        <v>3.9157899999999995E-2</v>
      </c>
      <c r="AH2232" s="36"/>
      <c r="AJ2232" s="37"/>
      <c r="AK2232" s="37"/>
    </row>
    <row r="2233" spans="5:37" x14ac:dyDescent="0.25">
      <c r="E2233" s="1">
        <v>4.0322100000000001</v>
      </c>
      <c r="F2233" s="106"/>
      <c r="J2233" s="110">
        <v>48516</v>
      </c>
      <c r="K2233" s="106">
        <v>4.0371300000000003</v>
      </c>
      <c r="L2233" s="30"/>
      <c r="AF2233" s="35">
        <f t="shared" si="115"/>
        <v>47484</v>
      </c>
      <c r="AG2233" s="36">
        <f t="shared" si="114"/>
        <v>3.9157899999999995E-2</v>
      </c>
      <c r="AH2233" s="36"/>
      <c r="AJ2233" s="37"/>
      <c r="AK2233" s="37"/>
    </row>
    <row r="2234" spans="5:37" x14ac:dyDescent="0.25">
      <c r="E2234" s="1">
        <v>4.0322100000000001</v>
      </c>
      <c r="F2234" s="106"/>
      <c r="J2234" s="110">
        <v>48519</v>
      </c>
      <c r="K2234" s="106">
        <v>4.0366799999999996</v>
      </c>
      <c r="L2234" s="30"/>
      <c r="AF2234" s="35">
        <f t="shared" si="115"/>
        <v>47485</v>
      </c>
      <c r="AG2234" s="36">
        <f t="shared" si="114"/>
        <v>3.9155799999999998E-2</v>
      </c>
      <c r="AH2234" s="36"/>
      <c r="AJ2234" s="37"/>
      <c r="AK2234" s="37"/>
    </row>
    <row r="2235" spans="5:37" x14ac:dyDescent="0.25">
      <c r="E2235" s="1">
        <v>4.0322100000000001</v>
      </c>
      <c r="F2235" s="106"/>
      <c r="J2235" s="110">
        <v>48520</v>
      </c>
      <c r="K2235" s="106">
        <v>4.0366799999999996</v>
      </c>
      <c r="L2235" s="30"/>
      <c r="AF2235" s="35">
        <f t="shared" si="115"/>
        <v>47486</v>
      </c>
      <c r="AG2235" s="36">
        <f t="shared" si="114"/>
        <v>3.9155799999999998E-2</v>
      </c>
      <c r="AH2235" s="36"/>
      <c r="AJ2235" s="37"/>
      <c r="AK2235" s="37"/>
    </row>
    <row r="2236" spans="5:37" x14ac:dyDescent="0.25">
      <c r="E2236" s="1">
        <v>4.0326599999999999</v>
      </c>
      <c r="F2236" s="106"/>
      <c r="J2236" s="110">
        <v>48521</v>
      </c>
      <c r="K2236" s="106">
        <v>4.0366799999999996</v>
      </c>
      <c r="L2236" s="30"/>
      <c r="AF2236" s="35">
        <f t="shared" si="115"/>
        <v>47487</v>
      </c>
      <c r="AG2236" s="36">
        <f t="shared" si="114"/>
        <v>3.916E-2</v>
      </c>
      <c r="AH2236" s="36"/>
      <c r="AJ2236" s="37"/>
      <c r="AK2236" s="37"/>
    </row>
    <row r="2237" spans="5:37" x14ac:dyDescent="0.25">
      <c r="E2237" s="1">
        <v>4.0322100000000001</v>
      </c>
      <c r="F2237" s="106"/>
      <c r="J2237" s="110">
        <v>48522</v>
      </c>
      <c r="K2237" s="106">
        <v>4.0366799999999996</v>
      </c>
      <c r="L2237" s="30"/>
      <c r="AF2237" s="35">
        <f t="shared" si="115"/>
        <v>47488</v>
      </c>
      <c r="AG2237" s="36">
        <f t="shared" si="114"/>
        <v>3.916E-2</v>
      </c>
      <c r="AH2237" s="36"/>
      <c r="AJ2237" s="37"/>
      <c r="AK2237" s="37"/>
    </row>
    <row r="2238" spans="5:37" x14ac:dyDescent="0.25">
      <c r="E2238" s="1">
        <v>4.0322100000000001</v>
      </c>
      <c r="F2238" s="106"/>
      <c r="J2238" s="110">
        <v>48523</v>
      </c>
      <c r="K2238" s="106">
        <v>4.0371300000000003</v>
      </c>
      <c r="L2238" s="30"/>
      <c r="AF2238" s="35">
        <f t="shared" si="115"/>
        <v>47489</v>
      </c>
      <c r="AG2238" s="36">
        <f t="shared" si="114"/>
        <v>3.916E-2</v>
      </c>
      <c r="AH2238" s="36"/>
      <c r="AJ2238" s="37"/>
      <c r="AK2238" s="37"/>
    </row>
    <row r="2239" spans="5:37" x14ac:dyDescent="0.25">
      <c r="E2239" s="1">
        <v>4.0322100000000001</v>
      </c>
      <c r="F2239" s="106"/>
      <c r="J2239" s="110">
        <v>48526</v>
      </c>
      <c r="K2239" s="106">
        <v>4.0366799999999996</v>
      </c>
      <c r="L2239" s="30"/>
      <c r="AF2239" s="35">
        <f t="shared" si="115"/>
        <v>47490</v>
      </c>
      <c r="AG2239" s="36">
        <f t="shared" si="114"/>
        <v>3.9155799999999998E-2</v>
      </c>
      <c r="AH2239" s="36"/>
      <c r="AJ2239" s="37"/>
      <c r="AK2239" s="37"/>
    </row>
    <row r="2240" spans="5:37" x14ac:dyDescent="0.25">
      <c r="E2240" s="1">
        <v>4.0322100000000001</v>
      </c>
      <c r="F2240" s="106"/>
      <c r="J2240" s="110">
        <v>48527</v>
      </c>
      <c r="K2240" s="106">
        <v>4.0366799999999996</v>
      </c>
      <c r="L2240" s="30"/>
      <c r="AF2240" s="35">
        <f t="shared" si="115"/>
        <v>47491</v>
      </c>
      <c r="AG2240" s="36">
        <f t="shared" si="114"/>
        <v>3.9155799999999998E-2</v>
      </c>
      <c r="AH2240" s="36"/>
      <c r="AJ2240" s="37"/>
      <c r="AK2240" s="37"/>
    </row>
    <row r="2241" spans="5:37" x14ac:dyDescent="0.25">
      <c r="E2241" s="1">
        <v>4.0326599999999999</v>
      </c>
      <c r="F2241" s="106"/>
      <c r="J2241" s="110">
        <v>48528</v>
      </c>
      <c r="K2241" s="106">
        <v>4.0369099999999998</v>
      </c>
      <c r="L2241" s="30"/>
      <c r="AF2241" s="35">
        <f t="shared" si="115"/>
        <v>47492</v>
      </c>
      <c r="AG2241" s="36">
        <f t="shared" si="114"/>
        <v>3.9155799999999998E-2</v>
      </c>
      <c r="AH2241" s="36"/>
      <c r="AJ2241" s="37"/>
      <c r="AK2241" s="37"/>
    </row>
    <row r="2242" spans="5:37" x14ac:dyDescent="0.25">
      <c r="E2242" s="1">
        <v>4.0322100000000001</v>
      </c>
      <c r="F2242" s="106"/>
      <c r="J2242" s="110">
        <v>48530</v>
      </c>
      <c r="K2242" s="106">
        <v>4.0371300000000003</v>
      </c>
      <c r="L2242" s="30"/>
      <c r="AF2242" s="35">
        <f t="shared" si="115"/>
        <v>47493</v>
      </c>
      <c r="AG2242" s="36">
        <f t="shared" si="114"/>
        <v>3.9155799999999998E-2</v>
      </c>
      <c r="AH2242" s="36"/>
      <c r="AJ2242" s="37"/>
      <c r="AK2242" s="37"/>
    </row>
    <row r="2243" spans="5:37" x14ac:dyDescent="0.25">
      <c r="E2243" s="1">
        <v>4.0322100000000001</v>
      </c>
      <c r="F2243" s="106"/>
      <c r="J2243" s="110">
        <v>48533</v>
      </c>
      <c r="K2243" s="106">
        <v>4.0366799999999996</v>
      </c>
      <c r="L2243" s="30"/>
      <c r="AF2243" s="35">
        <f t="shared" si="115"/>
        <v>47494</v>
      </c>
      <c r="AG2243" s="36">
        <f t="shared" si="114"/>
        <v>3.916E-2</v>
      </c>
      <c r="AH2243" s="36"/>
      <c r="AJ2243" s="37"/>
      <c r="AK2243" s="37"/>
    </row>
    <row r="2244" spans="5:37" x14ac:dyDescent="0.25">
      <c r="E2244" s="1">
        <v>4.0322100000000001</v>
      </c>
      <c r="F2244" s="106"/>
      <c r="J2244" s="110">
        <v>48534</v>
      </c>
      <c r="K2244" s="106">
        <v>4.0366799999999996</v>
      </c>
      <c r="L2244" s="30"/>
      <c r="AF2244" s="35">
        <f t="shared" si="115"/>
        <v>47495</v>
      </c>
      <c r="AG2244" s="36">
        <f t="shared" si="114"/>
        <v>3.916E-2</v>
      </c>
      <c r="AH2244" s="36"/>
      <c r="AJ2244" s="37"/>
      <c r="AK2244" s="37"/>
    </row>
    <row r="2245" spans="5:37" x14ac:dyDescent="0.25">
      <c r="E2245" s="1">
        <v>4.0322100000000001</v>
      </c>
      <c r="F2245" s="106"/>
      <c r="J2245" s="110">
        <v>48535</v>
      </c>
      <c r="K2245" s="106">
        <v>4.0366799999999996</v>
      </c>
      <c r="L2245" s="30"/>
      <c r="AF2245" s="35">
        <f t="shared" si="115"/>
        <v>47496</v>
      </c>
      <c r="AG2245" s="36">
        <f t="shared" si="114"/>
        <v>3.916E-2</v>
      </c>
      <c r="AH2245" s="36"/>
      <c r="AJ2245" s="37"/>
      <c r="AK2245" s="37"/>
    </row>
    <row r="2246" spans="5:37" x14ac:dyDescent="0.25">
      <c r="E2246" s="1">
        <v>4.0326599999999999</v>
      </c>
      <c r="F2246" s="106"/>
      <c r="J2246" s="110">
        <v>48536</v>
      </c>
      <c r="K2246" s="106">
        <v>4.0366799999999996</v>
      </c>
      <c r="L2246" s="30"/>
      <c r="AF2246" s="35">
        <f t="shared" si="115"/>
        <v>47497</v>
      </c>
      <c r="AG2246" s="36">
        <f t="shared" si="114"/>
        <v>3.9155799999999998E-2</v>
      </c>
      <c r="AH2246" s="36"/>
      <c r="AJ2246" s="37"/>
      <c r="AK2246" s="37"/>
    </row>
    <row r="2247" spans="5:37" x14ac:dyDescent="0.25">
      <c r="E2247" s="1">
        <v>4.0322100000000001</v>
      </c>
      <c r="F2247" s="106"/>
      <c r="J2247" s="110">
        <v>48537</v>
      </c>
      <c r="K2247" s="106">
        <v>4.0371300000000003</v>
      </c>
      <c r="L2247" s="30"/>
      <c r="AF2247" s="35">
        <f t="shared" si="115"/>
        <v>47498</v>
      </c>
      <c r="AG2247" s="36">
        <f t="shared" ref="AG2247:AG2310" si="116">_xlfn.IFNA(VLOOKUP(AF2247,J:K,2,FALSE)/100,AG2246)</f>
        <v>3.9155799999999998E-2</v>
      </c>
      <c r="AH2247" s="36"/>
      <c r="AJ2247" s="37"/>
      <c r="AK2247" s="37"/>
    </row>
    <row r="2248" spans="5:37" x14ac:dyDescent="0.25">
      <c r="E2248" s="1">
        <v>4.0322100000000001</v>
      </c>
      <c r="F2248" s="106"/>
      <c r="J2248" s="110">
        <v>48540</v>
      </c>
      <c r="K2248" s="106">
        <v>4.0366799999999996</v>
      </c>
      <c r="L2248" s="30"/>
      <c r="AF2248" s="35">
        <f t="shared" ref="AF2248:AF2311" si="117">AF2247+1</f>
        <v>47499</v>
      </c>
      <c r="AG2248" s="36">
        <f t="shared" si="116"/>
        <v>3.9155799999999998E-2</v>
      </c>
      <c r="AH2248" s="36"/>
      <c r="AJ2248" s="37"/>
      <c r="AK2248" s="37"/>
    </row>
    <row r="2249" spans="5:37" x14ac:dyDescent="0.25">
      <c r="E2249" s="1">
        <v>4.0324299999999997</v>
      </c>
      <c r="F2249" s="106"/>
      <c r="J2249" s="110">
        <v>48541</v>
      </c>
      <c r="K2249" s="106">
        <v>4.0366799999999996</v>
      </c>
      <c r="L2249" s="30"/>
      <c r="AF2249" s="35">
        <f t="shared" si="117"/>
        <v>47500</v>
      </c>
      <c r="AG2249" s="36">
        <f t="shared" si="116"/>
        <v>3.9155799999999998E-2</v>
      </c>
      <c r="AH2249" s="36"/>
      <c r="AJ2249" s="37"/>
      <c r="AK2249" s="37"/>
    </row>
    <row r="2250" spans="5:37" x14ac:dyDescent="0.25">
      <c r="E2250" s="1">
        <v>4.0326599999999999</v>
      </c>
      <c r="F2250" s="106"/>
      <c r="J2250" s="110">
        <v>48542</v>
      </c>
      <c r="K2250" s="106">
        <v>4.0369099999999998</v>
      </c>
      <c r="L2250" s="30"/>
      <c r="AF2250" s="35">
        <f t="shared" si="117"/>
        <v>47501</v>
      </c>
      <c r="AG2250" s="36">
        <f t="shared" si="116"/>
        <v>3.9162200000000001E-2</v>
      </c>
      <c r="AH2250" s="36"/>
      <c r="AJ2250" s="37"/>
      <c r="AK2250" s="37"/>
    </row>
    <row r="2251" spans="5:37" x14ac:dyDescent="0.25">
      <c r="E2251" s="1">
        <v>4.0322100000000001</v>
      </c>
      <c r="F2251" s="106"/>
      <c r="J2251" s="110">
        <v>48544</v>
      </c>
      <c r="K2251" s="106">
        <v>4.0371300000000003</v>
      </c>
      <c r="L2251" s="30"/>
      <c r="AF2251" s="35">
        <f t="shared" si="117"/>
        <v>47502</v>
      </c>
      <c r="AG2251" s="36">
        <f t="shared" si="116"/>
        <v>3.9162200000000001E-2</v>
      </c>
      <c r="AH2251" s="36"/>
      <c r="AJ2251" s="37"/>
      <c r="AK2251" s="37"/>
    </row>
    <row r="2252" spans="5:37" x14ac:dyDescent="0.25">
      <c r="E2252" s="1">
        <v>4.0322100000000001</v>
      </c>
      <c r="F2252" s="106"/>
      <c r="J2252" s="110">
        <v>48547</v>
      </c>
      <c r="K2252" s="106">
        <v>4.0366799999999996</v>
      </c>
      <c r="L2252" s="30"/>
      <c r="AF2252" s="35">
        <f t="shared" si="117"/>
        <v>47503</v>
      </c>
      <c r="AG2252" s="36">
        <f t="shared" si="116"/>
        <v>3.9162200000000001E-2</v>
      </c>
      <c r="AH2252" s="36"/>
      <c r="AJ2252" s="37"/>
      <c r="AK2252" s="37"/>
    </row>
    <row r="2253" spans="5:37" x14ac:dyDescent="0.25">
      <c r="E2253" s="1">
        <v>4.0322100000000001</v>
      </c>
      <c r="F2253" s="106"/>
      <c r="J2253" s="110">
        <v>48548</v>
      </c>
      <c r="K2253" s="106">
        <v>4.0366799999999996</v>
      </c>
      <c r="L2253" s="30"/>
      <c r="AF2253" s="35">
        <f t="shared" si="117"/>
        <v>47504</v>
      </c>
      <c r="AG2253" s="36">
        <f t="shared" si="116"/>
        <v>3.9162200000000001E-2</v>
      </c>
      <c r="AH2253" s="36"/>
      <c r="AJ2253" s="37"/>
      <c r="AK2253" s="37"/>
    </row>
    <row r="2254" spans="5:37" x14ac:dyDescent="0.25">
      <c r="E2254" s="1">
        <v>4.0588300000000004</v>
      </c>
      <c r="F2254" s="106"/>
      <c r="J2254" s="110">
        <v>48549</v>
      </c>
      <c r="K2254" s="106">
        <v>4.0683299999999996</v>
      </c>
      <c r="L2254" s="30"/>
      <c r="AF2254" s="35">
        <f t="shared" si="117"/>
        <v>47505</v>
      </c>
      <c r="AG2254" s="36">
        <f t="shared" si="116"/>
        <v>3.9155799999999998E-2</v>
      </c>
      <c r="AH2254" s="36"/>
      <c r="AJ2254" s="37"/>
      <c r="AK2254" s="37"/>
    </row>
    <row r="2255" spans="5:37" x14ac:dyDescent="0.25">
      <c r="E2255" s="1">
        <v>4.0592899999999998</v>
      </c>
      <c r="F2255" s="106"/>
      <c r="J2255" s="110">
        <v>48550</v>
      </c>
      <c r="K2255" s="106">
        <v>4.0683299999999996</v>
      </c>
      <c r="L2255" s="30"/>
      <c r="AF2255" s="35">
        <f t="shared" si="117"/>
        <v>47506</v>
      </c>
      <c r="AG2255" s="36">
        <f t="shared" si="116"/>
        <v>3.9155799999999998E-2</v>
      </c>
      <c r="AH2255" s="36"/>
      <c r="AJ2255" s="37"/>
      <c r="AK2255" s="37"/>
    </row>
    <row r="2256" spans="5:37" x14ac:dyDescent="0.25">
      <c r="E2256" s="1">
        <v>4.0588300000000004</v>
      </c>
      <c r="F2256" s="106"/>
      <c r="J2256" s="110">
        <v>48551</v>
      </c>
      <c r="K2256" s="106">
        <v>4.0687899999999999</v>
      </c>
      <c r="L2256" s="30"/>
      <c r="AF2256" s="35">
        <f t="shared" si="117"/>
        <v>47507</v>
      </c>
      <c r="AG2256" s="36">
        <f t="shared" si="116"/>
        <v>3.9155799999999998E-2</v>
      </c>
      <c r="AH2256" s="36"/>
      <c r="AJ2256" s="37"/>
      <c r="AK2256" s="37"/>
    </row>
    <row r="2257" spans="5:37" x14ac:dyDescent="0.25">
      <c r="E2257" s="1">
        <v>4.0588300000000004</v>
      </c>
      <c r="F2257" s="106"/>
      <c r="J2257" s="110">
        <v>48554</v>
      </c>
      <c r="K2257" s="106">
        <v>4.0683299999999996</v>
      </c>
      <c r="L2257" s="30"/>
      <c r="AF2257" s="35">
        <f t="shared" si="117"/>
        <v>47508</v>
      </c>
      <c r="AG2257" s="36">
        <f t="shared" si="116"/>
        <v>3.916E-2</v>
      </c>
      <c r="AH2257" s="36"/>
      <c r="AJ2257" s="37"/>
      <c r="AK2257" s="37"/>
    </row>
    <row r="2258" spans="5:37" x14ac:dyDescent="0.25">
      <c r="E2258" s="1">
        <v>4.0590599999999997</v>
      </c>
      <c r="F2258" s="106"/>
      <c r="J2258" s="110">
        <v>48555</v>
      </c>
      <c r="K2258" s="106">
        <v>4.0683299999999996</v>
      </c>
      <c r="L2258" s="30"/>
      <c r="AF2258" s="35">
        <f t="shared" si="117"/>
        <v>47509</v>
      </c>
      <c r="AG2258" s="36">
        <f t="shared" si="116"/>
        <v>3.916E-2</v>
      </c>
      <c r="AH2258" s="36"/>
      <c r="AJ2258" s="37"/>
      <c r="AK2258" s="37"/>
    </row>
    <row r="2259" spans="5:37" x14ac:dyDescent="0.25">
      <c r="E2259" s="1">
        <v>4.0592899999999998</v>
      </c>
      <c r="F2259" s="106"/>
      <c r="J2259" s="110">
        <v>48556</v>
      </c>
      <c r="K2259" s="106">
        <v>4.0683299999999996</v>
      </c>
      <c r="L2259" s="30"/>
      <c r="AF2259" s="35">
        <f t="shared" si="117"/>
        <v>47510</v>
      </c>
      <c r="AG2259" s="36">
        <f t="shared" si="116"/>
        <v>3.916E-2</v>
      </c>
      <c r="AH2259" s="36"/>
      <c r="AJ2259" s="37"/>
      <c r="AK2259" s="37"/>
    </row>
    <row r="2260" spans="5:37" x14ac:dyDescent="0.25">
      <c r="E2260" s="1">
        <v>4.0588300000000004</v>
      </c>
      <c r="F2260" s="106"/>
      <c r="J2260" s="110">
        <v>48557</v>
      </c>
      <c r="K2260" s="106">
        <v>4.0683299999999996</v>
      </c>
      <c r="L2260" s="30"/>
      <c r="AF2260" s="35">
        <f t="shared" si="117"/>
        <v>47511</v>
      </c>
      <c r="AG2260" s="36">
        <f t="shared" si="116"/>
        <v>3.9155799999999998E-2</v>
      </c>
      <c r="AH2260" s="36"/>
      <c r="AJ2260" s="37"/>
      <c r="AK2260" s="37"/>
    </row>
    <row r="2261" spans="5:37" x14ac:dyDescent="0.25">
      <c r="E2261" s="1">
        <v>4.0588300000000004</v>
      </c>
      <c r="F2261" s="106"/>
      <c r="J2261" s="110">
        <v>48558</v>
      </c>
      <c r="K2261" s="106">
        <v>4.0687899999999999</v>
      </c>
      <c r="L2261" s="30"/>
      <c r="AF2261" s="35">
        <f t="shared" si="117"/>
        <v>47512</v>
      </c>
      <c r="AG2261" s="36">
        <f t="shared" si="116"/>
        <v>3.9155799999999998E-2</v>
      </c>
      <c r="AH2261" s="36"/>
      <c r="AJ2261" s="37"/>
      <c r="AK2261" s="37"/>
    </row>
    <row r="2262" spans="5:37" x14ac:dyDescent="0.25">
      <c r="E2262" s="1">
        <v>4.0588300000000004</v>
      </c>
      <c r="F2262" s="106"/>
      <c r="J2262" s="110">
        <v>48561</v>
      </c>
      <c r="K2262" s="106">
        <v>4.0683299999999996</v>
      </c>
      <c r="L2262" s="30"/>
      <c r="AF2262" s="35">
        <f t="shared" si="117"/>
        <v>47513</v>
      </c>
      <c r="AG2262" s="36">
        <f t="shared" si="116"/>
        <v>3.9155799999999998E-2</v>
      </c>
      <c r="AH2262" s="36"/>
      <c r="AJ2262" s="37"/>
      <c r="AK2262" s="37"/>
    </row>
    <row r="2263" spans="5:37" x14ac:dyDescent="0.25">
      <c r="E2263" s="1">
        <v>4.0588300000000004</v>
      </c>
      <c r="F2263" s="106"/>
      <c r="J2263" s="110">
        <v>48562</v>
      </c>
      <c r="K2263" s="106">
        <v>4.0683299999999996</v>
      </c>
      <c r="L2263" s="30"/>
      <c r="AF2263" s="35">
        <f t="shared" si="117"/>
        <v>47514</v>
      </c>
      <c r="AG2263" s="36">
        <f t="shared" si="116"/>
        <v>3.9155799999999998E-2</v>
      </c>
      <c r="AH2263" s="36"/>
      <c r="AJ2263" s="37"/>
      <c r="AK2263" s="37"/>
    </row>
    <row r="2264" spans="5:37" x14ac:dyDescent="0.25">
      <c r="E2264" s="1">
        <v>4.0592899999999998</v>
      </c>
      <c r="F2264" s="106"/>
      <c r="J2264" s="110">
        <v>48563</v>
      </c>
      <c r="K2264" s="106">
        <v>4.0683299999999996</v>
      </c>
      <c r="L2264" s="30"/>
      <c r="AF2264" s="35">
        <f t="shared" si="117"/>
        <v>47515</v>
      </c>
      <c r="AG2264" s="36">
        <f t="shared" si="116"/>
        <v>3.916E-2</v>
      </c>
      <c r="AH2264" s="36"/>
      <c r="AJ2264" s="37"/>
      <c r="AK2264" s="37"/>
    </row>
    <row r="2265" spans="5:37" x14ac:dyDescent="0.25">
      <c r="E2265" s="1">
        <v>4.0588300000000004</v>
      </c>
      <c r="F2265" s="106"/>
      <c r="J2265" s="110">
        <v>48564</v>
      </c>
      <c r="K2265" s="106">
        <v>4.0683299999999996</v>
      </c>
      <c r="L2265" s="30"/>
      <c r="AF2265" s="35">
        <f t="shared" si="117"/>
        <v>47516</v>
      </c>
      <c r="AG2265" s="36">
        <f t="shared" si="116"/>
        <v>3.916E-2</v>
      </c>
      <c r="AH2265" s="36"/>
      <c r="AJ2265" s="37"/>
      <c r="AK2265" s="37"/>
    </row>
    <row r="2266" spans="5:37" x14ac:dyDescent="0.25">
      <c r="E2266" s="1">
        <v>4.0588300000000004</v>
      </c>
      <c r="F2266" s="106"/>
      <c r="J2266" s="110">
        <v>48565</v>
      </c>
      <c r="K2266" s="106">
        <v>4.0687899999999999</v>
      </c>
      <c r="L2266" s="30"/>
      <c r="AF2266" s="35">
        <f t="shared" si="117"/>
        <v>47517</v>
      </c>
      <c r="AG2266" s="36">
        <f t="shared" si="116"/>
        <v>3.916E-2</v>
      </c>
      <c r="AH2266" s="36"/>
      <c r="AJ2266" s="37"/>
      <c r="AK2266" s="37"/>
    </row>
    <row r="2267" spans="5:37" x14ac:dyDescent="0.25">
      <c r="E2267" s="1">
        <v>4.0588300000000004</v>
      </c>
      <c r="F2267" s="106"/>
      <c r="J2267" s="110">
        <v>48568</v>
      </c>
      <c r="K2267" s="106">
        <v>4.0683299999999996</v>
      </c>
      <c r="L2267" s="30"/>
      <c r="AF2267" s="35">
        <f t="shared" si="117"/>
        <v>47518</v>
      </c>
      <c r="AG2267" s="36">
        <f t="shared" si="116"/>
        <v>3.9155799999999998E-2</v>
      </c>
      <c r="AH2267" s="36"/>
      <c r="AJ2267" s="37"/>
      <c r="AK2267" s="37"/>
    </row>
    <row r="2268" spans="5:37" x14ac:dyDescent="0.25">
      <c r="E2268" s="1">
        <v>4.0588300000000004</v>
      </c>
      <c r="F2268" s="106"/>
      <c r="J2268" s="110">
        <v>48569</v>
      </c>
      <c r="K2268" s="106">
        <v>4.0683299999999996</v>
      </c>
      <c r="L2268" s="30"/>
      <c r="AF2268" s="35">
        <f t="shared" si="117"/>
        <v>47519</v>
      </c>
      <c r="AG2268" s="36">
        <f t="shared" si="116"/>
        <v>3.9155799999999998E-2</v>
      </c>
      <c r="AH2268" s="36"/>
      <c r="AJ2268" s="37"/>
      <c r="AK2268" s="37"/>
    </row>
    <row r="2269" spans="5:37" x14ac:dyDescent="0.25">
      <c r="E2269" s="1">
        <v>4.0592899999999998</v>
      </c>
      <c r="F2269" s="106"/>
      <c r="J2269" s="110">
        <v>48570</v>
      </c>
      <c r="K2269" s="106">
        <v>4.0683299999999996</v>
      </c>
      <c r="L2269" s="30"/>
      <c r="AF2269" s="35">
        <f t="shared" si="117"/>
        <v>47520</v>
      </c>
      <c r="AG2269" s="36">
        <f t="shared" si="116"/>
        <v>3.9155799999999998E-2</v>
      </c>
      <c r="AH2269" s="36"/>
      <c r="AJ2269" s="37"/>
      <c r="AK2269" s="37"/>
    </row>
    <row r="2270" spans="5:37" x14ac:dyDescent="0.25">
      <c r="E2270" s="1">
        <v>4.0588300000000004</v>
      </c>
      <c r="F2270" s="106"/>
      <c r="J2270" s="110">
        <v>48571</v>
      </c>
      <c r="K2270" s="106">
        <v>4.0690200000000001</v>
      </c>
      <c r="L2270" s="30"/>
      <c r="AF2270" s="35">
        <f t="shared" si="117"/>
        <v>47521</v>
      </c>
      <c r="AG2270" s="36">
        <f t="shared" si="116"/>
        <v>3.9155799999999998E-2</v>
      </c>
      <c r="AH2270" s="36"/>
      <c r="AJ2270" s="37"/>
      <c r="AK2270" s="37"/>
    </row>
    <row r="2271" spans="5:37" x14ac:dyDescent="0.25">
      <c r="E2271" s="1">
        <v>4.0588300000000004</v>
      </c>
      <c r="F2271" s="106"/>
      <c r="J2271" s="110">
        <v>48575</v>
      </c>
      <c r="K2271" s="106">
        <v>4.0683299999999996</v>
      </c>
      <c r="L2271" s="30"/>
      <c r="AF2271" s="35">
        <f t="shared" si="117"/>
        <v>47522</v>
      </c>
      <c r="AG2271" s="36">
        <f t="shared" si="116"/>
        <v>3.916E-2</v>
      </c>
      <c r="AH2271" s="36"/>
      <c r="AJ2271" s="37"/>
      <c r="AK2271" s="37"/>
    </row>
    <row r="2272" spans="5:37" x14ac:dyDescent="0.25">
      <c r="E2272" s="1">
        <v>4.0588300000000004</v>
      </c>
      <c r="F2272" s="106"/>
      <c r="J2272" s="110">
        <v>48576</v>
      </c>
      <c r="K2272" s="106">
        <v>4.0683299999999996</v>
      </c>
      <c r="L2272" s="30"/>
      <c r="AF2272" s="35">
        <f t="shared" si="117"/>
        <v>47523</v>
      </c>
      <c r="AG2272" s="36">
        <f t="shared" si="116"/>
        <v>3.916E-2</v>
      </c>
      <c r="AH2272" s="36"/>
      <c r="AJ2272" s="37"/>
      <c r="AK2272" s="37"/>
    </row>
    <row r="2273" spans="5:37" x14ac:dyDescent="0.25">
      <c r="E2273" s="1">
        <v>4.0588300000000004</v>
      </c>
      <c r="F2273" s="106"/>
      <c r="J2273" s="110">
        <v>48577</v>
      </c>
      <c r="K2273" s="106">
        <v>4.0683299999999996</v>
      </c>
      <c r="L2273" s="30"/>
      <c r="AF2273" s="35">
        <f t="shared" si="117"/>
        <v>47524</v>
      </c>
      <c r="AG2273" s="36">
        <f t="shared" si="116"/>
        <v>3.916E-2</v>
      </c>
      <c r="AH2273" s="36"/>
      <c r="AJ2273" s="37"/>
      <c r="AK2273" s="37"/>
    </row>
    <row r="2274" spans="5:37" x14ac:dyDescent="0.25">
      <c r="E2274" s="1">
        <v>4.0592899999999998</v>
      </c>
      <c r="F2274" s="106"/>
      <c r="J2274" s="110">
        <v>48578</v>
      </c>
      <c r="K2274" s="106">
        <v>4.0683299999999996</v>
      </c>
      <c r="L2274" s="30"/>
      <c r="AF2274" s="35">
        <f t="shared" si="117"/>
        <v>47525</v>
      </c>
      <c r="AG2274" s="36">
        <f t="shared" si="116"/>
        <v>3.9155799999999998E-2</v>
      </c>
      <c r="AH2274" s="36"/>
      <c r="AJ2274" s="37"/>
      <c r="AK2274" s="37"/>
    </row>
    <row r="2275" spans="5:37" x14ac:dyDescent="0.25">
      <c r="E2275" s="1">
        <v>4.0588300000000004</v>
      </c>
      <c r="F2275" s="106"/>
      <c r="J2275" s="110">
        <v>48579</v>
      </c>
      <c r="K2275" s="106">
        <v>4.0687899999999999</v>
      </c>
      <c r="L2275" s="30"/>
      <c r="AF2275" s="35">
        <f t="shared" si="117"/>
        <v>47526</v>
      </c>
      <c r="AG2275" s="36">
        <f t="shared" si="116"/>
        <v>3.9155799999999998E-2</v>
      </c>
      <c r="AH2275" s="36"/>
      <c r="AJ2275" s="37"/>
      <c r="AK2275" s="37"/>
    </row>
    <row r="2276" spans="5:37" x14ac:dyDescent="0.25">
      <c r="E2276" s="1">
        <v>4.0588300000000004</v>
      </c>
      <c r="F2276" s="106"/>
      <c r="J2276" s="110">
        <v>48582</v>
      </c>
      <c r="K2276" s="106">
        <v>4.0683299999999996</v>
      </c>
      <c r="L2276" s="30"/>
      <c r="AF2276" s="35">
        <f t="shared" si="117"/>
        <v>47527</v>
      </c>
      <c r="AG2276" s="36">
        <f t="shared" si="116"/>
        <v>3.9155799999999998E-2</v>
      </c>
      <c r="AH2276" s="36"/>
      <c r="AJ2276" s="37"/>
      <c r="AK2276" s="37"/>
    </row>
    <row r="2277" spans="5:37" x14ac:dyDescent="0.25">
      <c r="E2277" s="1">
        <v>4.0588300000000004</v>
      </c>
      <c r="F2277" s="106"/>
      <c r="J2277" s="110">
        <v>48583</v>
      </c>
      <c r="K2277" s="106">
        <v>4.0683299999999996</v>
      </c>
      <c r="L2277" s="30"/>
      <c r="AF2277" s="35">
        <f t="shared" si="117"/>
        <v>47528</v>
      </c>
      <c r="AG2277" s="36">
        <f t="shared" si="116"/>
        <v>3.9155799999999998E-2</v>
      </c>
      <c r="AH2277" s="36"/>
      <c r="AJ2277" s="37"/>
      <c r="AK2277" s="37"/>
    </row>
    <row r="2278" spans="5:37" x14ac:dyDescent="0.25">
      <c r="E2278" s="1">
        <v>4.05952</v>
      </c>
      <c r="F2278" s="106"/>
      <c r="J2278" s="110">
        <v>48584</v>
      </c>
      <c r="K2278" s="106">
        <v>4.0683299999999996</v>
      </c>
      <c r="L2278" s="30"/>
      <c r="AF2278" s="35">
        <f t="shared" si="117"/>
        <v>47529</v>
      </c>
      <c r="AG2278" s="36">
        <f t="shared" si="116"/>
        <v>3.9162200000000001E-2</v>
      </c>
      <c r="AH2278" s="36"/>
      <c r="AJ2278" s="37"/>
      <c r="AK2278" s="37"/>
    </row>
    <row r="2279" spans="5:37" x14ac:dyDescent="0.25">
      <c r="E2279" s="1">
        <v>4.0588300000000004</v>
      </c>
      <c r="F2279" s="106"/>
      <c r="J2279" s="110">
        <v>48585</v>
      </c>
      <c r="K2279" s="106">
        <v>4.0683299999999996</v>
      </c>
      <c r="L2279" s="30"/>
      <c r="AF2279" s="35">
        <f t="shared" si="117"/>
        <v>47530</v>
      </c>
      <c r="AG2279" s="36">
        <f t="shared" si="116"/>
        <v>3.9162200000000001E-2</v>
      </c>
      <c r="AH2279" s="36"/>
      <c r="AJ2279" s="37"/>
      <c r="AK2279" s="37"/>
    </row>
    <row r="2280" spans="5:37" x14ac:dyDescent="0.25">
      <c r="E2280" s="1">
        <v>4.0588300000000004</v>
      </c>
      <c r="F2280" s="106"/>
      <c r="J2280" s="110">
        <v>48586</v>
      </c>
      <c r="K2280" s="106">
        <v>4.0687899999999999</v>
      </c>
      <c r="L2280" s="30"/>
      <c r="AF2280" s="35">
        <f t="shared" si="117"/>
        <v>47531</v>
      </c>
      <c r="AG2280" s="36">
        <f t="shared" si="116"/>
        <v>3.9162200000000001E-2</v>
      </c>
      <c r="AH2280" s="36"/>
      <c r="AJ2280" s="37"/>
      <c r="AK2280" s="37"/>
    </row>
    <row r="2281" spans="5:37" x14ac:dyDescent="0.25">
      <c r="E2281" s="1">
        <v>4.0588300000000004</v>
      </c>
      <c r="F2281" s="106"/>
      <c r="J2281" s="110">
        <v>48589</v>
      </c>
      <c r="K2281" s="106">
        <v>4.0683299999999996</v>
      </c>
      <c r="L2281" s="30"/>
      <c r="AF2281" s="35">
        <f t="shared" si="117"/>
        <v>47532</v>
      </c>
      <c r="AG2281" s="36">
        <f t="shared" si="116"/>
        <v>3.9162200000000001E-2</v>
      </c>
      <c r="AH2281" s="36"/>
      <c r="AJ2281" s="37"/>
      <c r="AK2281" s="37"/>
    </row>
    <row r="2282" spans="5:37" x14ac:dyDescent="0.25">
      <c r="E2282" s="1">
        <v>4.0588300000000004</v>
      </c>
      <c r="F2282" s="106"/>
      <c r="J2282" s="110">
        <v>48590</v>
      </c>
      <c r="K2282" s="106">
        <v>4.0683299999999996</v>
      </c>
      <c r="L2282" s="30"/>
      <c r="AF2282" s="35">
        <f t="shared" si="117"/>
        <v>47533</v>
      </c>
      <c r="AG2282" s="36">
        <f t="shared" si="116"/>
        <v>3.9155799999999998E-2</v>
      </c>
      <c r="AH2282" s="36"/>
      <c r="AJ2282" s="37"/>
      <c r="AK2282" s="37"/>
    </row>
    <row r="2283" spans="5:37" x14ac:dyDescent="0.25">
      <c r="E2283" s="1">
        <v>4.0592899999999998</v>
      </c>
      <c r="F2283" s="106"/>
      <c r="J2283" s="110">
        <v>48591</v>
      </c>
      <c r="K2283" s="106">
        <v>4.0683299999999996</v>
      </c>
      <c r="L2283" s="30"/>
      <c r="AF2283" s="35">
        <f t="shared" si="117"/>
        <v>47534</v>
      </c>
      <c r="AG2283" s="36">
        <f t="shared" si="116"/>
        <v>3.9155799999999998E-2</v>
      </c>
      <c r="AH2283" s="36"/>
      <c r="AJ2283" s="37"/>
      <c r="AK2283" s="37"/>
    </row>
    <row r="2284" spans="5:37" x14ac:dyDescent="0.25">
      <c r="E2284" s="1">
        <v>4.0588300000000004</v>
      </c>
      <c r="F2284" s="106"/>
      <c r="J2284" s="110">
        <v>48592</v>
      </c>
      <c r="K2284" s="106">
        <v>4.0683299999999996</v>
      </c>
      <c r="L2284" s="30"/>
      <c r="AF2284" s="35">
        <f t="shared" si="117"/>
        <v>47535</v>
      </c>
      <c r="AG2284" s="36">
        <f t="shared" si="116"/>
        <v>3.9155799999999998E-2</v>
      </c>
      <c r="AH2284" s="36"/>
      <c r="AJ2284" s="37"/>
      <c r="AK2284" s="37"/>
    </row>
    <row r="2285" spans="5:37" x14ac:dyDescent="0.25">
      <c r="E2285" s="1">
        <v>4.0588300000000004</v>
      </c>
      <c r="F2285" s="106"/>
      <c r="J2285" s="110">
        <v>48593</v>
      </c>
      <c r="K2285" s="106">
        <v>4.0690200000000001</v>
      </c>
      <c r="L2285" s="30"/>
      <c r="AF2285" s="35">
        <f t="shared" si="117"/>
        <v>47536</v>
      </c>
      <c r="AG2285" s="36">
        <f t="shared" si="116"/>
        <v>3.916E-2</v>
      </c>
      <c r="AH2285" s="36"/>
      <c r="AJ2285" s="37"/>
      <c r="AK2285" s="37"/>
    </row>
    <row r="2286" spans="5:37" x14ac:dyDescent="0.25">
      <c r="E2286" s="1">
        <v>4.0588300000000004</v>
      </c>
      <c r="F2286" s="106"/>
      <c r="J2286" s="110">
        <v>48597</v>
      </c>
      <c r="K2286" s="106">
        <v>4.0683299999999996</v>
      </c>
      <c r="L2286" s="30"/>
      <c r="AF2286" s="35">
        <f t="shared" si="117"/>
        <v>47537</v>
      </c>
      <c r="AG2286" s="36">
        <f t="shared" si="116"/>
        <v>3.916E-2</v>
      </c>
      <c r="AH2286" s="36"/>
      <c r="AJ2286" s="37"/>
      <c r="AK2286" s="37"/>
    </row>
    <row r="2287" spans="5:37" x14ac:dyDescent="0.25">
      <c r="E2287" s="1">
        <v>4.0588300000000004</v>
      </c>
      <c r="F2287" s="106"/>
      <c r="J2287" s="110">
        <v>48598</v>
      </c>
      <c r="K2287" s="106">
        <v>4.0683299999999996</v>
      </c>
      <c r="L2287" s="30"/>
      <c r="AF2287" s="35">
        <f t="shared" si="117"/>
        <v>47538</v>
      </c>
      <c r="AG2287" s="36">
        <f t="shared" si="116"/>
        <v>3.916E-2</v>
      </c>
      <c r="AH2287" s="36"/>
      <c r="AJ2287" s="37"/>
      <c r="AK2287" s="37"/>
    </row>
    <row r="2288" spans="5:37" x14ac:dyDescent="0.25">
      <c r="E2288" s="1">
        <v>4.0592899999999998</v>
      </c>
      <c r="F2288" s="106"/>
      <c r="J2288" s="110">
        <v>48599</v>
      </c>
      <c r="K2288" s="106">
        <v>4.0683299999999996</v>
      </c>
      <c r="L2288" s="30"/>
      <c r="AF2288" s="35">
        <f t="shared" si="117"/>
        <v>47539</v>
      </c>
      <c r="AG2288" s="36">
        <f t="shared" si="116"/>
        <v>3.9155799999999998E-2</v>
      </c>
      <c r="AH2288" s="36"/>
      <c r="AJ2288" s="37"/>
      <c r="AK2288" s="37"/>
    </row>
    <row r="2289" spans="5:37" x14ac:dyDescent="0.25">
      <c r="E2289" s="1">
        <v>4.0588300000000004</v>
      </c>
      <c r="F2289" s="106"/>
      <c r="J2289" s="110">
        <v>48600</v>
      </c>
      <c r="K2289" s="106">
        <v>4.0687899999999999</v>
      </c>
      <c r="L2289" s="30"/>
      <c r="AF2289" s="35">
        <f t="shared" si="117"/>
        <v>47540</v>
      </c>
      <c r="AG2289" s="36">
        <f t="shared" si="116"/>
        <v>3.9155799999999998E-2</v>
      </c>
      <c r="AH2289" s="36"/>
      <c r="AJ2289" s="37"/>
      <c r="AK2289" s="37"/>
    </row>
    <row r="2290" spans="5:37" x14ac:dyDescent="0.25">
      <c r="E2290" s="1">
        <v>4.0588300000000004</v>
      </c>
      <c r="F2290" s="106"/>
      <c r="J2290" s="110">
        <v>48603</v>
      </c>
      <c r="K2290" s="106">
        <v>4.0683299999999996</v>
      </c>
      <c r="L2290" s="30"/>
      <c r="AF2290" s="35">
        <f t="shared" si="117"/>
        <v>47541</v>
      </c>
      <c r="AG2290" s="36">
        <f t="shared" si="116"/>
        <v>3.9155799999999998E-2</v>
      </c>
      <c r="AH2290" s="36"/>
      <c r="AJ2290" s="37"/>
      <c r="AK2290" s="37"/>
    </row>
    <row r="2291" spans="5:37" x14ac:dyDescent="0.25">
      <c r="E2291" s="1">
        <v>4.0588300000000004</v>
      </c>
      <c r="F2291" s="106"/>
      <c r="J2291" s="110">
        <v>48604</v>
      </c>
      <c r="K2291" s="106">
        <v>4.0683299999999996</v>
      </c>
      <c r="L2291" s="30"/>
      <c r="AF2291" s="35">
        <f t="shared" si="117"/>
        <v>47542</v>
      </c>
      <c r="AG2291" s="36">
        <f t="shared" si="116"/>
        <v>3.9155799999999998E-2</v>
      </c>
      <c r="AH2291" s="36"/>
      <c r="AJ2291" s="37"/>
      <c r="AK2291" s="37"/>
    </row>
    <row r="2292" spans="5:37" x14ac:dyDescent="0.25">
      <c r="E2292" s="1">
        <v>4.0588300000000004</v>
      </c>
      <c r="F2292" s="106"/>
      <c r="J2292" s="110">
        <v>48605</v>
      </c>
      <c r="K2292" s="106">
        <v>4.0683299999999996</v>
      </c>
      <c r="L2292" s="30"/>
      <c r="AF2292" s="35">
        <f t="shared" si="117"/>
        <v>47543</v>
      </c>
      <c r="AG2292" s="36">
        <f t="shared" si="116"/>
        <v>3.916E-2</v>
      </c>
      <c r="AH2292" s="36"/>
      <c r="AJ2292" s="37"/>
      <c r="AK2292" s="37"/>
    </row>
    <row r="2293" spans="5:37" x14ac:dyDescent="0.25">
      <c r="E2293" s="1">
        <v>4.05952</v>
      </c>
      <c r="F2293" s="106"/>
      <c r="J2293" s="110">
        <v>48606</v>
      </c>
      <c r="K2293" s="106">
        <v>4.0683299999999996</v>
      </c>
      <c r="L2293" s="30"/>
      <c r="AF2293" s="35">
        <f t="shared" si="117"/>
        <v>47544</v>
      </c>
      <c r="AG2293" s="36">
        <f t="shared" si="116"/>
        <v>3.916E-2</v>
      </c>
      <c r="AH2293" s="36"/>
      <c r="AJ2293" s="37"/>
      <c r="AK2293" s="37"/>
    </row>
    <row r="2294" spans="5:37" x14ac:dyDescent="0.25">
      <c r="E2294" s="1">
        <v>4.0588300000000004</v>
      </c>
      <c r="F2294" s="106"/>
      <c r="J2294" s="110">
        <v>48607</v>
      </c>
      <c r="K2294" s="106">
        <v>4.0687899999999999</v>
      </c>
      <c r="L2294" s="30"/>
      <c r="AF2294" s="35">
        <f t="shared" si="117"/>
        <v>47545</v>
      </c>
      <c r="AG2294" s="36">
        <f t="shared" si="116"/>
        <v>3.916E-2</v>
      </c>
      <c r="AH2294" s="36"/>
      <c r="AJ2294" s="37"/>
      <c r="AK2294" s="37"/>
    </row>
    <row r="2295" spans="5:37" x14ac:dyDescent="0.25">
      <c r="E2295" s="1">
        <v>4.0588300000000004</v>
      </c>
      <c r="F2295" s="106"/>
      <c r="J2295" s="110">
        <v>48610</v>
      </c>
      <c r="K2295" s="106">
        <v>4.0683299999999996</v>
      </c>
      <c r="L2295" s="30"/>
      <c r="AF2295" s="35">
        <f t="shared" si="117"/>
        <v>47546</v>
      </c>
      <c r="AG2295" s="36">
        <f t="shared" si="116"/>
        <v>3.9155799999999998E-2</v>
      </c>
      <c r="AH2295" s="36"/>
      <c r="AJ2295" s="37"/>
      <c r="AK2295" s="37"/>
    </row>
    <row r="2296" spans="5:37" x14ac:dyDescent="0.25">
      <c r="E2296" s="1">
        <v>4.0588300000000004</v>
      </c>
      <c r="F2296" s="106"/>
      <c r="J2296" s="110">
        <v>48611</v>
      </c>
      <c r="K2296" s="106">
        <v>4.0683299999999996</v>
      </c>
      <c r="L2296" s="30"/>
      <c r="AF2296" s="35">
        <f t="shared" si="117"/>
        <v>47547</v>
      </c>
      <c r="AG2296" s="36">
        <f t="shared" si="116"/>
        <v>3.9155799999999998E-2</v>
      </c>
      <c r="AH2296" s="36"/>
      <c r="AJ2296" s="37"/>
      <c r="AK2296" s="37"/>
    </row>
    <row r="2297" spans="5:37" x14ac:dyDescent="0.25">
      <c r="E2297" s="1">
        <v>4.0592899999999998</v>
      </c>
      <c r="F2297" s="106"/>
      <c r="J2297" s="110">
        <v>48612</v>
      </c>
      <c r="K2297" s="106">
        <v>4.0683299999999996</v>
      </c>
      <c r="L2297" s="30"/>
      <c r="AF2297" s="35">
        <f t="shared" si="117"/>
        <v>47548</v>
      </c>
      <c r="AG2297" s="36">
        <f t="shared" si="116"/>
        <v>3.9155799999999998E-2</v>
      </c>
      <c r="AH2297" s="36"/>
      <c r="AJ2297" s="37"/>
      <c r="AK2297" s="37"/>
    </row>
    <row r="2298" spans="5:37" x14ac:dyDescent="0.25">
      <c r="E2298" s="1">
        <v>4.0588300000000004</v>
      </c>
      <c r="F2298" s="106"/>
      <c r="J2298" s="110">
        <v>48613</v>
      </c>
      <c r="K2298" s="106">
        <v>4.0683299999999996</v>
      </c>
      <c r="L2298" s="30"/>
      <c r="AF2298" s="35">
        <f t="shared" si="117"/>
        <v>47549</v>
      </c>
      <c r="AG2298" s="36">
        <f t="shared" si="116"/>
        <v>3.9155799999999998E-2</v>
      </c>
      <c r="AH2298" s="36"/>
      <c r="AJ2298" s="37"/>
      <c r="AK2298" s="37"/>
    </row>
    <row r="2299" spans="5:37" x14ac:dyDescent="0.25">
      <c r="E2299" s="1">
        <v>4.0588300000000004</v>
      </c>
      <c r="F2299" s="106"/>
      <c r="J2299" s="110">
        <v>48614</v>
      </c>
      <c r="K2299" s="106">
        <v>4.0687899999999999</v>
      </c>
      <c r="L2299" s="30"/>
      <c r="AF2299" s="35">
        <f t="shared" si="117"/>
        <v>47550</v>
      </c>
      <c r="AG2299" s="36">
        <f t="shared" si="116"/>
        <v>3.916E-2</v>
      </c>
      <c r="AH2299" s="36"/>
      <c r="AJ2299" s="37"/>
      <c r="AK2299" s="37"/>
    </row>
    <row r="2300" spans="5:37" x14ac:dyDescent="0.25">
      <c r="E2300" s="1">
        <v>4.0588300000000004</v>
      </c>
      <c r="F2300" s="106"/>
      <c r="J2300" s="110">
        <v>48617</v>
      </c>
      <c r="K2300" s="106">
        <v>4.0683299999999996</v>
      </c>
      <c r="L2300" s="30"/>
      <c r="AF2300" s="35">
        <f t="shared" si="117"/>
        <v>47551</v>
      </c>
      <c r="AG2300" s="36">
        <f t="shared" si="116"/>
        <v>3.916E-2</v>
      </c>
      <c r="AH2300" s="36"/>
      <c r="AJ2300" s="37"/>
      <c r="AK2300" s="37"/>
    </row>
    <row r="2301" spans="5:37" x14ac:dyDescent="0.25">
      <c r="E2301" s="1">
        <v>4.0588300000000004</v>
      </c>
      <c r="F2301" s="106"/>
      <c r="J2301" s="110">
        <v>48618</v>
      </c>
      <c r="K2301" s="106">
        <v>4.0683299999999996</v>
      </c>
      <c r="L2301" s="30"/>
      <c r="AF2301" s="35">
        <f t="shared" si="117"/>
        <v>47552</v>
      </c>
      <c r="AG2301" s="36">
        <f t="shared" si="116"/>
        <v>3.916E-2</v>
      </c>
      <c r="AH2301" s="36"/>
      <c r="AJ2301" s="37"/>
      <c r="AK2301" s="37"/>
    </row>
    <row r="2302" spans="5:37" x14ac:dyDescent="0.25">
      <c r="E2302" s="1">
        <v>4.0592899999999998</v>
      </c>
      <c r="F2302" s="106"/>
      <c r="J2302" s="110">
        <v>48619</v>
      </c>
      <c r="K2302" s="106">
        <v>4.0683299999999996</v>
      </c>
      <c r="L2302" s="30"/>
      <c r="AF2302" s="35">
        <f t="shared" si="117"/>
        <v>47553</v>
      </c>
      <c r="AG2302" s="36">
        <f t="shared" si="116"/>
        <v>3.9155799999999998E-2</v>
      </c>
      <c r="AH2302" s="36"/>
      <c r="AJ2302" s="37"/>
      <c r="AK2302" s="37"/>
    </row>
    <row r="2303" spans="5:37" x14ac:dyDescent="0.25">
      <c r="E2303" s="1">
        <v>4.0588300000000004</v>
      </c>
      <c r="F2303" s="106"/>
      <c r="J2303" s="110">
        <v>48620</v>
      </c>
      <c r="K2303" s="106">
        <v>4.0683299999999996</v>
      </c>
      <c r="L2303" s="30"/>
      <c r="AF2303" s="35">
        <f t="shared" si="117"/>
        <v>47554</v>
      </c>
      <c r="AG2303" s="36">
        <f t="shared" si="116"/>
        <v>3.9155799999999998E-2</v>
      </c>
      <c r="AH2303" s="36"/>
      <c r="AJ2303" s="37"/>
      <c r="AK2303" s="37"/>
    </row>
    <row r="2304" spans="5:37" x14ac:dyDescent="0.25">
      <c r="E2304" s="1">
        <v>4.0588300000000004</v>
      </c>
      <c r="F2304" s="106"/>
      <c r="J2304" s="110">
        <v>48621</v>
      </c>
      <c r="K2304" s="106">
        <v>4.0687899999999999</v>
      </c>
      <c r="L2304" s="30"/>
      <c r="AF2304" s="35">
        <f t="shared" si="117"/>
        <v>47555</v>
      </c>
      <c r="AG2304" s="36">
        <f t="shared" si="116"/>
        <v>3.9155799999999998E-2</v>
      </c>
      <c r="AH2304" s="36"/>
      <c r="AJ2304" s="37"/>
      <c r="AK2304" s="37"/>
    </row>
    <row r="2305" spans="5:37" x14ac:dyDescent="0.25">
      <c r="E2305" s="1">
        <v>4.0588300000000004</v>
      </c>
      <c r="F2305" s="106"/>
      <c r="J2305" s="110">
        <v>48624</v>
      </c>
      <c r="K2305" s="106">
        <v>4.0683299999999996</v>
      </c>
      <c r="L2305" s="30"/>
      <c r="AF2305" s="35">
        <f t="shared" si="117"/>
        <v>47556</v>
      </c>
      <c r="AG2305" s="36">
        <f t="shared" si="116"/>
        <v>3.9155799999999998E-2</v>
      </c>
      <c r="AH2305" s="36"/>
      <c r="AJ2305" s="37"/>
      <c r="AK2305" s="37"/>
    </row>
    <row r="2306" spans="5:37" x14ac:dyDescent="0.25">
      <c r="E2306" s="1">
        <v>4.0588300000000004</v>
      </c>
      <c r="F2306" s="106"/>
      <c r="J2306" s="110">
        <v>48625</v>
      </c>
      <c r="K2306" s="106">
        <v>4.0683299999999996</v>
      </c>
      <c r="L2306" s="30"/>
      <c r="AF2306" s="35">
        <f t="shared" si="117"/>
        <v>47557</v>
      </c>
      <c r="AG2306" s="36">
        <f t="shared" si="116"/>
        <v>3.916E-2</v>
      </c>
      <c r="AH2306" s="36"/>
      <c r="AJ2306" s="37"/>
      <c r="AK2306" s="37"/>
    </row>
    <row r="2307" spans="5:37" x14ac:dyDescent="0.25">
      <c r="E2307" s="1">
        <v>4.0592899999999998</v>
      </c>
      <c r="F2307" s="106"/>
      <c r="J2307" s="110">
        <v>48626</v>
      </c>
      <c r="K2307" s="106">
        <v>4.0683299999999996</v>
      </c>
      <c r="L2307" s="30"/>
      <c r="AF2307" s="35">
        <f t="shared" si="117"/>
        <v>47558</v>
      </c>
      <c r="AG2307" s="36">
        <f t="shared" si="116"/>
        <v>3.916E-2</v>
      </c>
      <c r="AH2307" s="36"/>
      <c r="AJ2307" s="37"/>
      <c r="AK2307" s="37"/>
    </row>
    <row r="2308" spans="5:37" x14ac:dyDescent="0.25">
      <c r="E2308" s="1">
        <v>4.0588300000000004</v>
      </c>
      <c r="F2308" s="106"/>
      <c r="J2308" s="110">
        <v>48627</v>
      </c>
      <c r="K2308" s="106">
        <v>4.0683299999999996</v>
      </c>
      <c r="L2308" s="30"/>
      <c r="AF2308" s="35">
        <f t="shared" si="117"/>
        <v>47559</v>
      </c>
      <c r="AG2308" s="36">
        <f t="shared" si="116"/>
        <v>3.916E-2</v>
      </c>
      <c r="AH2308" s="36"/>
      <c r="AJ2308" s="37"/>
      <c r="AK2308" s="37"/>
    </row>
    <row r="2309" spans="5:37" x14ac:dyDescent="0.25">
      <c r="E2309" s="1">
        <v>4.0588300000000004</v>
      </c>
      <c r="F2309" s="106"/>
      <c r="J2309" s="110">
        <v>48628</v>
      </c>
      <c r="K2309" s="106">
        <v>4.0690200000000001</v>
      </c>
      <c r="L2309" s="30"/>
      <c r="AF2309" s="35">
        <f t="shared" si="117"/>
        <v>47560</v>
      </c>
      <c r="AG2309" s="36">
        <f t="shared" si="116"/>
        <v>3.9155799999999998E-2</v>
      </c>
      <c r="AH2309" s="36"/>
      <c r="AJ2309" s="37"/>
      <c r="AK2309" s="37"/>
    </row>
    <row r="2310" spans="5:37" x14ac:dyDescent="0.25">
      <c r="E2310" s="1">
        <v>4.0588300000000004</v>
      </c>
      <c r="F2310" s="106"/>
      <c r="J2310" s="110">
        <v>48632</v>
      </c>
      <c r="K2310" s="106">
        <v>4.0683299999999996</v>
      </c>
      <c r="L2310" s="30"/>
      <c r="AF2310" s="35">
        <f t="shared" si="117"/>
        <v>47561</v>
      </c>
      <c r="AG2310" s="36">
        <f t="shared" si="116"/>
        <v>3.9155799999999998E-2</v>
      </c>
      <c r="AH2310" s="36"/>
      <c r="AJ2310" s="37"/>
      <c r="AK2310" s="37"/>
    </row>
    <row r="2311" spans="5:37" x14ac:dyDescent="0.25">
      <c r="E2311" s="1">
        <v>4.0588300000000004</v>
      </c>
      <c r="F2311" s="106"/>
      <c r="J2311" s="110">
        <v>48633</v>
      </c>
      <c r="K2311" s="106">
        <v>4.0683299999999996</v>
      </c>
      <c r="L2311" s="30"/>
      <c r="AF2311" s="35">
        <f t="shared" si="117"/>
        <v>47562</v>
      </c>
      <c r="AG2311" s="36">
        <f t="shared" ref="AG2311:AG2374" si="118">_xlfn.IFNA(VLOOKUP(AF2311,J:K,2,FALSE)/100,AG2310)</f>
        <v>3.9155799999999998E-2</v>
      </c>
      <c r="AH2311" s="36"/>
      <c r="AJ2311" s="37"/>
      <c r="AK2311" s="37"/>
    </row>
    <row r="2312" spans="5:37" x14ac:dyDescent="0.25">
      <c r="E2312" s="1">
        <v>4.0592899999999998</v>
      </c>
      <c r="F2312" s="106"/>
      <c r="J2312" s="110">
        <v>48634</v>
      </c>
      <c r="K2312" s="106">
        <v>4.0683299999999996</v>
      </c>
      <c r="L2312" s="30"/>
      <c r="AF2312" s="35">
        <f t="shared" ref="AF2312:AF2375" si="119">AF2311+1</f>
        <v>47563</v>
      </c>
      <c r="AG2312" s="36">
        <f t="shared" si="118"/>
        <v>3.9155799999999998E-2</v>
      </c>
      <c r="AH2312" s="36"/>
      <c r="AJ2312" s="37"/>
      <c r="AK2312" s="37"/>
    </row>
    <row r="2313" spans="5:37" x14ac:dyDescent="0.25">
      <c r="E2313" s="1">
        <v>4.0588300000000004</v>
      </c>
      <c r="F2313" s="106"/>
      <c r="J2313" s="110">
        <v>48635</v>
      </c>
      <c r="K2313" s="106">
        <v>4.0687899999999999</v>
      </c>
      <c r="L2313" s="30"/>
      <c r="AF2313" s="35">
        <f t="shared" si="119"/>
        <v>47564</v>
      </c>
      <c r="AG2313" s="36">
        <f t="shared" si="118"/>
        <v>3.916E-2</v>
      </c>
      <c r="AH2313" s="36"/>
      <c r="AJ2313" s="37"/>
      <c r="AK2313" s="37"/>
    </row>
    <row r="2314" spans="5:37" x14ac:dyDescent="0.25">
      <c r="E2314" s="1">
        <v>4.0588300000000004</v>
      </c>
      <c r="F2314" s="106"/>
      <c r="J2314" s="110">
        <v>48638</v>
      </c>
      <c r="K2314" s="106">
        <v>4.0683299999999996</v>
      </c>
      <c r="L2314" s="30"/>
      <c r="AF2314" s="35">
        <f t="shared" si="119"/>
        <v>47565</v>
      </c>
      <c r="AG2314" s="36">
        <f t="shared" si="118"/>
        <v>3.916E-2</v>
      </c>
      <c r="AH2314" s="36"/>
      <c r="AJ2314" s="37"/>
      <c r="AK2314" s="37"/>
    </row>
    <row r="2315" spans="5:37" x14ac:dyDescent="0.25">
      <c r="E2315" s="1">
        <v>4.0588300000000004</v>
      </c>
      <c r="F2315" s="106"/>
      <c r="J2315" s="110">
        <v>48639</v>
      </c>
      <c r="K2315" s="106">
        <v>4.0683299999999996</v>
      </c>
      <c r="L2315" s="30"/>
      <c r="AF2315" s="35">
        <f t="shared" si="119"/>
        <v>47566</v>
      </c>
      <c r="AG2315" s="36">
        <f t="shared" si="118"/>
        <v>3.916E-2</v>
      </c>
      <c r="AH2315" s="36"/>
      <c r="AJ2315" s="37"/>
      <c r="AK2315" s="37"/>
    </row>
    <row r="2316" spans="5:37" x14ac:dyDescent="0.25">
      <c r="E2316" s="1">
        <v>4.0588300000000004</v>
      </c>
      <c r="F2316" s="106"/>
      <c r="J2316" s="110">
        <v>48640</v>
      </c>
      <c r="K2316" s="106">
        <v>4.0683299999999996</v>
      </c>
      <c r="L2316" s="30"/>
      <c r="AF2316" s="35">
        <f t="shared" si="119"/>
        <v>47567</v>
      </c>
      <c r="AG2316" s="36">
        <f t="shared" si="118"/>
        <v>3.9155799999999998E-2</v>
      </c>
      <c r="AH2316" s="36"/>
      <c r="AJ2316" s="37"/>
      <c r="AK2316" s="37"/>
    </row>
    <row r="2317" spans="5:37" x14ac:dyDescent="0.25">
      <c r="E2317" s="1">
        <v>4.05952</v>
      </c>
      <c r="F2317" s="106"/>
      <c r="J2317" s="110">
        <v>48641</v>
      </c>
      <c r="K2317" s="106">
        <v>4.0683299999999996</v>
      </c>
      <c r="L2317" s="30"/>
      <c r="AF2317" s="35">
        <f t="shared" si="119"/>
        <v>47568</v>
      </c>
      <c r="AG2317" s="36">
        <f t="shared" si="118"/>
        <v>3.9155799999999998E-2</v>
      </c>
      <c r="AH2317" s="36"/>
      <c r="AJ2317" s="37"/>
      <c r="AK2317" s="37"/>
    </row>
    <row r="2318" spans="5:37" x14ac:dyDescent="0.25">
      <c r="E2318" s="1">
        <v>4.0588300000000004</v>
      </c>
      <c r="F2318" s="106"/>
      <c r="J2318" s="110">
        <v>48642</v>
      </c>
      <c r="K2318" s="106">
        <v>4.0687899999999999</v>
      </c>
      <c r="L2318" s="30"/>
      <c r="AF2318" s="35">
        <f t="shared" si="119"/>
        <v>47569</v>
      </c>
      <c r="AG2318" s="36">
        <f t="shared" si="118"/>
        <v>3.9155799999999998E-2</v>
      </c>
      <c r="AH2318" s="36"/>
      <c r="AJ2318" s="37"/>
      <c r="AK2318" s="37"/>
    </row>
    <row r="2319" spans="5:37" x14ac:dyDescent="0.25">
      <c r="E2319" s="1">
        <v>4.0588300000000004</v>
      </c>
      <c r="F2319" s="106"/>
      <c r="J2319" s="110">
        <v>48645</v>
      </c>
      <c r="K2319" s="106">
        <v>4.0683299999999996</v>
      </c>
      <c r="L2319" s="30"/>
      <c r="AF2319" s="35">
        <f t="shared" si="119"/>
        <v>47570</v>
      </c>
      <c r="AG2319" s="36">
        <f t="shared" si="118"/>
        <v>3.9155799999999998E-2</v>
      </c>
      <c r="AH2319" s="36"/>
      <c r="AJ2319" s="37"/>
      <c r="AK2319" s="37"/>
    </row>
    <row r="2320" spans="5:37" x14ac:dyDescent="0.25">
      <c r="E2320" s="1">
        <v>4.0588300000000004</v>
      </c>
      <c r="F2320" s="106"/>
      <c r="J2320" s="110">
        <v>48646</v>
      </c>
      <c r="K2320" s="106">
        <v>4.0683299999999996</v>
      </c>
      <c r="L2320" s="30"/>
      <c r="AF2320" s="35">
        <f t="shared" si="119"/>
        <v>47571</v>
      </c>
      <c r="AG2320" s="36">
        <f t="shared" si="118"/>
        <v>3.916E-2</v>
      </c>
      <c r="AH2320" s="36"/>
      <c r="AJ2320" s="37"/>
      <c r="AK2320" s="37"/>
    </row>
    <row r="2321" spans="5:37" x14ac:dyDescent="0.25">
      <c r="E2321" s="1">
        <v>4.0592899999999998</v>
      </c>
      <c r="F2321" s="106"/>
      <c r="J2321" s="110">
        <v>48647</v>
      </c>
      <c r="K2321" s="106">
        <v>4.0683299999999996</v>
      </c>
      <c r="L2321" s="30"/>
      <c r="AF2321" s="35">
        <f t="shared" si="119"/>
        <v>47572</v>
      </c>
      <c r="AG2321" s="36">
        <f t="shared" si="118"/>
        <v>3.916E-2</v>
      </c>
      <c r="AH2321" s="36"/>
      <c r="AJ2321" s="37"/>
      <c r="AK2321" s="37"/>
    </row>
    <row r="2322" spans="5:37" x14ac:dyDescent="0.25">
      <c r="E2322" s="1">
        <v>4.0588300000000004</v>
      </c>
      <c r="F2322" s="106"/>
      <c r="J2322" s="110">
        <v>48648</v>
      </c>
      <c r="K2322" s="106">
        <v>4.0683299999999996</v>
      </c>
      <c r="L2322" s="30"/>
      <c r="AF2322" s="35">
        <f t="shared" si="119"/>
        <v>47573</v>
      </c>
      <c r="AG2322" s="36">
        <f t="shared" si="118"/>
        <v>3.916E-2</v>
      </c>
      <c r="AH2322" s="36"/>
      <c r="AJ2322" s="37"/>
      <c r="AK2322" s="37"/>
    </row>
    <row r="2323" spans="5:37" x14ac:dyDescent="0.25">
      <c r="E2323" s="1">
        <v>4.0588300000000004</v>
      </c>
      <c r="F2323" s="106"/>
      <c r="J2323" s="110">
        <v>48649</v>
      </c>
      <c r="K2323" s="106">
        <v>4.0687899999999999</v>
      </c>
      <c r="L2323" s="30"/>
      <c r="AF2323" s="35">
        <f t="shared" si="119"/>
        <v>47574</v>
      </c>
      <c r="AG2323" s="36">
        <f t="shared" si="118"/>
        <v>3.9155799999999998E-2</v>
      </c>
      <c r="AH2323" s="36"/>
      <c r="AJ2323" s="37"/>
      <c r="AK2323" s="37"/>
    </row>
    <row r="2324" spans="5:37" x14ac:dyDescent="0.25">
      <c r="E2324" s="1">
        <v>4.0588300000000004</v>
      </c>
      <c r="F2324" s="106"/>
      <c r="J2324" s="110">
        <v>48652</v>
      </c>
      <c r="K2324" s="106">
        <v>4.0683299999999996</v>
      </c>
      <c r="L2324" s="30"/>
      <c r="AF2324" s="35">
        <f t="shared" si="119"/>
        <v>47575</v>
      </c>
      <c r="AG2324" s="36">
        <f t="shared" si="118"/>
        <v>3.9155799999999998E-2</v>
      </c>
      <c r="AH2324" s="36"/>
      <c r="AJ2324" s="37"/>
      <c r="AK2324" s="37"/>
    </row>
    <row r="2325" spans="5:37" x14ac:dyDescent="0.25">
      <c r="E2325" s="1">
        <v>4.0588300000000004</v>
      </c>
      <c r="F2325" s="106"/>
      <c r="J2325" s="110">
        <v>48653</v>
      </c>
      <c r="K2325" s="106">
        <v>4.0683299999999996</v>
      </c>
      <c r="L2325" s="30"/>
      <c r="AF2325" s="35">
        <f t="shared" si="119"/>
        <v>47576</v>
      </c>
      <c r="AG2325" s="36">
        <f t="shared" si="118"/>
        <v>3.9155799999999998E-2</v>
      </c>
      <c r="AH2325" s="36"/>
      <c r="AJ2325" s="37"/>
      <c r="AK2325" s="37"/>
    </row>
    <row r="2326" spans="5:37" x14ac:dyDescent="0.25">
      <c r="E2326" s="1">
        <v>4.0592899999999998</v>
      </c>
      <c r="F2326" s="106"/>
      <c r="J2326" s="110">
        <v>48654</v>
      </c>
      <c r="K2326" s="106">
        <v>4.0683299999999996</v>
      </c>
      <c r="L2326" s="30"/>
      <c r="AF2326" s="35">
        <f t="shared" si="119"/>
        <v>47577</v>
      </c>
      <c r="AG2326" s="36">
        <f t="shared" si="118"/>
        <v>3.9155799999999998E-2</v>
      </c>
      <c r="AH2326" s="36"/>
      <c r="AJ2326" s="37"/>
      <c r="AK2326" s="37"/>
    </row>
    <row r="2327" spans="5:37" x14ac:dyDescent="0.25">
      <c r="E2327" s="1">
        <v>4.0588300000000004</v>
      </c>
      <c r="F2327" s="106"/>
      <c r="J2327" s="110">
        <v>48655</v>
      </c>
      <c r="K2327" s="106">
        <v>4.0683299999999996</v>
      </c>
      <c r="L2327" s="30"/>
      <c r="AF2327" s="35">
        <f t="shared" si="119"/>
        <v>47578</v>
      </c>
      <c r="AG2327" s="36">
        <f t="shared" si="118"/>
        <v>3.916E-2</v>
      </c>
      <c r="AH2327" s="36"/>
      <c r="AJ2327" s="37"/>
      <c r="AK2327" s="37"/>
    </row>
    <row r="2328" spans="5:37" x14ac:dyDescent="0.25">
      <c r="E2328" s="1">
        <v>4.0588300000000004</v>
      </c>
      <c r="F2328" s="106"/>
      <c r="J2328" s="110">
        <v>48656</v>
      </c>
      <c r="K2328" s="106">
        <v>4.0687899999999999</v>
      </c>
      <c r="L2328" s="30"/>
      <c r="AF2328" s="35">
        <f t="shared" si="119"/>
        <v>47579</v>
      </c>
      <c r="AG2328" s="36">
        <f t="shared" si="118"/>
        <v>3.916E-2</v>
      </c>
      <c r="AH2328" s="36"/>
      <c r="AJ2328" s="37"/>
      <c r="AK2328" s="37"/>
    </row>
    <row r="2329" spans="5:37" x14ac:dyDescent="0.25">
      <c r="E2329" s="1">
        <v>4.0588300000000004</v>
      </c>
      <c r="F2329" s="106"/>
      <c r="J2329" s="110">
        <v>48659</v>
      </c>
      <c r="K2329" s="106">
        <v>4.0683299999999996</v>
      </c>
      <c r="L2329" s="30"/>
      <c r="AF2329" s="35">
        <f t="shared" si="119"/>
        <v>47580</v>
      </c>
      <c r="AG2329" s="36">
        <f t="shared" si="118"/>
        <v>3.916E-2</v>
      </c>
      <c r="AH2329" s="36"/>
      <c r="AJ2329" s="37"/>
      <c r="AK2329" s="37"/>
    </row>
    <row r="2330" spans="5:37" x14ac:dyDescent="0.25">
      <c r="E2330" s="1">
        <v>4.0588300000000004</v>
      </c>
      <c r="F2330" s="106"/>
      <c r="J2330" s="110">
        <v>48660</v>
      </c>
      <c r="K2330" s="106">
        <v>4.0683299999999996</v>
      </c>
      <c r="L2330" s="30"/>
      <c r="AF2330" s="35">
        <f t="shared" si="119"/>
        <v>47581</v>
      </c>
      <c r="AG2330" s="36">
        <f t="shared" si="118"/>
        <v>3.9155799999999998E-2</v>
      </c>
      <c r="AH2330" s="36"/>
      <c r="AJ2330" s="37"/>
      <c r="AK2330" s="37"/>
    </row>
    <row r="2331" spans="5:37" x14ac:dyDescent="0.25">
      <c r="E2331" s="1">
        <v>4.0592899999999998</v>
      </c>
      <c r="F2331" s="106"/>
      <c r="J2331" s="110">
        <v>48661</v>
      </c>
      <c r="K2331" s="106">
        <v>4.0683299999999996</v>
      </c>
      <c r="L2331" s="30"/>
      <c r="AF2331" s="35">
        <f t="shared" si="119"/>
        <v>47582</v>
      </c>
      <c r="AG2331" s="36">
        <f t="shared" si="118"/>
        <v>3.9155799999999998E-2</v>
      </c>
      <c r="AH2331" s="36"/>
      <c r="AJ2331" s="37"/>
      <c r="AK2331" s="37"/>
    </row>
    <row r="2332" spans="5:37" x14ac:dyDescent="0.25">
      <c r="E2332" s="1">
        <v>4.0588300000000004</v>
      </c>
      <c r="F2332" s="106"/>
      <c r="J2332" s="110">
        <v>48662</v>
      </c>
      <c r="K2332" s="106">
        <v>4.0683299999999996</v>
      </c>
      <c r="L2332" s="30"/>
      <c r="AF2332" s="35">
        <f t="shared" si="119"/>
        <v>47583</v>
      </c>
      <c r="AG2332" s="36">
        <f t="shared" si="118"/>
        <v>3.9155799999999998E-2</v>
      </c>
      <c r="AH2332" s="36"/>
      <c r="AJ2332" s="37"/>
      <c r="AK2332" s="37"/>
    </row>
    <row r="2333" spans="5:37" x14ac:dyDescent="0.25">
      <c r="E2333" s="1">
        <v>4.0588300000000004</v>
      </c>
      <c r="F2333" s="106"/>
      <c r="J2333" s="110">
        <v>48663</v>
      </c>
      <c r="K2333" s="106">
        <v>4.0687899999999999</v>
      </c>
      <c r="L2333" s="30"/>
      <c r="AF2333" s="35">
        <f t="shared" si="119"/>
        <v>47584</v>
      </c>
      <c r="AG2333" s="36">
        <f t="shared" si="118"/>
        <v>3.9155799999999998E-2</v>
      </c>
      <c r="AH2333" s="36"/>
      <c r="AJ2333" s="37"/>
      <c r="AK2333" s="37"/>
    </row>
    <row r="2334" spans="5:37" x14ac:dyDescent="0.25">
      <c r="E2334" s="1">
        <v>4.0588300000000004</v>
      </c>
      <c r="F2334" s="106"/>
      <c r="J2334" s="110">
        <v>48666</v>
      </c>
      <c r="K2334" s="106">
        <v>4.0683299999999996</v>
      </c>
      <c r="L2334" s="30"/>
      <c r="AF2334" s="35">
        <f t="shared" si="119"/>
        <v>47585</v>
      </c>
      <c r="AG2334" s="36">
        <f t="shared" si="118"/>
        <v>3.916E-2</v>
      </c>
      <c r="AH2334" s="36"/>
      <c r="AJ2334" s="37"/>
      <c r="AK2334" s="37"/>
    </row>
    <row r="2335" spans="5:37" x14ac:dyDescent="0.25">
      <c r="E2335" s="1">
        <v>4.0588300000000004</v>
      </c>
      <c r="F2335" s="106"/>
      <c r="J2335" s="110">
        <v>48667</v>
      </c>
      <c r="K2335" s="106">
        <v>4.0683299999999996</v>
      </c>
      <c r="L2335" s="30"/>
      <c r="AF2335" s="35">
        <f t="shared" si="119"/>
        <v>47586</v>
      </c>
      <c r="AG2335" s="36">
        <f t="shared" si="118"/>
        <v>3.916E-2</v>
      </c>
      <c r="AH2335" s="36"/>
      <c r="AJ2335" s="37"/>
      <c r="AK2335" s="37"/>
    </row>
    <row r="2336" spans="5:37" x14ac:dyDescent="0.25">
      <c r="E2336" s="1">
        <v>4.0592899999999998</v>
      </c>
      <c r="F2336" s="106"/>
      <c r="J2336" s="110">
        <v>48668</v>
      </c>
      <c r="K2336" s="106">
        <v>4.0683299999999996</v>
      </c>
      <c r="L2336" s="30"/>
      <c r="AF2336" s="35">
        <f t="shared" si="119"/>
        <v>47587</v>
      </c>
      <c r="AG2336" s="36">
        <f t="shared" si="118"/>
        <v>3.916E-2</v>
      </c>
      <c r="AH2336" s="36"/>
      <c r="AJ2336" s="37"/>
      <c r="AK2336" s="37"/>
    </row>
    <row r="2337" spans="5:37" x14ac:dyDescent="0.25">
      <c r="E2337" s="1">
        <v>4.0588300000000004</v>
      </c>
      <c r="F2337" s="106"/>
      <c r="J2337" s="110">
        <v>48669</v>
      </c>
      <c r="K2337" s="106">
        <v>4.0683299999999996</v>
      </c>
      <c r="L2337" s="30"/>
      <c r="AF2337" s="35">
        <f t="shared" si="119"/>
        <v>47588</v>
      </c>
      <c r="AG2337" s="36">
        <f t="shared" si="118"/>
        <v>3.9155799999999998E-2</v>
      </c>
      <c r="AH2337" s="36"/>
      <c r="AJ2337" s="37"/>
      <c r="AK2337" s="37"/>
    </row>
    <row r="2338" spans="5:37" x14ac:dyDescent="0.25">
      <c r="E2338" s="1">
        <v>4.0588300000000004</v>
      </c>
      <c r="F2338" s="106"/>
      <c r="J2338" s="110">
        <v>48670</v>
      </c>
      <c r="K2338" s="106">
        <v>4.0687899999999999</v>
      </c>
      <c r="L2338" s="30"/>
      <c r="AF2338" s="35">
        <f t="shared" si="119"/>
        <v>47589</v>
      </c>
      <c r="AG2338" s="36">
        <f t="shared" si="118"/>
        <v>3.9155799999999998E-2</v>
      </c>
      <c r="AH2338" s="36"/>
      <c r="AJ2338" s="37"/>
      <c r="AK2338" s="37"/>
    </row>
    <row r="2339" spans="5:37" x14ac:dyDescent="0.25">
      <c r="E2339" s="1">
        <v>4.0588300000000004</v>
      </c>
      <c r="F2339" s="106"/>
      <c r="J2339" s="110">
        <v>48673</v>
      </c>
      <c r="K2339" s="106">
        <v>4.0683299999999996</v>
      </c>
      <c r="L2339" s="30"/>
      <c r="AF2339" s="35">
        <f t="shared" si="119"/>
        <v>47590</v>
      </c>
      <c r="AG2339" s="36">
        <f t="shared" si="118"/>
        <v>3.9155799999999998E-2</v>
      </c>
      <c r="AH2339" s="36"/>
      <c r="AJ2339" s="37"/>
      <c r="AK2339" s="37"/>
    </row>
    <row r="2340" spans="5:37" x14ac:dyDescent="0.25">
      <c r="E2340" s="1">
        <v>4.0588300000000004</v>
      </c>
      <c r="F2340" s="106"/>
      <c r="J2340" s="110">
        <v>48674</v>
      </c>
      <c r="K2340" s="106">
        <v>4.0683299999999996</v>
      </c>
      <c r="L2340" s="30"/>
      <c r="AF2340" s="35">
        <f t="shared" si="119"/>
        <v>47591</v>
      </c>
      <c r="AG2340" s="36">
        <f t="shared" si="118"/>
        <v>3.9162200000000001E-2</v>
      </c>
      <c r="AH2340" s="36"/>
      <c r="AJ2340" s="37"/>
      <c r="AK2340" s="37"/>
    </row>
    <row r="2341" spans="5:37" x14ac:dyDescent="0.25">
      <c r="E2341" s="1">
        <v>4.0592899999999998</v>
      </c>
      <c r="F2341" s="106"/>
      <c r="J2341" s="110">
        <v>48675</v>
      </c>
      <c r="K2341" s="106">
        <v>4.0683299999999996</v>
      </c>
      <c r="L2341" s="30"/>
      <c r="AF2341" s="35">
        <f t="shared" si="119"/>
        <v>47592</v>
      </c>
      <c r="AG2341" s="36">
        <f t="shared" si="118"/>
        <v>3.9162200000000001E-2</v>
      </c>
      <c r="AH2341" s="36"/>
      <c r="AJ2341" s="37"/>
      <c r="AK2341" s="37"/>
    </row>
    <row r="2342" spans="5:37" x14ac:dyDescent="0.25">
      <c r="E2342" s="1">
        <v>4.0588300000000004</v>
      </c>
      <c r="F2342" s="106"/>
      <c r="J2342" s="110">
        <v>48676</v>
      </c>
      <c r="K2342" s="106">
        <v>4.0683299999999996</v>
      </c>
      <c r="L2342" s="30"/>
      <c r="AF2342" s="35">
        <f t="shared" si="119"/>
        <v>47593</v>
      </c>
      <c r="AG2342" s="36">
        <f t="shared" si="118"/>
        <v>3.9162200000000001E-2</v>
      </c>
      <c r="AH2342" s="36"/>
      <c r="AJ2342" s="37"/>
      <c r="AK2342" s="37"/>
    </row>
    <row r="2343" spans="5:37" x14ac:dyDescent="0.25">
      <c r="E2343" s="1">
        <v>4.0588300000000004</v>
      </c>
      <c r="F2343" s="106"/>
      <c r="J2343" s="110">
        <v>48677</v>
      </c>
      <c r="K2343" s="106">
        <v>4.0687899999999999</v>
      </c>
      <c r="L2343" s="30"/>
      <c r="AF2343" s="35">
        <f t="shared" si="119"/>
        <v>47594</v>
      </c>
      <c r="AG2343" s="36">
        <f t="shared" si="118"/>
        <v>3.9162200000000001E-2</v>
      </c>
      <c r="AH2343" s="36"/>
      <c r="AJ2343" s="37"/>
      <c r="AK2343" s="37"/>
    </row>
    <row r="2344" spans="5:37" x14ac:dyDescent="0.25">
      <c r="E2344" s="1">
        <v>4.0588300000000004</v>
      </c>
      <c r="F2344" s="106"/>
      <c r="J2344" s="110">
        <v>48680</v>
      </c>
      <c r="K2344" s="106">
        <v>4.0683299999999996</v>
      </c>
      <c r="L2344" s="30"/>
      <c r="AF2344" s="35">
        <f t="shared" si="119"/>
        <v>47595</v>
      </c>
      <c r="AG2344" s="36">
        <f t="shared" si="118"/>
        <v>3.9155799999999998E-2</v>
      </c>
      <c r="AH2344" s="36"/>
      <c r="AJ2344" s="37"/>
      <c r="AK2344" s="37"/>
    </row>
    <row r="2345" spans="5:37" x14ac:dyDescent="0.25">
      <c r="E2345" s="1">
        <v>4.0588300000000004</v>
      </c>
      <c r="F2345" s="106"/>
      <c r="J2345" s="110">
        <v>48681</v>
      </c>
      <c r="K2345" s="106">
        <v>4.0683299999999996</v>
      </c>
      <c r="L2345" s="30"/>
      <c r="AF2345" s="35">
        <f t="shared" si="119"/>
        <v>47596</v>
      </c>
      <c r="AG2345" s="36">
        <f t="shared" si="118"/>
        <v>3.9155799999999998E-2</v>
      </c>
      <c r="AH2345" s="36"/>
      <c r="AJ2345" s="37"/>
      <c r="AK2345" s="37"/>
    </row>
    <row r="2346" spans="5:37" x14ac:dyDescent="0.25">
      <c r="E2346" s="1">
        <v>4.0592899999999998</v>
      </c>
      <c r="F2346" s="106"/>
      <c r="J2346" s="110">
        <v>48682</v>
      </c>
      <c r="K2346" s="106">
        <v>4.0683299999999996</v>
      </c>
      <c r="L2346" s="30"/>
      <c r="AF2346" s="35">
        <f t="shared" si="119"/>
        <v>47597</v>
      </c>
      <c r="AG2346" s="36">
        <f t="shared" si="118"/>
        <v>3.9155799999999998E-2</v>
      </c>
      <c r="AH2346" s="36"/>
      <c r="AJ2346" s="37"/>
      <c r="AK2346" s="37"/>
    </row>
    <row r="2347" spans="5:37" x14ac:dyDescent="0.25">
      <c r="E2347" s="1">
        <v>4.0588300000000004</v>
      </c>
      <c r="F2347" s="106"/>
      <c r="J2347" s="110">
        <v>48683</v>
      </c>
      <c r="K2347" s="106">
        <v>4.0690200000000001</v>
      </c>
      <c r="L2347" s="30"/>
      <c r="AF2347" s="35">
        <f t="shared" si="119"/>
        <v>47598</v>
      </c>
      <c r="AG2347" s="36">
        <f t="shared" si="118"/>
        <v>3.9155799999999998E-2</v>
      </c>
      <c r="AH2347" s="36"/>
      <c r="AJ2347" s="37"/>
      <c r="AK2347" s="37"/>
    </row>
    <row r="2348" spans="5:37" x14ac:dyDescent="0.25">
      <c r="E2348" s="1">
        <v>4.0588300000000004</v>
      </c>
      <c r="F2348" s="106"/>
      <c r="J2348" s="110">
        <v>48687</v>
      </c>
      <c r="K2348" s="106">
        <v>4.0683299999999996</v>
      </c>
      <c r="L2348" s="30"/>
      <c r="AF2348" s="35">
        <f t="shared" si="119"/>
        <v>47599</v>
      </c>
      <c r="AG2348" s="36">
        <f t="shared" si="118"/>
        <v>3.916E-2</v>
      </c>
      <c r="AH2348" s="36"/>
      <c r="AJ2348" s="37"/>
      <c r="AK2348" s="37"/>
    </row>
    <row r="2349" spans="5:37" x14ac:dyDescent="0.25">
      <c r="E2349" s="1">
        <v>4.0588300000000004</v>
      </c>
      <c r="F2349" s="106"/>
      <c r="J2349" s="110">
        <v>48688</v>
      </c>
      <c r="K2349" s="106">
        <v>4.0683299999999996</v>
      </c>
      <c r="L2349" s="30"/>
      <c r="AF2349" s="35">
        <f t="shared" si="119"/>
        <v>47600</v>
      </c>
      <c r="AG2349" s="36">
        <f t="shared" si="118"/>
        <v>3.916E-2</v>
      </c>
      <c r="AH2349" s="36"/>
      <c r="AJ2349" s="37"/>
      <c r="AK2349" s="37"/>
    </row>
    <row r="2350" spans="5:37" x14ac:dyDescent="0.25">
      <c r="E2350" s="1">
        <v>4.0588300000000004</v>
      </c>
      <c r="F2350" s="106"/>
      <c r="J2350" s="110">
        <v>48689</v>
      </c>
      <c r="K2350" s="106">
        <v>4.0683299999999996</v>
      </c>
      <c r="L2350" s="30"/>
      <c r="AF2350" s="35">
        <f t="shared" si="119"/>
        <v>47601</v>
      </c>
      <c r="AG2350" s="36">
        <f t="shared" si="118"/>
        <v>3.916E-2</v>
      </c>
      <c r="AH2350" s="36"/>
      <c r="AJ2350" s="37"/>
      <c r="AK2350" s="37"/>
    </row>
    <row r="2351" spans="5:37" x14ac:dyDescent="0.25">
      <c r="E2351" s="1">
        <v>4.0592899999999998</v>
      </c>
      <c r="F2351" s="106"/>
      <c r="J2351" s="110">
        <v>48690</v>
      </c>
      <c r="K2351" s="106">
        <v>4.0683299999999996</v>
      </c>
      <c r="L2351" s="30"/>
      <c r="AF2351" s="35">
        <f t="shared" si="119"/>
        <v>47602</v>
      </c>
      <c r="AG2351" s="36">
        <f t="shared" si="118"/>
        <v>3.9155799999999998E-2</v>
      </c>
      <c r="AH2351" s="36"/>
      <c r="AJ2351" s="37"/>
      <c r="AK2351" s="37"/>
    </row>
    <row r="2352" spans="5:37" x14ac:dyDescent="0.25">
      <c r="E2352" s="1">
        <v>4.0588300000000004</v>
      </c>
      <c r="F2352" s="106"/>
      <c r="J2352" s="110">
        <v>48691</v>
      </c>
      <c r="K2352" s="106">
        <v>4.0687899999999999</v>
      </c>
      <c r="L2352" s="30"/>
      <c r="AF2352" s="35">
        <f t="shared" si="119"/>
        <v>47603</v>
      </c>
      <c r="AG2352" s="36">
        <f t="shared" si="118"/>
        <v>3.9155799999999998E-2</v>
      </c>
      <c r="AH2352" s="36"/>
      <c r="AJ2352" s="37"/>
      <c r="AK2352" s="37"/>
    </row>
    <row r="2353" spans="5:37" x14ac:dyDescent="0.25">
      <c r="E2353" s="1">
        <v>4.0588300000000004</v>
      </c>
      <c r="F2353" s="106"/>
      <c r="J2353" s="110">
        <v>48694</v>
      </c>
      <c r="K2353" s="106">
        <v>4.0683299999999996</v>
      </c>
      <c r="L2353" s="30"/>
      <c r="AF2353" s="35">
        <f t="shared" si="119"/>
        <v>47604</v>
      </c>
      <c r="AG2353" s="36">
        <f t="shared" si="118"/>
        <v>3.9155799999999998E-2</v>
      </c>
      <c r="AH2353" s="36"/>
      <c r="AJ2353" s="37"/>
      <c r="AK2353" s="37"/>
    </row>
    <row r="2354" spans="5:37" x14ac:dyDescent="0.25">
      <c r="E2354" s="1">
        <v>4.0588300000000004</v>
      </c>
      <c r="F2354" s="106"/>
      <c r="J2354" s="110">
        <v>48695</v>
      </c>
      <c r="K2354" s="106">
        <v>4.0683299999999996</v>
      </c>
      <c r="L2354" s="30"/>
      <c r="AF2354" s="35">
        <f t="shared" si="119"/>
        <v>47605</v>
      </c>
      <c r="AG2354" s="36">
        <f t="shared" si="118"/>
        <v>3.9155799999999998E-2</v>
      </c>
      <c r="AH2354" s="36"/>
      <c r="AJ2354" s="37"/>
      <c r="AK2354" s="37"/>
    </row>
    <row r="2355" spans="5:37" x14ac:dyDescent="0.25">
      <c r="E2355" s="1">
        <v>4.05952</v>
      </c>
      <c r="F2355" s="106"/>
      <c r="J2355" s="110">
        <v>48696</v>
      </c>
      <c r="K2355" s="106">
        <v>4.0683299999999996</v>
      </c>
      <c r="L2355" s="30"/>
      <c r="AF2355" s="35">
        <f t="shared" si="119"/>
        <v>47606</v>
      </c>
      <c r="AG2355" s="36">
        <f t="shared" si="118"/>
        <v>3.916E-2</v>
      </c>
      <c r="AH2355" s="36"/>
      <c r="AJ2355" s="37"/>
      <c r="AK2355" s="37"/>
    </row>
    <row r="2356" spans="5:37" x14ac:dyDescent="0.25">
      <c r="E2356" s="1">
        <v>4.0588300000000004</v>
      </c>
      <c r="F2356" s="106"/>
      <c r="J2356" s="110">
        <v>48697</v>
      </c>
      <c r="K2356" s="106">
        <v>4.0683299999999996</v>
      </c>
      <c r="L2356" s="30"/>
      <c r="AF2356" s="35">
        <f t="shared" si="119"/>
        <v>47607</v>
      </c>
      <c r="AG2356" s="36">
        <f t="shared" si="118"/>
        <v>3.916E-2</v>
      </c>
      <c r="AH2356" s="36"/>
      <c r="AJ2356" s="37"/>
      <c r="AK2356" s="37"/>
    </row>
    <row r="2357" spans="5:37" x14ac:dyDescent="0.25">
      <c r="E2357" s="1">
        <v>4.0588300000000004</v>
      </c>
      <c r="F2357" s="106"/>
      <c r="J2357" s="110">
        <v>48698</v>
      </c>
      <c r="K2357" s="106">
        <v>4.0687899999999999</v>
      </c>
      <c r="L2357" s="30"/>
      <c r="AF2357" s="35">
        <f t="shared" si="119"/>
        <v>47608</v>
      </c>
      <c r="AG2357" s="36">
        <f t="shared" si="118"/>
        <v>3.916E-2</v>
      </c>
      <c r="AH2357" s="36"/>
      <c r="AJ2357" s="37"/>
      <c r="AK2357" s="37"/>
    </row>
    <row r="2358" spans="5:37" x14ac:dyDescent="0.25">
      <c r="E2358" s="1">
        <v>4.0588300000000004</v>
      </c>
      <c r="F2358" s="106"/>
      <c r="J2358" s="110">
        <v>48701</v>
      </c>
      <c r="K2358" s="106">
        <v>4.0683299999999996</v>
      </c>
      <c r="L2358" s="30"/>
      <c r="AF2358" s="35">
        <f t="shared" si="119"/>
        <v>47609</v>
      </c>
      <c r="AG2358" s="36">
        <f t="shared" si="118"/>
        <v>3.9155799999999998E-2</v>
      </c>
      <c r="AH2358" s="36"/>
      <c r="AJ2358" s="37"/>
      <c r="AK2358" s="37"/>
    </row>
    <row r="2359" spans="5:37" x14ac:dyDescent="0.25">
      <c r="E2359" s="1">
        <v>4.0588300000000004</v>
      </c>
      <c r="F2359" s="106"/>
      <c r="J2359" s="110">
        <v>48702</v>
      </c>
      <c r="K2359" s="106">
        <v>4.0683299999999996</v>
      </c>
      <c r="L2359" s="30"/>
      <c r="AF2359" s="35">
        <f t="shared" si="119"/>
        <v>47610</v>
      </c>
      <c r="AG2359" s="36">
        <f t="shared" si="118"/>
        <v>3.9155799999999998E-2</v>
      </c>
      <c r="AH2359" s="36"/>
      <c r="AJ2359" s="37"/>
      <c r="AK2359" s="37"/>
    </row>
    <row r="2360" spans="5:37" x14ac:dyDescent="0.25">
      <c r="E2360" s="1">
        <v>4.0592899999999998</v>
      </c>
      <c r="F2360" s="106"/>
      <c r="J2360" s="110">
        <v>48703</v>
      </c>
      <c r="K2360" s="106">
        <v>4.0683299999999996</v>
      </c>
      <c r="L2360" s="30"/>
      <c r="AF2360" s="35">
        <f t="shared" si="119"/>
        <v>47611</v>
      </c>
      <c r="AG2360" s="36">
        <f t="shared" si="118"/>
        <v>3.9155799999999998E-2</v>
      </c>
      <c r="AH2360" s="36"/>
      <c r="AJ2360" s="37"/>
      <c r="AK2360" s="37"/>
    </row>
    <row r="2361" spans="5:37" x14ac:dyDescent="0.25">
      <c r="E2361" s="1">
        <v>4.0588300000000004</v>
      </c>
      <c r="F2361" s="106"/>
      <c r="J2361" s="110">
        <v>48704</v>
      </c>
      <c r="K2361" s="106">
        <v>4.0683299999999996</v>
      </c>
      <c r="L2361" s="30"/>
      <c r="AF2361" s="35">
        <f t="shared" si="119"/>
        <v>47612</v>
      </c>
      <c r="AG2361" s="36">
        <f t="shared" si="118"/>
        <v>3.9155799999999998E-2</v>
      </c>
      <c r="AH2361" s="36"/>
      <c r="AJ2361" s="37"/>
      <c r="AK2361" s="37"/>
    </row>
    <row r="2362" spans="5:37" x14ac:dyDescent="0.25">
      <c r="E2362" s="1">
        <v>4.0588300000000004</v>
      </c>
      <c r="F2362" s="106"/>
      <c r="J2362" s="110">
        <v>48705</v>
      </c>
      <c r="K2362" s="106">
        <v>4.0687899999999999</v>
      </c>
      <c r="L2362" s="30"/>
      <c r="AF2362" s="35">
        <f t="shared" si="119"/>
        <v>47613</v>
      </c>
      <c r="AG2362" s="36">
        <f t="shared" si="118"/>
        <v>3.916E-2</v>
      </c>
      <c r="AH2362" s="36"/>
      <c r="AJ2362" s="37"/>
      <c r="AK2362" s="37"/>
    </row>
    <row r="2363" spans="5:37" x14ac:dyDescent="0.25">
      <c r="E2363" s="1">
        <v>4.0588300000000004</v>
      </c>
      <c r="F2363" s="106"/>
      <c r="J2363" s="110">
        <v>48708</v>
      </c>
      <c r="K2363" s="106">
        <v>4.0683299999999996</v>
      </c>
      <c r="L2363" s="30"/>
      <c r="AF2363" s="35">
        <f t="shared" si="119"/>
        <v>47614</v>
      </c>
      <c r="AG2363" s="36">
        <f t="shared" si="118"/>
        <v>3.916E-2</v>
      </c>
      <c r="AH2363" s="36"/>
      <c r="AJ2363" s="37"/>
      <c r="AK2363" s="37"/>
    </row>
    <row r="2364" spans="5:37" x14ac:dyDescent="0.25">
      <c r="E2364" s="1">
        <v>4.0588300000000004</v>
      </c>
      <c r="F2364" s="106"/>
      <c r="J2364" s="110">
        <v>48709</v>
      </c>
      <c r="K2364" s="106">
        <v>4.0683299999999996</v>
      </c>
      <c r="L2364" s="30"/>
      <c r="AF2364" s="35">
        <f t="shared" si="119"/>
        <v>47615</v>
      </c>
      <c r="AG2364" s="36">
        <f t="shared" si="118"/>
        <v>3.916E-2</v>
      </c>
      <c r="AH2364" s="36"/>
      <c r="AJ2364" s="37"/>
      <c r="AK2364" s="37"/>
    </row>
    <row r="2365" spans="5:37" x14ac:dyDescent="0.25">
      <c r="E2365" s="1">
        <v>4.0592899999999998</v>
      </c>
      <c r="F2365" s="106"/>
      <c r="J2365" s="110">
        <v>48710</v>
      </c>
      <c r="K2365" s="106">
        <v>4.0683299999999996</v>
      </c>
      <c r="L2365" s="30"/>
      <c r="AF2365" s="35">
        <f t="shared" si="119"/>
        <v>47616</v>
      </c>
      <c r="AG2365" s="36">
        <f t="shared" si="118"/>
        <v>3.9155799999999998E-2</v>
      </c>
      <c r="AH2365" s="36"/>
      <c r="AJ2365" s="37"/>
      <c r="AK2365" s="37"/>
    </row>
    <row r="2366" spans="5:37" x14ac:dyDescent="0.25">
      <c r="E2366" s="1">
        <v>4.0588300000000004</v>
      </c>
      <c r="F2366" s="106"/>
      <c r="J2366" s="110">
        <v>48711</v>
      </c>
      <c r="K2366" s="106">
        <v>4.0683299999999996</v>
      </c>
      <c r="L2366" s="30"/>
      <c r="AF2366" s="35">
        <f t="shared" si="119"/>
        <v>47617</v>
      </c>
      <c r="AG2366" s="36">
        <f t="shared" si="118"/>
        <v>3.9155799999999998E-2</v>
      </c>
      <c r="AH2366" s="36"/>
      <c r="AJ2366" s="37"/>
      <c r="AK2366" s="37"/>
    </row>
    <row r="2367" spans="5:37" x14ac:dyDescent="0.25">
      <c r="E2367" s="1">
        <v>4.0588300000000004</v>
      </c>
      <c r="F2367" s="106"/>
      <c r="J2367" s="110">
        <v>48712</v>
      </c>
      <c r="K2367" s="106">
        <v>4.0687899999999999</v>
      </c>
      <c r="L2367" s="30"/>
      <c r="AF2367" s="35">
        <f t="shared" si="119"/>
        <v>47618</v>
      </c>
      <c r="AG2367" s="36">
        <f t="shared" si="118"/>
        <v>3.9155799999999998E-2</v>
      </c>
      <c r="AH2367" s="36"/>
      <c r="AJ2367" s="37"/>
      <c r="AK2367" s="37"/>
    </row>
    <row r="2368" spans="5:37" x14ac:dyDescent="0.25">
      <c r="E2368" s="1">
        <v>4.0588300000000004</v>
      </c>
      <c r="F2368" s="106"/>
      <c r="J2368" s="110">
        <v>48715</v>
      </c>
      <c r="K2368" s="106">
        <v>4.0683299999999996</v>
      </c>
      <c r="L2368" s="30"/>
      <c r="AF2368" s="35">
        <f t="shared" si="119"/>
        <v>47619</v>
      </c>
      <c r="AG2368" s="36">
        <f t="shared" si="118"/>
        <v>3.9155799999999998E-2</v>
      </c>
      <c r="AH2368" s="36"/>
      <c r="AJ2368" s="37"/>
      <c r="AK2368" s="37"/>
    </row>
    <row r="2369" spans="5:37" x14ac:dyDescent="0.25">
      <c r="E2369" s="1">
        <v>4.0588300000000004</v>
      </c>
      <c r="F2369" s="106"/>
      <c r="J2369" s="110">
        <v>48716</v>
      </c>
      <c r="K2369" s="106">
        <v>4.0683299999999996</v>
      </c>
      <c r="L2369" s="30"/>
      <c r="AF2369" s="35">
        <f t="shared" si="119"/>
        <v>47620</v>
      </c>
      <c r="AG2369" s="36">
        <f t="shared" si="118"/>
        <v>3.916E-2</v>
      </c>
      <c r="AH2369" s="36"/>
      <c r="AJ2369" s="37"/>
      <c r="AK2369" s="37"/>
    </row>
    <row r="2370" spans="5:37" x14ac:dyDescent="0.25">
      <c r="E2370" s="1">
        <v>4.0592899999999998</v>
      </c>
      <c r="F2370" s="106"/>
      <c r="J2370" s="110">
        <v>48717</v>
      </c>
      <c r="K2370" s="106">
        <v>4.0683299999999996</v>
      </c>
      <c r="L2370" s="30"/>
      <c r="AF2370" s="35">
        <f t="shared" si="119"/>
        <v>47621</v>
      </c>
      <c r="AG2370" s="36">
        <f t="shared" si="118"/>
        <v>3.916E-2</v>
      </c>
      <c r="AH2370" s="36"/>
      <c r="AJ2370" s="37"/>
      <c r="AK2370" s="37"/>
    </row>
    <row r="2371" spans="5:37" x14ac:dyDescent="0.25">
      <c r="E2371" s="1">
        <v>4.0588300000000004</v>
      </c>
      <c r="F2371" s="106"/>
      <c r="J2371" s="110">
        <v>48718</v>
      </c>
      <c r="K2371" s="106">
        <v>4.0683299999999996</v>
      </c>
      <c r="L2371" s="30"/>
      <c r="AF2371" s="35">
        <f t="shared" si="119"/>
        <v>47622</v>
      </c>
      <c r="AG2371" s="36">
        <f t="shared" si="118"/>
        <v>3.916E-2</v>
      </c>
      <c r="AH2371" s="36"/>
      <c r="AJ2371" s="37"/>
      <c r="AK2371" s="37"/>
    </row>
    <row r="2372" spans="5:37" x14ac:dyDescent="0.25">
      <c r="E2372" s="1">
        <v>4.0588300000000004</v>
      </c>
      <c r="F2372" s="106"/>
      <c r="J2372" s="110">
        <v>48719</v>
      </c>
      <c r="K2372" s="106">
        <v>4.0687899999999999</v>
      </c>
      <c r="L2372" s="30"/>
      <c r="AF2372" s="35">
        <f t="shared" si="119"/>
        <v>47623</v>
      </c>
      <c r="AG2372" s="36">
        <f t="shared" si="118"/>
        <v>3.9155799999999998E-2</v>
      </c>
      <c r="AH2372" s="36"/>
      <c r="AJ2372" s="37"/>
      <c r="AK2372" s="37"/>
    </row>
    <row r="2373" spans="5:37" x14ac:dyDescent="0.25">
      <c r="E2373" s="1">
        <v>4.0588300000000004</v>
      </c>
      <c r="F2373" s="106"/>
      <c r="J2373" s="110">
        <v>48722</v>
      </c>
      <c r="K2373" s="106">
        <v>4.0683299999999996</v>
      </c>
      <c r="L2373" s="30"/>
      <c r="AF2373" s="35">
        <f t="shared" si="119"/>
        <v>47624</v>
      </c>
      <c r="AG2373" s="36">
        <f t="shared" si="118"/>
        <v>3.9155799999999998E-2</v>
      </c>
      <c r="AH2373" s="36"/>
      <c r="AJ2373" s="37"/>
      <c r="AK2373" s="37"/>
    </row>
    <row r="2374" spans="5:37" x14ac:dyDescent="0.25">
      <c r="E2374" s="1">
        <v>4.0588300000000004</v>
      </c>
      <c r="F2374" s="106"/>
      <c r="J2374" s="110">
        <v>48723</v>
      </c>
      <c r="K2374" s="106">
        <v>4.0683299999999996</v>
      </c>
      <c r="L2374" s="30"/>
      <c r="AF2374" s="35">
        <f t="shared" si="119"/>
        <v>47625</v>
      </c>
      <c r="AG2374" s="36">
        <f t="shared" si="118"/>
        <v>3.9155799999999998E-2</v>
      </c>
      <c r="AH2374" s="36"/>
      <c r="AJ2374" s="37"/>
      <c r="AK2374" s="37"/>
    </row>
    <row r="2375" spans="5:37" x14ac:dyDescent="0.25">
      <c r="E2375" s="1">
        <v>4.0592899999999998</v>
      </c>
      <c r="F2375" s="106"/>
      <c r="J2375" s="110">
        <v>48724</v>
      </c>
      <c r="K2375" s="106">
        <v>4.0683299999999996</v>
      </c>
      <c r="L2375" s="30"/>
      <c r="AF2375" s="35">
        <f t="shared" si="119"/>
        <v>47626</v>
      </c>
      <c r="AG2375" s="36">
        <f t="shared" ref="AG2375:AG2438" si="120">_xlfn.IFNA(VLOOKUP(AF2375,J:K,2,FALSE)/100,AG2374)</f>
        <v>3.9155799999999998E-2</v>
      </c>
      <c r="AH2375" s="36"/>
      <c r="AJ2375" s="37"/>
      <c r="AK2375" s="37"/>
    </row>
    <row r="2376" spans="5:37" x14ac:dyDescent="0.25">
      <c r="E2376" s="1">
        <v>4.0588300000000004</v>
      </c>
      <c r="F2376" s="106"/>
      <c r="J2376" s="110">
        <v>48725</v>
      </c>
      <c r="K2376" s="106">
        <v>4.0683299999999996</v>
      </c>
      <c r="L2376" s="30"/>
      <c r="AF2376" s="35">
        <f t="shared" ref="AF2376:AF2439" si="121">AF2375+1</f>
        <v>47627</v>
      </c>
      <c r="AG2376" s="36">
        <f t="shared" si="120"/>
        <v>3.9162200000000001E-2</v>
      </c>
      <c r="AH2376" s="36"/>
      <c r="AJ2376" s="37"/>
      <c r="AK2376" s="37"/>
    </row>
    <row r="2377" spans="5:37" x14ac:dyDescent="0.25">
      <c r="E2377" s="1">
        <v>4.0588300000000004</v>
      </c>
      <c r="F2377" s="106"/>
      <c r="J2377" s="110">
        <v>48726</v>
      </c>
      <c r="K2377" s="106">
        <v>4.0690200000000001</v>
      </c>
      <c r="L2377" s="30"/>
      <c r="AF2377" s="35">
        <f t="shared" si="121"/>
        <v>47628</v>
      </c>
      <c r="AG2377" s="36">
        <f t="shared" si="120"/>
        <v>3.9162200000000001E-2</v>
      </c>
      <c r="AH2377" s="36"/>
      <c r="AJ2377" s="37"/>
      <c r="AK2377" s="37"/>
    </row>
    <row r="2378" spans="5:37" x14ac:dyDescent="0.25">
      <c r="E2378" s="1">
        <v>4.0588300000000004</v>
      </c>
      <c r="F2378" s="106"/>
      <c r="J2378" s="110">
        <v>48730</v>
      </c>
      <c r="K2378" s="106">
        <v>4.0683299999999996</v>
      </c>
      <c r="L2378" s="30"/>
      <c r="AF2378" s="35">
        <f t="shared" si="121"/>
        <v>47629</v>
      </c>
      <c r="AG2378" s="36">
        <f t="shared" si="120"/>
        <v>3.9162200000000001E-2</v>
      </c>
      <c r="AH2378" s="36"/>
      <c r="AJ2378" s="37"/>
      <c r="AK2378" s="37"/>
    </row>
    <row r="2379" spans="5:37" x14ac:dyDescent="0.25">
      <c r="E2379" s="1">
        <v>4.0588300000000004</v>
      </c>
      <c r="F2379" s="106"/>
      <c r="J2379" s="110">
        <v>48731</v>
      </c>
      <c r="K2379" s="106">
        <v>4.0683299999999996</v>
      </c>
      <c r="L2379" s="30"/>
      <c r="AF2379" s="35">
        <f t="shared" si="121"/>
        <v>47630</v>
      </c>
      <c r="AG2379" s="36">
        <f t="shared" si="120"/>
        <v>3.9162200000000001E-2</v>
      </c>
      <c r="AH2379" s="36"/>
      <c r="AJ2379" s="37"/>
      <c r="AK2379" s="37"/>
    </row>
    <row r="2380" spans="5:37" x14ac:dyDescent="0.25">
      <c r="E2380" s="1">
        <v>4.0592899999999998</v>
      </c>
      <c r="F2380" s="106"/>
      <c r="J2380" s="110">
        <v>48732</v>
      </c>
      <c r="K2380" s="106">
        <v>4.0683299999999996</v>
      </c>
      <c r="L2380" s="30"/>
      <c r="AF2380" s="35">
        <f t="shared" si="121"/>
        <v>47631</v>
      </c>
      <c r="AG2380" s="36">
        <f t="shared" si="120"/>
        <v>3.9155799999999998E-2</v>
      </c>
      <c r="AH2380" s="36"/>
      <c r="AJ2380" s="37"/>
      <c r="AK2380" s="37"/>
    </row>
    <row r="2381" spans="5:37" x14ac:dyDescent="0.25">
      <c r="E2381" s="1">
        <v>4.0588300000000004</v>
      </c>
      <c r="F2381" s="106"/>
      <c r="J2381" s="110">
        <v>48733</v>
      </c>
      <c r="K2381" s="106">
        <v>4.0687899999999999</v>
      </c>
      <c r="L2381" s="30"/>
      <c r="AF2381" s="35">
        <f t="shared" si="121"/>
        <v>47632</v>
      </c>
      <c r="AG2381" s="36">
        <f t="shared" si="120"/>
        <v>3.9155799999999998E-2</v>
      </c>
      <c r="AH2381" s="36"/>
      <c r="AJ2381" s="37"/>
      <c r="AK2381" s="37"/>
    </row>
    <row r="2382" spans="5:37" x14ac:dyDescent="0.25">
      <c r="E2382" s="1">
        <v>4.0588300000000004</v>
      </c>
      <c r="F2382" s="106"/>
      <c r="J2382" s="110">
        <v>48736</v>
      </c>
      <c r="K2382" s="106">
        <v>4.0683299999999996</v>
      </c>
      <c r="L2382" s="30"/>
      <c r="AF2382" s="35">
        <f t="shared" si="121"/>
        <v>47633</v>
      </c>
      <c r="AG2382" s="36">
        <f t="shared" si="120"/>
        <v>3.9155799999999998E-2</v>
      </c>
      <c r="AH2382" s="36"/>
      <c r="AJ2382" s="37"/>
      <c r="AK2382" s="37"/>
    </row>
    <row r="2383" spans="5:37" x14ac:dyDescent="0.25">
      <c r="E2383" s="1">
        <v>4.0588300000000004</v>
      </c>
      <c r="F2383" s="106"/>
      <c r="J2383" s="110">
        <v>48737</v>
      </c>
      <c r="K2383" s="106">
        <v>4.0683299999999996</v>
      </c>
      <c r="L2383" s="30"/>
      <c r="AF2383" s="35">
        <f t="shared" si="121"/>
        <v>47634</v>
      </c>
      <c r="AG2383" s="36">
        <f t="shared" si="120"/>
        <v>3.916E-2</v>
      </c>
      <c r="AH2383" s="36"/>
      <c r="AJ2383" s="37"/>
      <c r="AK2383" s="37"/>
    </row>
    <row r="2384" spans="5:37" x14ac:dyDescent="0.25">
      <c r="E2384" s="1">
        <v>4.0588300000000004</v>
      </c>
      <c r="F2384" s="106"/>
      <c r="J2384" s="110">
        <v>48738</v>
      </c>
      <c r="K2384" s="106">
        <v>4.0683299999999996</v>
      </c>
      <c r="L2384" s="30"/>
      <c r="AF2384" s="35">
        <f t="shared" si="121"/>
        <v>47635</v>
      </c>
      <c r="AG2384" s="36">
        <f t="shared" si="120"/>
        <v>3.916E-2</v>
      </c>
      <c r="AH2384" s="36"/>
      <c r="AJ2384" s="37"/>
      <c r="AK2384" s="37"/>
    </row>
    <row r="2385" spans="5:37" x14ac:dyDescent="0.25">
      <c r="E2385" s="1">
        <v>4.05952</v>
      </c>
      <c r="F2385" s="106"/>
      <c r="J2385" s="110">
        <v>48739</v>
      </c>
      <c r="K2385" s="106">
        <v>4.0683299999999996</v>
      </c>
      <c r="L2385" s="30"/>
      <c r="AF2385" s="35">
        <f t="shared" si="121"/>
        <v>47636</v>
      </c>
      <c r="AG2385" s="36">
        <f t="shared" si="120"/>
        <v>3.916E-2</v>
      </c>
      <c r="AH2385" s="36"/>
      <c r="AJ2385" s="37"/>
      <c r="AK2385" s="37"/>
    </row>
    <row r="2386" spans="5:37" x14ac:dyDescent="0.25">
      <c r="E2386" s="1">
        <v>4.0588300000000004</v>
      </c>
      <c r="F2386" s="106"/>
      <c r="J2386" s="110">
        <v>48740</v>
      </c>
      <c r="K2386" s="106">
        <v>4.0687899999999999</v>
      </c>
      <c r="L2386" s="30"/>
      <c r="AF2386" s="35">
        <f t="shared" si="121"/>
        <v>47637</v>
      </c>
      <c r="AG2386" s="36">
        <f t="shared" si="120"/>
        <v>3.9155799999999998E-2</v>
      </c>
      <c r="AH2386" s="36"/>
      <c r="AJ2386" s="37"/>
      <c r="AK2386" s="37"/>
    </row>
    <row r="2387" spans="5:37" x14ac:dyDescent="0.25">
      <c r="E2387" s="1">
        <v>4.0588300000000004</v>
      </c>
      <c r="F2387" s="106"/>
      <c r="J2387" s="110">
        <v>48743</v>
      </c>
      <c r="K2387" s="106">
        <v>4.0683299999999996</v>
      </c>
      <c r="L2387" s="30"/>
      <c r="AF2387" s="35">
        <f t="shared" si="121"/>
        <v>47638</v>
      </c>
      <c r="AG2387" s="36">
        <f t="shared" si="120"/>
        <v>3.9155799999999998E-2</v>
      </c>
      <c r="AH2387" s="36"/>
      <c r="AJ2387" s="37"/>
      <c r="AK2387" s="37"/>
    </row>
    <row r="2388" spans="5:37" x14ac:dyDescent="0.25">
      <c r="E2388" s="1">
        <v>4.0588300000000004</v>
      </c>
      <c r="F2388" s="106"/>
      <c r="J2388" s="110">
        <v>48744</v>
      </c>
      <c r="K2388" s="106">
        <v>4.0683299999999996</v>
      </c>
      <c r="L2388" s="30"/>
      <c r="AF2388" s="35">
        <f t="shared" si="121"/>
        <v>47639</v>
      </c>
      <c r="AG2388" s="36">
        <f t="shared" si="120"/>
        <v>3.9155799999999998E-2</v>
      </c>
      <c r="AH2388" s="36"/>
      <c r="AJ2388" s="37"/>
      <c r="AK2388" s="37"/>
    </row>
    <row r="2389" spans="5:37" x14ac:dyDescent="0.25">
      <c r="E2389" s="1">
        <v>4.0592899999999998</v>
      </c>
      <c r="F2389" s="106"/>
      <c r="J2389" s="110">
        <v>48745</v>
      </c>
      <c r="K2389" s="106">
        <v>4.0683299999999996</v>
      </c>
      <c r="L2389" s="30"/>
      <c r="AF2389" s="35">
        <f t="shared" si="121"/>
        <v>47640</v>
      </c>
      <c r="AG2389" s="36">
        <f t="shared" si="120"/>
        <v>3.9155799999999998E-2</v>
      </c>
      <c r="AH2389" s="36"/>
      <c r="AJ2389" s="37"/>
      <c r="AK2389" s="37"/>
    </row>
    <row r="2390" spans="5:37" x14ac:dyDescent="0.25">
      <c r="E2390" s="1">
        <v>4.0588300000000004</v>
      </c>
      <c r="F2390" s="106"/>
      <c r="J2390" s="110">
        <v>48746</v>
      </c>
      <c r="K2390" s="106">
        <v>4.0683299999999996</v>
      </c>
      <c r="L2390" s="30"/>
      <c r="AF2390" s="35">
        <f t="shared" si="121"/>
        <v>47641</v>
      </c>
      <c r="AG2390" s="36">
        <f t="shared" si="120"/>
        <v>3.916E-2</v>
      </c>
      <c r="AH2390" s="36"/>
      <c r="AJ2390" s="37"/>
      <c r="AK2390" s="37"/>
    </row>
    <row r="2391" spans="5:37" x14ac:dyDescent="0.25">
      <c r="E2391" s="1">
        <v>4.0588300000000004</v>
      </c>
      <c r="F2391" s="106"/>
      <c r="J2391" s="110">
        <v>48747</v>
      </c>
      <c r="K2391" s="106">
        <v>4.0690200000000001</v>
      </c>
      <c r="L2391" s="30"/>
      <c r="AF2391" s="35">
        <f t="shared" si="121"/>
        <v>47642</v>
      </c>
      <c r="AG2391" s="36">
        <f t="shared" si="120"/>
        <v>3.916E-2</v>
      </c>
      <c r="AH2391" s="36"/>
      <c r="AJ2391" s="37"/>
      <c r="AK2391" s="37"/>
    </row>
    <row r="2392" spans="5:37" x14ac:dyDescent="0.25">
      <c r="E2392" s="1">
        <v>4.0588300000000004</v>
      </c>
      <c r="F2392" s="106"/>
      <c r="J2392" s="110">
        <v>48751</v>
      </c>
      <c r="K2392" s="106">
        <v>4.0683299999999996</v>
      </c>
      <c r="L2392" s="30"/>
      <c r="AF2392" s="35">
        <f t="shared" si="121"/>
        <v>47643</v>
      </c>
      <c r="AG2392" s="36">
        <f t="shared" si="120"/>
        <v>3.916E-2</v>
      </c>
      <c r="AH2392" s="36"/>
      <c r="AJ2392" s="37"/>
      <c r="AK2392" s="37"/>
    </row>
    <row r="2393" spans="5:37" x14ac:dyDescent="0.25">
      <c r="E2393" s="1">
        <v>4.0588300000000004</v>
      </c>
      <c r="F2393" s="106"/>
      <c r="J2393" s="110">
        <v>48752</v>
      </c>
      <c r="K2393" s="106">
        <v>4.0683299999999996</v>
      </c>
      <c r="L2393" s="30"/>
      <c r="AF2393" s="35">
        <f t="shared" si="121"/>
        <v>47644</v>
      </c>
      <c r="AG2393" s="36">
        <f t="shared" si="120"/>
        <v>3.9155799999999998E-2</v>
      </c>
      <c r="AH2393" s="36"/>
      <c r="AJ2393" s="37"/>
      <c r="AK2393" s="37"/>
    </row>
    <row r="2394" spans="5:37" x14ac:dyDescent="0.25">
      <c r="E2394" s="1">
        <v>4.0592899999999998</v>
      </c>
      <c r="F2394" s="106"/>
      <c r="J2394" s="110">
        <v>48753</v>
      </c>
      <c r="K2394" s="106">
        <v>4.0683299999999996</v>
      </c>
      <c r="L2394" s="30"/>
      <c r="AF2394" s="35">
        <f t="shared" si="121"/>
        <v>47645</v>
      </c>
      <c r="AG2394" s="36">
        <f t="shared" si="120"/>
        <v>3.9155799999999998E-2</v>
      </c>
      <c r="AH2394" s="36"/>
      <c r="AJ2394" s="37"/>
      <c r="AK2394" s="37"/>
    </row>
    <row r="2395" spans="5:37" x14ac:dyDescent="0.25">
      <c r="E2395" s="1">
        <v>4.0588300000000004</v>
      </c>
      <c r="F2395" s="106"/>
      <c r="J2395" s="110">
        <v>48754</v>
      </c>
      <c r="K2395" s="106">
        <v>4.0687899999999999</v>
      </c>
      <c r="L2395" s="30"/>
      <c r="AF2395" s="35">
        <f t="shared" si="121"/>
        <v>47646</v>
      </c>
      <c r="AG2395" s="36">
        <f t="shared" si="120"/>
        <v>3.9155799999999998E-2</v>
      </c>
      <c r="AH2395" s="36"/>
      <c r="AJ2395" s="37"/>
      <c r="AK2395" s="37"/>
    </row>
    <row r="2396" spans="5:37" x14ac:dyDescent="0.25">
      <c r="E2396" s="1">
        <v>4.0588300000000004</v>
      </c>
      <c r="F2396" s="106"/>
      <c r="J2396" s="110">
        <v>48757</v>
      </c>
      <c r="K2396" s="106">
        <v>4.0683299999999996</v>
      </c>
      <c r="L2396" s="30"/>
      <c r="AF2396" s="35">
        <f t="shared" si="121"/>
        <v>47647</v>
      </c>
      <c r="AG2396" s="36">
        <f t="shared" si="120"/>
        <v>3.9155799999999998E-2</v>
      </c>
      <c r="AH2396" s="36"/>
      <c r="AJ2396" s="37"/>
      <c r="AK2396" s="37"/>
    </row>
    <row r="2397" spans="5:37" x14ac:dyDescent="0.25">
      <c r="E2397" s="1">
        <v>4.0588300000000004</v>
      </c>
      <c r="F2397" s="106"/>
      <c r="J2397" s="110">
        <v>48758</v>
      </c>
      <c r="K2397" s="106">
        <v>4.0683299999999996</v>
      </c>
      <c r="L2397" s="30"/>
      <c r="AF2397" s="35">
        <f t="shared" si="121"/>
        <v>47648</v>
      </c>
      <c r="AG2397" s="36">
        <f t="shared" si="120"/>
        <v>3.916E-2</v>
      </c>
      <c r="AH2397" s="36"/>
      <c r="AJ2397" s="37"/>
      <c r="AK2397" s="37"/>
    </row>
    <row r="2398" spans="5:37" x14ac:dyDescent="0.25">
      <c r="E2398" s="1">
        <v>4.0588300000000004</v>
      </c>
      <c r="F2398" s="106"/>
      <c r="J2398" s="110">
        <v>48759</v>
      </c>
      <c r="K2398" s="106">
        <v>4.0683299999999996</v>
      </c>
      <c r="L2398" s="30"/>
      <c r="AF2398" s="35">
        <f t="shared" si="121"/>
        <v>47649</v>
      </c>
      <c r="AG2398" s="36">
        <f t="shared" si="120"/>
        <v>3.916E-2</v>
      </c>
      <c r="AH2398" s="36"/>
      <c r="AJ2398" s="37"/>
      <c r="AK2398" s="37"/>
    </row>
    <row r="2399" spans="5:37" x14ac:dyDescent="0.25">
      <c r="E2399" s="1">
        <v>4.05952</v>
      </c>
      <c r="F2399" s="106"/>
      <c r="J2399" s="110">
        <v>48760</v>
      </c>
      <c r="K2399" s="106">
        <v>4.0683299999999996</v>
      </c>
      <c r="L2399" s="30"/>
      <c r="AF2399" s="35">
        <f t="shared" si="121"/>
        <v>47650</v>
      </c>
      <c r="AG2399" s="36">
        <f t="shared" si="120"/>
        <v>3.916E-2</v>
      </c>
      <c r="AH2399" s="36"/>
      <c r="AJ2399" s="37"/>
      <c r="AK2399" s="37"/>
    </row>
    <row r="2400" spans="5:37" x14ac:dyDescent="0.25">
      <c r="E2400" s="1">
        <v>4.0588300000000004</v>
      </c>
      <c r="F2400" s="106"/>
      <c r="J2400" s="110">
        <v>48761</v>
      </c>
      <c r="K2400" s="106">
        <v>4.0690200000000001</v>
      </c>
      <c r="L2400" s="30"/>
      <c r="AF2400" s="35">
        <f t="shared" si="121"/>
        <v>47651</v>
      </c>
      <c r="AG2400" s="36">
        <f t="shared" si="120"/>
        <v>3.9155799999999998E-2</v>
      </c>
      <c r="AH2400" s="36"/>
      <c r="AJ2400" s="37"/>
      <c r="AK2400" s="37"/>
    </row>
    <row r="2401" spans="5:37" x14ac:dyDescent="0.25">
      <c r="E2401" s="1">
        <v>4.0588300000000004</v>
      </c>
      <c r="F2401" s="106"/>
      <c r="J2401" s="110">
        <v>48765</v>
      </c>
      <c r="K2401" s="106">
        <v>4.0683299999999996</v>
      </c>
      <c r="L2401" s="30"/>
      <c r="AF2401" s="35">
        <f t="shared" si="121"/>
        <v>47652</v>
      </c>
      <c r="AG2401" s="36">
        <f t="shared" si="120"/>
        <v>3.9157899999999995E-2</v>
      </c>
      <c r="AH2401" s="36"/>
      <c r="AJ2401" s="37"/>
      <c r="AK2401" s="37"/>
    </row>
    <row r="2402" spans="5:37" x14ac:dyDescent="0.25">
      <c r="E2402" s="1">
        <v>4.0588300000000004</v>
      </c>
      <c r="F2402" s="106"/>
      <c r="J2402" s="110">
        <v>48766</v>
      </c>
      <c r="K2402" s="106">
        <v>4.0683299999999996</v>
      </c>
      <c r="L2402" s="30"/>
      <c r="AF2402" s="35">
        <f t="shared" si="121"/>
        <v>47653</v>
      </c>
      <c r="AG2402" s="36">
        <f t="shared" si="120"/>
        <v>3.9157899999999995E-2</v>
      </c>
      <c r="AH2402" s="36"/>
      <c r="AJ2402" s="37"/>
      <c r="AK2402" s="37"/>
    </row>
    <row r="2403" spans="5:37" x14ac:dyDescent="0.25">
      <c r="E2403" s="1">
        <v>4.0592899999999998</v>
      </c>
      <c r="F2403" s="106"/>
      <c r="J2403" s="110">
        <v>48767</v>
      </c>
      <c r="K2403" s="106">
        <v>4.0683299999999996</v>
      </c>
      <c r="L2403" s="30"/>
      <c r="AF2403" s="35">
        <f t="shared" si="121"/>
        <v>47654</v>
      </c>
      <c r="AG2403" s="36">
        <f t="shared" si="120"/>
        <v>3.9155799999999998E-2</v>
      </c>
      <c r="AH2403" s="36"/>
      <c r="AJ2403" s="37"/>
      <c r="AK2403" s="37"/>
    </row>
    <row r="2404" spans="5:37" x14ac:dyDescent="0.25">
      <c r="E2404" s="1">
        <v>4.0588300000000004</v>
      </c>
      <c r="F2404" s="106"/>
      <c r="J2404" s="110">
        <v>48768</v>
      </c>
      <c r="K2404" s="106">
        <v>4.0687899999999999</v>
      </c>
      <c r="L2404" s="30"/>
      <c r="AF2404" s="35">
        <f t="shared" si="121"/>
        <v>47655</v>
      </c>
      <c r="AG2404" s="36">
        <f t="shared" si="120"/>
        <v>3.916E-2</v>
      </c>
      <c r="AH2404" s="36"/>
      <c r="AJ2404" s="37"/>
      <c r="AK2404" s="37"/>
    </row>
    <row r="2405" spans="5:37" x14ac:dyDescent="0.25">
      <c r="E2405" s="1">
        <v>4.0588300000000004</v>
      </c>
      <c r="F2405" s="106"/>
      <c r="J2405" s="110">
        <v>48771</v>
      </c>
      <c r="K2405" s="106">
        <v>4.0683299999999996</v>
      </c>
      <c r="L2405" s="30"/>
      <c r="AF2405" s="35">
        <f t="shared" si="121"/>
        <v>47656</v>
      </c>
      <c r="AG2405" s="36">
        <f t="shared" si="120"/>
        <v>3.916E-2</v>
      </c>
      <c r="AH2405" s="36"/>
      <c r="AJ2405" s="37"/>
      <c r="AK2405" s="37"/>
    </row>
    <row r="2406" spans="5:37" x14ac:dyDescent="0.25">
      <c r="E2406" s="1">
        <v>4.0588300000000004</v>
      </c>
      <c r="F2406" s="106"/>
      <c r="J2406" s="110">
        <v>48772</v>
      </c>
      <c r="K2406" s="106">
        <v>4.0683299999999996</v>
      </c>
      <c r="L2406" s="30"/>
      <c r="AF2406" s="35">
        <f t="shared" si="121"/>
        <v>47657</v>
      </c>
      <c r="AG2406" s="36">
        <f t="shared" si="120"/>
        <v>3.916E-2</v>
      </c>
      <c r="AH2406" s="36"/>
      <c r="AJ2406" s="37"/>
      <c r="AK2406" s="37"/>
    </row>
    <row r="2407" spans="5:37" x14ac:dyDescent="0.25">
      <c r="E2407" s="1">
        <v>4.0588300000000004</v>
      </c>
      <c r="F2407" s="106"/>
      <c r="J2407" s="110">
        <v>48773</v>
      </c>
      <c r="K2407" s="106">
        <v>4.0683299999999996</v>
      </c>
      <c r="L2407" s="30"/>
      <c r="AF2407" s="35">
        <f t="shared" si="121"/>
        <v>47658</v>
      </c>
      <c r="AG2407" s="36">
        <f t="shared" si="120"/>
        <v>3.9155799999999998E-2</v>
      </c>
      <c r="AH2407" s="36"/>
      <c r="AJ2407" s="37"/>
      <c r="AK2407" s="37"/>
    </row>
    <row r="2408" spans="5:37" x14ac:dyDescent="0.25">
      <c r="E2408" s="1">
        <v>4.05952</v>
      </c>
      <c r="F2408" s="106"/>
      <c r="J2408" s="110">
        <v>48774</v>
      </c>
      <c r="K2408" s="106">
        <v>4.0683299999999996</v>
      </c>
      <c r="L2408" s="30"/>
      <c r="AF2408" s="35">
        <f t="shared" si="121"/>
        <v>47659</v>
      </c>
      <c r="AG2408" s="36">
        <f t="shared" si="120"/>
        <v>3.9155799999999998E-2</v>
      </c>
      <c r="AH2408" s="36"/>
      <c r="AJ2408" s="37"/>
      <c r="AK2408" s="37"/>
    </row>
    <row r="2409" spans="5:37" x14ac:dyDescent="0.25">
      <c r="E2409" s="1">
        <v>4.0588300000000004</v>
      </c>
      <c r="F2409" s="106"/>
      <c r="J2409" s="110">
        <v>48775</v>
      </c>
      <c r="K2409" s="106">
        <v>4.0687899999999999</v>
      </c>
      <c r="L2409" s="30"/>
      <c r="AF2409" s="35">
        <f t="shared" si="121"/>
        <v>47660</v>
      </c>
      <c r="AG2409" s="36">
        <f t="shared" si="120"/>
        <v>3.9155799999999998E-2</v>
      </c>
      <c r="AH2409" s="36"/>
      <c r="AJ2409" s="37"/>
      <c r="AK2409" s="37"/>
    </row>
    <row r="2410" spans="5:37" x14ac:dyDescent="0.25">
      <c r="E2410" s="1">
        <v>4.0588300000000004</v>
      </c>
      <c r="F2410" s="106"/>
      <c r="J2410" s="110">
        <v>48778</v>
      </c>
      <c r="K2410" s="106">
        <v>4.0683299999999996</v>
      </c>
      <c r="L2410" s="30"/>
      <c r="AF2410" s="35">
        <f t="shared" si="121"/>
        <v>47661</v>
      </c>
      <c r="AG2410" s="36">
        <f t="shared" si="120"/>
        <v>3.9155799999999998E-2</v>
      </c>
      <c r="AH2410" s="36"/>
      <c r="AJ2410" s="37"/>
      <c r="AK2410" s="37"/>
    </row>
    <row r="2411" spans="5:37" x14ac:dyDescent="0.25">
      <c r="E2411" s="1">
        <v>4.0588300000000004</v>
      </c>
      <c r="F2411" s="106"/>
      <c r="J2411" s="110">
        <v>48779</v>
      </c>
      <c r="K2411" s="106">
        <v>4.0683299999999996</v>
      </c>
      <c r="L2411" s="30"/>
      <c r="AF2411" s="35">
        <f t="shared" si="121"/>
        <v>47662</v>
      </c>
      <c r="AG2411" s="36">
        <f t="shared" si="120"/>
        <v>3.916E-2</v>
      </c>
      <c r="AH2411" s="36"/>
      <c r="AJ2411" s="37"/>
      <c r="AK2411" s="37"/>
    </row>
    <row r="2412" spans="5:37" x14ac:dyDescent="0.25">
      <c r="E2412" s="1">
        <v>4.0592899999999998</v>
      </c>
      <c r="F2412" s="106"/>
      <c r="J2412" s="110">
        <v>48780</v>
      </c>
      <c r="K2412" s="106">
        <v>4.0683299999999996</v>
      </c>
      <c r="L2412" s="30"/>
      <c r="AF2412" s="35">
        <f t="shared" si="121"/>
        <v>47663</v>
      </c>
      <c r="AG2412" s="36">
        <f t="shared" si="120"/>
        <v>3.916E-2</v>
      </c>
      <c r="AH2412" s="36"/>
      <c r="AJ2412" s="37"/>
      <c r="AK2412" s="37"/>
    </row>
    <row r="2413" spans="5:37" x14ac:dyDescent="0.25">
      <c r="E2413" s="1">
        <v>4.0588300000000004</v>
      </c>
      <c r="F2413" s="106"/>
      <c r="J2413" s="110">
        <v>48781</v>
      </c>
      <c r="K2413" s="106">
        <v>4.0683299999999996</v>
      </c>
      <c r="L2413" s="30"/>
      <c r="AF2413" s="35">
        <f t="shared" si="121"/>
        <v>47664</v>
      </c>
      <c r="AG2413" s="36">
        <f t="shared" si="120"/>
        <v>3.916E-2</v>
      </c>
      <c r="AH2413" s="36"/>
      <c r="AJ2413" s="37"/>
      <c r="AK2413" s="37"/>
    </row>
    <row r="2414" spans="5:37" x14ac:dyDescent="0.25">
      <c r="E2414" s="1">
        <v>4.0588300000000004</v>
      </c>
      <c r="F2414" s="106"/>
      <c r="J2414" s="110">
        <v>48782</v>
      </c>
      <c r="K2414" s="106">
        <v>4.0687899999999999</v>
      </c>
      <c r="L2414" s="30"/>
      <c r="AF2414" s="35">
        <f t="shared" si="121"/>
        <v>47665</v>
      </c>
      <c r="AG2414" s="36">
        <f t="shared" si="120"/>
        <v>3.9155799999999998E-2</v>
      </c>
      <c r="AH2414" s="36"/>
      <c r="AJ2414" s="37"/>
      <c r="AK2414" s="37"/>
    </row>
    <row r="2415" spans="5:37" x14ac:dyDescent="0.25">
      <c r="E2415" s="1">
        <v>4.0588300000000004</v>
      </c>
      <c r="F2415" s="106"/>
      <c r="J2415" s="110">
        <v>48785</v>
      </c>
      <c r="K2415" s="106">
        <v>4.0683299999999996</v>
      </c>
      <c r="L2415" s="30"/>
      <c r="AF2415" s="35">
        <f t="shared" si="121"/>
        <v>47666</v>
      </c>
      <c r="AG2415" s="36">
        <f t="shared" si="120"/>
        <v>3.9155799999999998E-2</v>
      </c>
      <c r="AH2415" s="36"/>
      <c r="AJ2415" s="37"/>
      <c r="AK2415" s="37"/>
    </row>
    <row r="2416" spans="5:37" x14ac:dyDescent="0.25">
      <c r="E2416" s="1">
        <v>4.0588300000000004</v>
      </c>
      <c r="F2416" s="106"/>
      <c r="J2416" s="110">
        <v>48786</v>
      </c>
      <c r="K2416" s="106">
        <v>4.0683299999999996</v>
      </c>
      <c r="L2416" s="30"/>
      <c r="AF2416" s="35">
        <f t="shared" si="121"/>
        <v>47667</v>
      </c>
      <c r="AG2416" s="36">
        <f t="shared" si="120"/>
        <v>3.9157899999999995E-2</v>
      </c>
      <c r="AH2416" s="36"/>
      <c r="AJ2416" s="37"/>
      <c r="AK2416" s="37"/>
    </row>
    <row r="2417" spans="5:37" x14ac:dyDescent="0.25">
      <c r="E2417" s="1">
        <v>4.0592899999999998</v>
      </c>
      <c r="F2417" s="106"/>
      <c r="J2417" s="110">
        <v>48787</v>
      </c>
      <c r="K2417" s="106">
        <v>4.0683299999999996</v>
      </c>
      <c r="L2417" s="30"/>
      <c r="AF2417" s="35">
        <f t="shared" si="121"/>
        <v>47668</v>
      </c>
      <c r="AG2417" s="36">
        <f t="shared" si="120"/>
        <v>3.9157899999999995E-2</v>
      </c>
      <c r="AH2417" s="36"/>
      <c r="AJ2417" s="37"/>
      <c r="AK2417" s="37"/>
    </row>
    <row r="2418" spans="5:37" x14ac:dyDescent="0.25">
      <c r="E2418" s="1">
        <v>4.0588300000000004</v>
      </c>
      <c r="F2418" s="106"/>
      <c r="J2418" s="110">
        <v>48788</v>
      </c>
      <c r="K2418" s="106">
        <v>4.0683299999999996</v>
      </c>
      <c r="L2418" s="30"/>
      <c r="AF2418" s="35">
        <f t="shared" si="121"/>
        <v>47669</v>
      </c>
      <c r="AG2418" s="36">
        <f t="shared" si="120"/>
        <v>3.916E-2</v>
      </c>
      <c r="AH2418" s="36"/>
      <c r="AJ2418" s="37"/>
      <c r="AK2418" s="37"/>
    </row>
    <row r="2419" spans="5:37" x14ac:dyDescent="0.25">
      <c r="E2419" s="1">
        <v>4.0588300000000004</v>
      </c>
      <c r="F2419" s="106"/>
      <c r="J2419" s="110">
        <v>48789</v>
      </c>
      <c r="K2419" s="106">
        <v>4.0687899999999999</v>
      </c>
      <c r="L2419" s="30"/>
      <c r="AF2419" s="35">
        <f t="shared" si="121"/>
        <v>47670</v>
      </c>
      <c r="AG2419" s="36">
        <f t="shared" si="120"/>
        <v>3.916E-2</v>
      </c>
      <c r="AH2419" s="36"/>
      <c r="AJ2419" s="37"/>
      <c r="AK2419" s="37"/>
    </row>
    <row r="2420" spans="5:37" x14ac:dyDescent="0.25">
      <c r="E2420" s="1">
        <v>4.0588300000000004</v>
      </c>
      <c r="F2420" s="106"/>
      <c r="J2420" s="110">
        <v>48792</v>
      </c>
      <c r="K2420" s="106">
        <v>4.0683299999999996</v>
      </c>
      <c r="L2420" s="30"/>
      <c r="AF2420" s="35">
        <f t="shared" si="121"/>
        <v>47671</v>
      </c>
      <c r="AG2420" s="36">
        <f t="shared" si="120"/>
        <v>3.916E-2</v>
      </c>
      <c r="AH2420" s="36"/>
      <c r="AJ2420" s="37"/>
      <c r="AK2420" s="37"/>
    </row>
    <row r="2421" spans="5:37" x14ac:dyDescent="0.25">
      <c r="E2421" s="1">
        <v>4.0588300000000004</v>
      </c>
      <c r="F2421" s="106"/>
      <c r="J2421" s="110">
        <v>48793</v>
      </c>
      <c r="K2421" s="106">
        <v>4.0683299999999996</v>
      </c>
      <c r="L2421" s="30"/>
      <c r="AF2421" s="35">
        <f t="shared" si="121"/>
        <v>47672</v>
      </c>
      <c r="AG2421" s="36">
        <f t="shared" si="120"/>
        <v>3.9155799999999998E-2</v>
      </c>
      <c r="AH2421" s="36"/>
      <c r="AJ2421" s="37"/>
      <c r="AK2421" s="37"/>
    </row>
    <row r="2422" spans="5:37" x14ac:dyDescent="0.25">
      <c r="E2422" s="1">
        <v>4.0592899999999998</v>
      </c>
      <c r="F2422" s="106"/>
      <c r="J2422" s="110">
        <v>48794</v>
      </c>
      <c r="K2422" s="106">
        <v>4.0683299999999996</v>
      </c>
      <c r="L2422" s="30"/>
      <c r="AF2422" s="35">
        <f t="shared" si="121"/>
        <v>47673</v>
      </c>
      <c r="AG2422" s="36">
        <f t="shared" si="120"/>
        <v>3.9155799999999998E-2</v>
      </c>
      <c r="AH2422" s="36"/>
      <c r="AJ2422" s="37"/>
      <c r="AK2422" s="37"/>
    </row>
    <row r="2423" spans="5:37" x14ac:dyDescent="0.25">
      <c r="E2423" s="1">
        <v>4.0588300000000004</v>
      </c>
      <c r="F2423" s="106"/>
      <c r="J2423" s="110">
        <v>48795</v>
      </c>
      <c r="K2423" s="106">
        <v>4.0683299999999996</v>
      </c>
      <c r="L2423" s="30"/>
      <c r="AF2423" s="35">
        <f t="shared" si="121"/>
        <v>47674</v>
      </c>
      <c r="AG2423" s="36">
        <f t="shared" si="120"/>
        <v>3.9155799999999998E-2</v>
      </c>
      <c r="AH2423" s="36"/>
      <c r="AJ2423" s="37"/>
      <c r="AK2423" s="37"/>
    </row>
    <row r="2424" spans="5:37" x14ac:dyDescent="0.25">
      <c r="E2424" s="1">
        <v>4.0588300000000004</v>
      </c>
      <c r="F2424" s="106"/>
      <c r="J2424" s="110">
        <v>48796</v>
      </c>
      <c r="K2424" s="106">
        <v>4.0687899999999999</v>
      </c>
      <c r="L2424" s="30"/>
      <c r="AF2424" s="35">
        <f t="shared" si="121"/>
        <v>47675</v>
      </c>
      <c r="AG2424" s="36">
        <f t="shared" si="120"/>
        <v>3.9155799999999998E-2</v>
      </c>
      <c r="AH2424" s="36"/>
      <c r="AJ2424" s="37"/>
      <c r="AK2424" s="37"/>
    </row>
    <row r="2425" spans="5:37" x14ac:dyDescent="0.25">
      <c r="E2425" s="1">
        <v>4.0588300000000004</v>
      </c>
      <c r="F2425" s="106"/>
      <c r="J2425" s="110">
        <v>48799</v>
      </c>
      <c r="K2425" s="106">
        <v>4.0683299999999996</v>
      </c>
      <c r="L2425" s="30"/>
      <c r="AF2425" s="35">
        <f t="shared" si="121"/>
        <v>47676</v>
      </c>
      <c r="AG2425" s="36">
        <f t="shared" si="120"/>
        <v>3.916E-2</v>
      </c>
      <c r="AH2425" s="36"/>
      <c r="AJ2425" s="37"/>
      <c r="AK2425" s="37"/>
    </row>
    <row r="2426" spans="5:37" x14ac:dyDescent="0.25">
      <c r="E2426" s="1">
        <v>4.0588300000000004</v>
      </c>
      <c r="F2426" s="106"/>
      <c r="J2426" s="110">
        <v>48800</v>
      </c>
      <c r="K2426" s="106">
        <v>4.0683299999999996</v>
      </c>
      <c r="L2426" s="30"/>
      <c r="AF2426" s="35">
        <f t="shared" si="121"/>
        <v>47677</v>
      </c>
      <c r="AG2426" s="36">
        <f t="shared" si="120"/>
        <v>3.916E-2</v>
      </c>
      <c r="AH2426" s="36"/>
      <c r="AJ2426" s="37"/>
      <c r="AK2426" s="37"/>
    </row>
    <row r="2427" spans="5:37" x14ac:dyDescent="0.25">
      <c r="E2427" s="1">
        <v>4.0592899999999998</v>
      </c>
      <c r="F2427" s="106"/>
      <c r="J2427" s="110">
        <v>48801</v>
      </c>
      <c r="K2427" s="106">
        <v>4.0683299999999996</v>
      </c>
      <c r="L2427" s="30"/>
      <c r="AF2427" s="35">
        <f t="shared" si="121"/>
        <v>47678</v>
      </c>
      <c r="AG2427" s="36">
        <f t="shared" si="120"/>
        <v>3.916E-2</v>
      </c>
      <c r="AH2427" s="36"/>
      <c r="AJ2427" s="37"/>
      <c r="AK2427" s="37"/>
    </row>
    <row r="2428" spans="5:37" x14ac:dyDescent="0.25">
      <c r="E2428" s="1">
        <v>4.0588300000000004</v>
      </c>
      <c r="F2428" s="106"/>
      <c r="J2428" s="110">
        <v>48802</v>
      </c>
      <c r="K2428" s="106">
        <v>4.0683299999999996</v>
      </c>
      <c r="L2428" s="30"/>
      <c r="AF2428" s="35">
        <f t="shared" si="121"/>
        <v>47679</v>
      </c>
      <c r="AG2428" s="36">
        <f t="shared" si="120"/>
        <v>3.9155799999999998E-2</v>
      </c>
      <c r="AH2428" s="36"/>
      <c r="AJ2428" s="37"/>
      <c r="AK2428" s="37"/>
    </row>
    <row r="2429" spans="5:37" x14ac:dyDescent="0.25">
      <c r="E2429" s="1">
        <v>4.0588300000000004</v>
      </c>
      <c r="F2429" s="106"/>
      <c r="J2429" s="110">
        <v>48803</v>
      </c>
      <c r="K2429" s="106">
        <v>4.0687899999999999</v>
      </c>
      <c r="L2429" s="30"/>
      <c r="AF2429" s="35">
        <f t="shared" si="121"/>
        <v>47680</v>
      </c>
      <c r="AG2429" s="36">
        <f t="shared" si="120"/>
        <v>3.9155799999999998E-2</v>
      </c>
      <c r="AH2429" s="36"/>
      <c r="AJ2429" s="37"/>
      <c r="AK2429" s="37"/>
    </row>
    <row r="2430" spans="5:37" x14ac:dyDescent="0.25">
      <c r="E2430" s="1">
        <v>4.0588300000000004</v>
      </c>
      <c r="F2430" s="106"/>
      <c r="J2430" s="110">
        <v>48806</v>
      </c>
      <c r="K2430" s="106">
        <v>4.0683299999999996</v>
      </c>
      <c r="L2430" s="30"/>
      <c r="AF2430" s="35">
        <f t="shared" si="121"/>
        <v>47681</v>
      </c>
      <c r="AG2430" s="36">
        <f t="shared" si="120"/>
        <v>3.9155799999999998E-2</v>
      </c>
      <c r="AH2430" s="36"/>
      <c r="AJ2430" s="37"/>
      <c r="AK2430" s="37"/>
    </row>
    <row r="2431" spans="5:37" x14ac:dyDescent="0.25">
      <c r="E2431" s="1">
        <v>4.0588300000000004</v>
      </c>
      <c r="F2431" s="106"/>
      <c r="J2431" s="110">
        <v>48807</v>
      </c>
      <c r="K2431" s="106">
        <v>4.0683299999999996</v>
      </c>
      <c r="L2431" s="30"/>
      <c r="AF2431" s="35">
        <f t="shared" si="121"/>
        <v>47682</v>
      </c>
      <c r="AG2431" s="36">
        <f t="shared" si="120"/>
        <v>3.9155799999999998E-2</v>
      </c>
      <c r="AH2431" s="36"/>
      <c r="AJ2431" s="37"/>
      <c r="AK2431" s="37"/>
    </row>
    <row r="2432" spans="5:37" x14ac:dyDescent="0.25">
      <c r="E2432" s="1">
        <v>4.0592899999999998</v>
      </c>
      <c r="F2432" s="106"/>
      <c r="J2432" s="110">
        <v>48808</v>
      </c>
      <c r="K2432" s="106">
        <v>4.0683299999999996</v>
      </c>
      <c r="L2432" s="30"/>
      <c r="AF2432" s="35">
        <f t="shared" si="121"/>
        <v>47683</v>
      </c>
      <c r="AG2432" s="36">
        <f t="shared" si="120"/>
        <v>3.916E-2</v>
      </c>
      <c r="AH2432" s="36"/>
      <c r="AJ2432" s="37"/>
      <c r="AK2432" s="37"/>
    </row>
    <row r="2433" spans="5:37" x14ac:dyDescent="0.25">
      <c r="E2433" s="1">
        <v>4.0588300000000004</v>
      </c>
      <c r="F2433" s="106"/>
      <c r="J2433" s="110">
        <v>48809</v>
      </c>
      <c r="K2433" s="106">
        <v>4.0683299999999996</v>
      </c>
      <c r="L2433" s="30"/>
      <c r="AF2433" s="35">
        <f t="shared" si="121"/>
        <v>47684</v>
      </c>
      <c r="AG2433" s="36">
        <f t="shared" si="120"/>
        <v>3.916E-2</v>
      </c>
      <c r="AH2433" s="36"/>
      <c r="AJ2433" s="37"/>
      <c r="AK2433" s="37"/>
    </row>
    <row r="2434" spans="5:37" x14ac:dyDescent="0.25">
      <c r="E2434" s="1">
        <v>4.0588300000000004</v>
      </c>
      <c r="F2434" s="106"/>
      <c r="J2434" s="110">
        <v>48810</v>
      </c>
      <c r="K2434" s="106">
        <v>4.0687899999999999</v>
      </c>
      <c r="L2434" s="30"/>
      <c r="AF2434" s="35">
        <f t="shared" si="121"/>
        <v>47685</v>
      </c>
      <c r="AG2434" s="36">
        <f t="shared" si="120"/>
        <v>3.916E-2</v>
      </c>
      <c r="AH2434" s="36"/>
      <c r="AJ2434" s="37"/>
      <c r="AK2434" s="37"/>
    </row>
    <row r="2435" spans="5:37" x14ac:dyDescent="0.25">
      <c r="E2435" s="1">
        <v>4.0588300000000004</v>
      </c>
      <c r="F2435" s="106"/>
      <c r="J2435" s="110">
        <v>48813</v>
      </c>
      <c r="K2435" s="106">
        <v>4.0683299999999996</v>
      </c>
      <c r="L2435" s="30"/>
      <c r="AF2435" s="35">
        <f t="shared" si="121"/>
        <v>47686</v>
      </c>
      <c r="AG2435" s="36">
        <f t="shared" si="120"/>
        <v>3.9155799999999998E-2</v>
      </c>
      <c r="AH2435" s="36"/>
      <c r="AJ2435" s="37"/>
      <c r="AK2435" s="37"/>
    </row>
    <row r="2436" spans="5:37" x14ac:dyDescent="0.25">
      <c r="E2436" s="1">
        <v>4.0588300000000004</v>
      </c>
      <c r="F2436" s="106"/>
      <c r="J2436" s="110">
        <v>48814</v>
      </c>
      <c r="K2436" s="106">
        <v>4.0683299999999996</v>
      </c>
      <c r="L2436" s="30"/>
      <c r="AF2436" s="35">
        <f t="shared" si="121"/>
        <v>47687</v>
      </c>
      <c r="AG2436" s="36">
        <f t="shared" si="120"/>
        <v>3.9155799999999998E-2</v>
      </c>
      <c r="AH2436" s="36"/>
      <c r="AJ2436" s="37"/>
      <c r="AK2436" s="37"/>
    </row>
    <row r="2437" spans="5:37" x14ac:dyDescent="0.25">
      <c r="E2437" s="1">
        <v>4.0592899999999998</v>
      </c>
      <c r="F2437" s="106"/>
      <c r="J2437" s="110">
        <v>48815</v>
      </c>
      <c r="K2437" s="106">
        <v>4.0683299999999996</v>
      </c>
      <c r="L2437" s="30"/>
      <c r="AF2437" s="35">
        <f t="shared" si="121"/>
        <v>47688</v>
      </c>
      <c r="AG2437" s="36">
        <f t="shared" si="120"/>
        <v>3.9155799999999998E-2</v>
      </c>
      <c r="AH2437" s="36"/>
      <c r="AJ2437" s="37"/>
      <c r="AK2437" s="37"/>
    </row>
    <row r="2438" spans="5:37" x14ac:dyDescent="0.25">
      <c r="E2438" s="1">
        <v>4.0588300000000004</v>
      </c>
      <c r="F2438" s="106"/>
      <c r="J2438" s="110">
        <v>48816</v>
      </c>
      <c r="K2438" s="106">
        <v>4.0683299999999996</v>
      </c>
      <c r="L2438" s="30"/>
      <c r="AF2438" s="35">
        <f t="shared" si="121"/>
        <v>47689</v>
      </c>
      <c r="AG2438" s="36">
        <f t="shared" si="120"/>
        <v>3.9155799999999998E-2</v>
      </c>
      <c r="AH2438" s="36"/>
      <c r="AJ2438" s="37"/>
      <c r="AK2438" s="37"/>
    </row>
    <row r="2439" spans="5:37" x14ac:dyDescent="0.25">
      <c r="E2439" s="1">
        <v>4.0588300000000004</v>
      </c>
      <c r="F2439" s="106"/>
      <c r="J2439" s="110">
        <v>48817</v>
      </c>
      <c r="K2439" s="106">
        <v>4.0687899999999999</v>
      </c>
      <c r="L2439" s="30"/>
      <c r="AF2439" s="35">
        <f t="shared" si="121"/>
        <v>47690</v>
      </c>
      <c r="AG2439" s="36">
        <f t="shared" ref="AG2439:AG2502" si="122">_xlfn.IFNA(VLOOKUP(AF2439,J:K,2,FALSE)/100,AG2438)</f>
        <v>3.916E-2</v>
      </c>
      <c r="AH2439" s="36"/>
      <c r="AJ2439" s="37"/>
      <c r="AK2439" s="37"/>
    </row>
    <row r="2440" spans="5:37" x14ac:dyDescent="0.25">
      <c r="E2440" s="1">
        <v>4.0588300000000004</v>
      </c>
      <c r="F2440" s="106"/>
      <c r="J2440" s="110">
        <v>48820</v>
      </c>
      <c r="K2440" s="106">
        <v>4.0683299999999996</v>
      </c>
      <c r="L2440" s="30"/>
      <c r="AF2440" s="35">
        <f t="shared" ref="AF2440:AF2503" si="123">AF2439+1</f>
        <v>47691</v>
      </c>
      <c r="AG2440" s="36">
        <f t="shared" si="122"/>
        <v>3.916E-2</v>
      </c>
      <c r="AH2440" s="36"/>
      <c r="AJ2440" s="37"/>
      <c r="AK2440" s="37"/>
    </row>
    <row r="2441" spans="5:37" x14ac:dyDescent="0.25">
      <c r="E2441" s="1">
        <v>4.0588300000000004</v>
      </c>
      <c r="F2441" s="106"/>
      <c r="J2441" s="110">
        <v>48821</v>
      </c>
      <c r="K2441" s="106">
        <v>4.0683299999999996</v>
      </c>
      <c r="L2441" s="30"/>
      <c r="AF2441" s="35">
        <f t="shared" si="123"/>
        <v>47692</v>
      </c>
      <c r="AG2441" s="36">
        <f t="shared" si="122"/>
        <v>3.916E-2</v>
      </c>
      <c r="AH2441" s="36"/>
      <c r="AJ2441" s="37"/>
      <c r="AK2441" s="37"/>
    </row>
    <row r="2442" spans="5:37" x14ac:dyDescent="0.25">
      <c r="E2442" s="1">
        <v>4.0592899999999998</v>
      </c>
      <c r="F2442" s="106"/>
      <c r="J2442" s="110">
        <v>48822</v>
      </c>
      <c r="K2442" s="106">
        <v>4.0683299999999996</v>
      </c>
      <c r="L2442" s="30"/>
      <c r="AF2442" s="35">
        <f t="shared" si="123"/>
        <v>47693</v>
      </c>
      <c r="AG2442" s="36">
        <f t="shared" si="122"/>
        <v>3.9155799999999998E-2</v>
      </c>
      <c r="AH2442" s="36"/>
      <c r="AJ2442" s="37"/>
      <c r="AK2442" s="37"/>
    </row>
    <row r="2443" spans="5:37" x14ac:dyDescent="0.25">
      <c r="E2443" s="1">
        <v>4.0588300000000004</v>
      </c>
      <c r="F2443" s="106"/>
      <c r="J2443" s="110">
        <v>48823</v>
      </c>
      <c r="K2443" s="106">
        <v>4.0683299999999996</v>
      </c>
      <c r="L2443" s="30"/>
      <c r="AF2443" s="35">
        <f t="shared" si="123"/>
        <v>47694</v>
      </c>
      <c r="AG2443" s="36">
        <f t="shared" si="122"/>
        <v>3.9155799999999998E-2</v>
      </c>
      <c r="AH2443" s="36"/>
      <c r="AJ2443" s="37"/>
      <c r="AK2443" s="37"/>
    </row>
    <row r="2444" spans="5:37" x14ac:dyDescent="0.25">
      <c r="E2444" s="1">
        <v>4.0588300000000004</v>
      </c>
      <c r="F2444" s="106"/>
      <c r="J2444" s="110">
        <v>48824</v>
      </c>
      <c r="K2444" s="106">
        <v>4.0690200000000001</v>
      </c>
      <c r="L2444" s="30"/>
      <c r="AF2444" s="35">
        <f t="shared" si="123"/>
        <v>47695</v>
      </c>
      <c r="AG2444" s="36">
        <f t="shared" si="122"/>
        <v>3.9155799999999998E-2</v>
      </c>
      <c r="AH2444" s="36"/>
      <c r="AJ2444" s="37"/>
      <c r="AK2444" s="37"/>
    </row>
    <row r="2445" spans="5:37" x14ac:dyDescent="0.25">
      <c r="E2445" s="1">
        <v>4.0588300000000004</v>
      </c>
      <c r="F2445" s="106"/>
      <c r="J2445" s="110">
        <v>48828</v>
      </c>
      <c r="K2445" s="106">
        <v>4.0683299999999996</v>
      </c>
      <c r="L2445" s="30"/>
      <c r="AF2445" s="35">
        <f t="shared" si="123"/>
        <v>47696</v>
      </c>
      <c r="AG2445" s="36">
        <f t="shared" si="122"/>
        <v>3.9155799999999998E-2</v>
      </c>
      <c r="AH2445" s="36"/>
      <c r="AJ2445" s="37"/>
      <c r="AK2445" s="37"/>
    </row>
    <row r="2446" spans="5:37" x14ac:dyDescent="0.25">
      <c r="E2446" s="1">
        <v>4.0588300000000004</v>
      </c>
      <c r="F2446" s="106"/>
      <c r="J2446" s="110">
        <v>48829</v>
      </c>
      <c r="K2446" s="106">
        <v>4.0683299999999996</v>
      </c>
      <c r="L2446" s="30"/>
      <c r="AF2446" s="35">
        <f t="shared" si="123"/>
        <v>47697</v>
      </c>
      <c r="AG2446" s="36">
        <f t="shared" si="122"/>
        <v>3.916E-2</v>
      </c>
      <c r="AH2446" s="36"/>
      <c r="AJ2446" s="37"/>
      <c r="AK2446" s="37"/>
    </row>
    <row r="2447" spans="5:37" x14ac:dyDescent="0.25">
      <c r="E2447" s="1">
        <v>4.0592899999999998</v>
      </c>
      <c r="F2447" s="106"/>
      <c r="J2447" s="110">
        <v>48830</v>
      </c>
      <c r="K2447" s="106">
        <v>4.0683299999999996</v>
      </c>
      <c r="L2447" s="30"/>
      <c r="AF2447" s="35">
        <f t="shared" si="123"/>
        <v>47698</v>
      </c>
      <c r="AG2447" s="36">
        <f t="shared" si="122"/>
        <v>3.916E-2</v>
      </c>
      <c r="AH2447" s="36"/>
      <c r="AJ2447" s="37"/>
      <c r="AK2447" s="37"/>
    </row>
    <row r="2448" spans="5:37" x14ac:dyDescent="0.25">
      <c r="E2448" s="1">
        <v>4.0588300000000004</v>
      </c>
      <c r="F2448" s="106"/>
      <c r="J2448" s="110">
        <v>48831</v>
      </c>
      <c r="K2448" s="106">
        <v>4.0687899999999999</v>
      </c>
      <c r="L2448" s="30"/>
      <c r="AF2448" s="35">
        <f t="shared" si="123"/>
        <v>47699</v>
      </c>
      <c r="AG2448" s="36">
        <f t="shared" si="122"/>
        <v>3.916E-2</v>
      </c>
      <c r="AH2448" s="36"/>
      <c r="AJ2448" s="37"/>
      <c r="AK2448" s="37"/>
    </row>
    <row r="2449" spans="5:37" x14ac:dyDescent="0.25">
      <c r="E2449" s="1">
        <v>4.0588300000000004</v>
      </c>
      <c r="F2449" s="106"/>
      <c r="J2449" s="110">
        <v>48834</v>
      </c>
      <c r="K2449" s="106">
        <v>4.0683299999999996</v>
      </c>
      <c r="L2449" s="30"/>
      <c r="AF2449" s="35">
        <f t="shared" si="123"/>
        <v>47700</v>
      </c>
      <c r="AG2449" s="36">
        <f t="shared" si="122"/>
        <v>3.9155799999999998E-2</v>
      </c>
      <c r="AH2449" s="36"/>
      <c r="AJ2449" s="37"/>
      <c r="AK2449" s="37"/>
    </row>
    <row r="2450" spans="5:37" x14ac:dyDescent="0.25">
      <c r="E2450" s="1">
        <v>4.0588300000000004</v>
      </c>
      <c r="F2450" s="106"/>
      <c r="J2450" s="110">
        <v>48835</v>
      </c>
      <c r="K2450" s="106">
        <v>4.0683299999999996</v>
      </c>
      <c r="L2450" s="30"/>
      <c r="AF2450" s="35">
        <f t="shared" si="123"/>
        <v>47701</v>
      </c>
      <c r="AG2450" s="36">
        <f t="shared" si="122"/>
        <v>3.9155799999999998E-2</v>
      </c>
      <c r="AH2450" s="36"/>
      <c r="AJ2450" s="37"/>
      <c r="AK2450" s="37"/>
    </row>
    <row r="2451" spans="5:37" x14ac:dyDescent="0.25">
      <c r="E2451" s="1">
        <v>4.0588300000000004</v>
      </c>
      <c r="F2451" s="106"/>
      <c r="J2451" s="110">
        <v>48836</v>
      </c>
      <c r="K2451" s="106">
        <v>4.0683299999999996</v>
      </c>
      <c r="L2451" s="30"/>
      <c r="AF2451" s="35">
        <f t="shared" si="123"/>
        <v>47702</v>
      </c>
      <c r="AG2451" s="36">
        <f t="shared" si="122"/>
        <v>3.9155799999999998E-2</v>
      </c>
      <c r="AH2451" s="36"/>
      <c r="AJ2451" s="37"/>
      <c r="AK2451" s="37"/>
    </row>
    <row r="2452" spans="5:37" x14ac:dyDescent="0.25">
      <c r="E2452" s="1">
        <v>4.05952</v>
      </c>
      <c r="F2452" s="106"/>
      <c r="J2452" s="110">
        <v>48837</v>
      </c>
      <c r="K2452" s="106">
        <v>4.0683299999999996</v>
      </c>
      <c r="L2452" s="30"/>
      <c r="AF2452" s="35">
        <f t="shared" si="123"/>
        <v>47703</v>
      </c>
      <c r="AG2452" s="36">
        <f t="shared" si="122"/>
        <v>3.9155799999999998E-2</v>
      </c>
      <c r="AH2452" s="36"/>
      <c r="AJ2452" s="37"/>
      <c r="AK2452" s="37"/>
    </row>
    <row r="2453" spans="5:37" x14ac:dyDescent="0.25">
      <c r="E2453" s="1">
        <v>4.0588300000000004</v>
      </c>
      <c r="F2453" s="106"/>
      <c r="J2453" s="110">
        <v>48838</v>
      </c>
      <c r="K2453" s="106">
        <v>4.0687899999999999</v>
      </c>
      <c r="L2453" s="30"/>
      <c r="AF2453" s="35">
        <f t="shared" si="123"/>
        <v>47704</v>
      </c>
      <c r="AG2453" s="36">
        <f t="shared" si="122"/>
        <v>3.916E-2</v>
      </c>
      <c r="AH2453" s="36"/>
      <c r="AJ2453" s="37"/>
      <c r="AK2453" s="37"/>
    </row>
    <row r="2454" spans="5:37" x14ac:dyDescent="0.25">
      <c r="E2454" s="1">
        <v>4.0588300000000004</v>
      </c>
      <c r="F2454" s="106"/>
      <c r="J2454" s="110">
        <v>48841</v>
      </c>
      <c r="K2454" s="106">
        <v>4.0683299999999996</v>
      </c>
      <c r="L2454" s="30"/>
      <c r="AF2454" s="35">
        <f t="shared" si="123"/>
        <v>47705</v>
      </c>
      <c r="AG2454" s="36">
        <f t="shared" si="122"/>
        <v>3.916E-2</v>
      </c>
      <c r="AH2454" s="36"/>
      <c r="AJ2454" s="37"/>
      <c r="AK2454" s="37"/>
    </row>
    <row r="2455" spans="5:37" x14ac:dyDescent="0.25">
      <c r="E2455" s="1">
        <v>4.0588300000000004</v>
      </c>
      <c r="F2455" s="106"/>
      <c r="J2455" s="110">
        <v>48842</v>
      </c>
      <c r="K2455" s="106">
        <v>4.0683299999999996</v>
      </c>
      <c r="L2455" s="30"/>
      <c r="AF2455" s="35">
        <f t="shared" si="123"/>
        <v>47706</v>
      </c>
      <c r="AG2455" s="36">
        <f t="shared" si="122"/>
        <v>3.916E-2</v>
      </c>
      <c r="AH2455" s="36"/>
      <c r="AJ2455" s="37"/>
      <c r="AK2455" s="37"/>
    </row>
    <row r="2456" spans="5:37" x14ac:dyDescent="0.25">
      <c r="E2456" s="1">
        <v>4.0592899999999998</v>
      </c>
      <c r="F2456" s="106"/>
      <c r="J2456" s="110">
        <v>48843</v>
      </c>
      <c r="K2456" s="106">
        <v>4.0683299999999996</v>
      </c>
      <c r="L2456" s="30"/>
      <c r="AF2456" s="35">
        <f t="shared" si="123"/>
        <v>47707</v>
      </c>
      <c r="AG2456" s="36">
        <f t="shared" si="122"/>
        <v>3.9155799999999998E-2</v>
      </c>
      <c r="AH2456" s="36"/>
      <c r="AJ2456" s="37"/>
      <c r="AK2456" s="37"/>
    </row>
    <row r="2457" spans="5:37" x14ac:dyDescent="0.25">
      <c r="E2457" s="1">
        <v>4.0588300000000004</v>
      </c>
      <c r="F2457" s="106"/>
      <c r="J2457" s="110">
        <v>48844</v>
      </c>
      <c r="K2457" s="106">
        <v>4.0683299999999996</v>
      </c>
      <c r="L2457" s="30"/>
      <c r="AF2457" s="35">
        <f t="shared" si="123"/>
        <v>47708</v>
      </c>
      <c r="AG2457" s="36">
        <f t="shared" si="122"/>
        <v>3.9155799999999998E-2</v>
      </c>
      <c r="AH2457" s="36"/>
      <c r="AJ2457" s="37"/>
      <c r="AK2457" s="37"/>
    </row>
    <row r="2458" spans="5:37" x14ac:dyDescent="0.25">
      <c r="E2458" s="1">
        <v>4.0588300000000004</v>
      </c>
      <c r="F2458" s="106"/>
      <c r="J2458" s="110">
        <v>48845</v>
      </c>
      <c r="K2458" s="106">
        <v>4.0687899999999999</v>
      </c>
      <c r="L2458" s="30"/>
      <c r="AF2458" s="35">
        <f t="shared" si="123"/>
        <v>47709</v>
      </c>
      <c r="AG2458" s="36">
        <f t="shared" si="122"/>
        <v>3.9155799999999998E-2</v>
      </c>
      <c r="AH2458" s="36"/>
      <c r="AJ2458" s="37"/>
      <c r="AK2458" s="37"/>
    </row>
    <row r="2459" spans="5:37" x14ac:dyDescent="0.25">
      <c r="E2459" s="1">
        <v>4.0588300000000004</v>
      </c>
      <c r="F2459" s="106"/>
      <c r="J2459" s="110">
        <v>48848</v>
      </c>
      <c r="K2459" s="106">
        <v>4.0683299999999996</v>
      </c>
      <c r="L2459" s="30"/>
      <c r="AF2459" s="35">
        <f t="shared" si="123"/>
        <v>47710</v>
      </c>
      <c r="AG2459" s="36">
        <f t="shared" si="122"/>
        <v>3.9155799999999998E-2</v>
      </c>
      <c r="AH2459" s="36"/>
      <c r="AJ2459" s="37"/>
      <c r="AK2459" s="37"/>
    </row>
    <row r="2460" spans="5:37" x14ac:dyDescent="0.25">
      <c r="E2460" s="1">
        <v>4.0588300000000004</v>
      </c>
      <c r="F2460" s="106"/>
      <c r="J2460" s="110">
        <v>48849</v>
      </c>
      <c r="K2460" s="106">
        <v>4.0683299999999996</v>
      </c>
      <c r="L2460" s="30"/>
      <c r="AF2460" s="35">
        <f t="shared" si="123"/>
        <v>47711</v>
      </c>
      <c r="AG2460" s="36">
        <f t="shared" si="122"/>
        <v>3.916E-2</v>
      </c>
      <c r="AH2460" s="36"/>
      <c r="AJ2460" s="37"/>
      <c r="AK2460" s="37"/>
    </row>
    <row r="2461" spans="5:37" x14ac:dyDescent="0.25">
      <c r="E2461" s="1">
        <v>4.0592899999999998</v>
      </c>
      <c r="F2461" s="106"/>
      <c r="J2461" s="110">
        <v>48850</v>
      </c>
      <c r="K2461" s="106">
        <v>4.0683299999999996</v>
      </c>
      <c r="L2461" s="30"/>
      <c r="AF2461" s="35">
        <f t="shared" si="123"/>
        <v>47712</v>
      </c>
      <c r="AG2461" s="36">
        <f t="shared" si="122"/>
        <v>3.916E-2</v>
      </c>
      <c r="AH2461" s="36"/>
      <c r="AJ2461" s="37"/>
      <c r="AK2461" s="37"/>
    </row>
    <row r="2462" spans="5:37" x14ac:dyDescent="0.25">
      <c r="E2462" s="1">
        <v>4.0588300000000004</v>
      </c>
      <c r="F2462" s="106"/>
      <c r="J2462" s="110">
        <v>48851</v>
      </c>
      <c r="K2462" s="106">
        <v>4.0683299999999996</v>
      </c>
      <c r="L2462" s="30"/>
      <c r="AF2462" s="35">
        <f t="shared" si="123"/>
        <v>47713</v>
      </c>
      <c r="AG2462" s="36">
        <f t="shared" si="122"/>
        <v>3.916E-2</v>
      </c>
      <c r="AH2462" s="36"/>
      <c r="AJ2462" s="37"/>
      <c r="AK2462" s="37"/>
    </row>
    <row r="2463" spans="5:37" x14ac:dyDescent="0.25">
      <c r="E2463" s="1">
        <v>4.0588300000000004</v>
      </c>
      <c r="F2463" s="106"/>
      <c r="J2463" s="110">
        <v>48852</v>
      </c>
      <c r="K2463" s="106">
        <v>4.0687899999999999</v>
      </c>
      <c r="L2463" s="30"/>
      <c r="AF2463" s="35">
        <f t="shared" si="123"/>
        <v>47714</v>
      </c>
      <c r="AG2463" s="36">
        <f t="shared" si="122"/>
        <v>3.9155799999999998E-2</v>
      </c>
      <c r="AH2463" s="36"/>
      <c r="AJ2463" s="37"/>
      <c r="AK2463" s="37"/>
    </row>
    <row r="2464" spans="5:37" x14ac:dyDescent="0.25">
      <c r="E2464" s="1">
        <v>4.0588300000000004</v>
      </c>
      <c r="F2464" s="106"/>
      <c r="J2464" s="110">
        <v>48855</v>
      </c>
      <c r="K2464" s="106">
        <v>4.0683299999999996</v>
      </c>
      <c r="L2464" s="30"/>
      <c r="AF2464" s="35">
        <f t="shared" si="123"/>
        <v>47715</v>
      </c>
      <c r="AG2464" s="36">
        <f t="shared" si="122"/>
        <v>3.9155799999999998E-2</v>
      </c>
      <c r="AH2464" s="36"/>
      <c r="AJ2464" s="37"/>
      <c r="AK2464" s="37"/>
    </row>
    <row r="2465" spans="5:37" x14ac:dyDescent="0.25">
      <c r="E2465" s="1">
        <v>4.0588300000000004</v>
      </c>
      <c r="F2465" s="106"/>
      <c r="J2465" s="110">
        <v>48856</v>
      </c>
      <c r="K2465" s="106">
        <v>4.0683299999999996</v>
      </c>
      <c r="L2465" s="30"/>
      <c r="AF2465" s="35">
        <f t="shared" si="123"/>
        <v>47716</v>
      </c>
      <c r="AG2465" s="36">
        <f t="shared" si="122"/>
        <v>3.9155799999999998E-2</v>
      </c>
      <c r="AH2465" s="36"/>
      <c r="AJ2465" s="37"/>
      <c r="AK2465" s="37"/>
    </row>
    <row r="2466" spans="5:37" x14ac:dyDescent="0.25">
      <c r="E2466" s="1">
        <v>4.0592899999999998</v>
      </c>
      <c r="F2466" s="106"/>
      <c r="J2466" s="110">
        <v>48857</v>
      </c>
      <c r="K2466" s="106">
        <v>4.0683299999999996</v>
      </c>
      <c r="L2466" s="30"/>
      <c r="AF2466" s="35">
        <f t="shared" si="123"/>
        <v>47717</v>
      </c>
      <c r="AG2466" s="36">
        <f t="shared" si="122"/>
        <v>3.9155799999999998E-2</v>
      </c>
      <c r="AH2466" s="36"/>
      <c r="AJ2466" s="37"/>
      <c r="AK2466" s="37"/>
    </row>
    <row r="2467" spans="5:37" x14ac:dyDescent="0.25">
      <c r="E2467" s="1">
        <v>4.0588300000000004</v>
      </c>
      <c r="F2467" s="106"/>
      <c r="J2467" s="110">
        <v>48858</v>
      </c>
      <c r="K2467" s="106">
        <v>4.0683299999999996</v>
      </c>
      <c r="L2467" s="30"/>
      <c r="AF2467" s="35">
        <f t="shared" si="123"/>
        <v>47718</v>
      </c>
      <c r="AG2467" s="36">
        <f t="shared" si="122"/>
        <v>3.916E-2</v>
      </c>
      <c r="AH2467" s="36"/>
      <c r="AJ2467" s="37"/>
      <c r="AK2467" s="37"/>
    </row>
    <row r="2468" spans="5:37" x14ac:dyDescent="0.25">
      <c r="E2468" s="1">
        <v>4.0588300000000004</v>
      </c>
      <c r="F2468" s="106"/>
      <c r="J2468" s="110">
        <v>48859</v>
      </c>
      <c r="K2468" s="106">
        <v>4.0690200000000001</v>
      </c>
      <c r="L2468" s="30"/>
      <c r="AF2468" s="35">
        <f t="shared" si="123"/>
        <v>47719</v>
      </c>
      <c r="AG2468" s="36">
        <f t="shared" si="122"/>
        <v>3.916E-2</v>
      </c>
      <c r="AH2468" s="36"/>
      <c r="AJ2468" s="37"/>
      <c r="AK2468" s="37"/>
    </row>
    <row r="2469" spans="5:37" x14ac:dyDescent="0.25">
      <c r="E2469" s="1">
        <v>4.0588300000000004</v>
      </c>
      <c r="F2469" s="106"/>
      <c r="J2469" s="110">
        <v>48863</v>
      </c>
      <c r="K2469" s="106">
        <v>4.0683299999999996</v>
      </c>
      <c r="L2469" s="30"/>
      <c r="AF2469" s="35">
        <f t="shared" si="123"/>
        <v>47720</v>
      </c>
      <c r="AG2469" s="36">
        <f t="shared" si="122"/>
        <v>3.916E-2</v>
      </c>
      <c r="AH2469" s="36"/>
      <c r="AJ2469" s="37"/>
      <c r="AK2469" s="37"/>
    </row>
    <row r="2470" spans="5:37" x14ac:dyDescent="0.25">
      <c r="E2470" s="1">
        <v>4.0588300000000004</v>
      </c>
      <c r="F2470" s="106"/>
      <c r="J2470" s="110">
        <v>48864</v>
      </c>
      <c r="K2470" s="106">
        <v>4.0683299999999996</v>
      </c>
      <c r="L2470" s="30"/>
      <c r="AF2470" s="35">
        <f t="shared" si="123"/>
        <v>47721</v>
      </c>
      <c r="AG2470" s="36">
        <f t="shared" si="122"/>
        <v>3.9155799999999998E-2</v>
      </c>
      <c r="AH2470" s="36"/>
      <c r="AJ2470" s="37"/>
      <c r="AK2470" s="37"/>
    </row>
    <row r="2471" spans="5:37" x14ac:dyDescent="0.25">
      <c r="E2471" s="1">
        <v>4.0592899999999998</v>
      </c>
      <c r="F2471" s="106"/>
      <c r="J2471" s="110">
        <v>48865</v>
      </c>
      <c r="K2471" s="106">
        <v>4.0683299999999996</v>
      </c>
      <c r="L2471" s="30"/>
      <c r="AF2471" s="35">
        <f t="shared" si="123"/>
        <v>47722</v>
      </c>
      <c r="AG2471" s="36">
        <f t="shared" si="122"/>
        <v>3.9155799999999998E-2</v>
      </c>
      <c r="AH2471" s="36"/>
      <c r="AJ2471" s="37"/>
      <c r="AK2471" s="37"/>
    </row>
    <row r="2472" spans="5:37" x14ac:dyDescent="0.25">
      <c r="E2472" s="1">
        <v>4.0588300000000004</v>
      </c>
      <c r="F2472" s="106"/>
      <c r="J2472" s="110">
        <v>48866</v>
      </c>
      <c r="K2472" s="106">
        <v>4.0687899999999999</v>
      </c>
      <c r="L2472" s="30"/>
      <c r="AF2472" s="35">
        <f t="shared" si="123"/>
        <v>47723</v>
      </c>
      <c r="AG2472" s="36">
        <f t="shared" si="122"/>
        <v>3.9155799999999998E-2</v>
      </c>
      <c r="AH2472" s="36"/>
      <c r="AJ2472" s="37"/>
      <c r="AK2472" s="37"/>
    </row>
    <row r="2473" spans="5:37" x14ac:dyDescent="0.25">
      <c r="E2473" s="1">
        <v>4.0588300000000004</v>
      </c>
      <c r="F2473" s="106"/>
      <c r="J2473" s="110">
        <v>48869</v>
      </c>
      <c r="K2473" s="106">
        <v>4.0683299999999996</v>
      </c>
      <c r="L2473" s="30"/>
      <c r="AF2473" s="35">
        <f t="shared" si="123"/>
        <v>47724</v>
      </c>
      <c r="AG2473" s="36">
        <f t="shared" si="122"/>
        <v>3.9155799999999998E-2</v>
      </c>
      <c r="AH2473" s="36"/>
      <c r="AJ2473" s="37"/>
      <c r="AK2473" s="37"/>
    </row>
    <row r="2474" spans="5:37" x14ac:dyDescent="0.25">
      <c r="E2474" s="1">
        <v>4.0588300000000004</v>
      </c>
      <c r="F2474" s="106"/>
      <c r="J2474" s="110">
        <v>48870</v>
      </c>
      <c r="K2474" s="106">
        <v>4.0683299999999996</v>
      </c>
      <c r="L2474" s="30"/>
      <c r="AF2474" s="35">
        <f t="shared" si="123"/>
        <v>47725</v>
      </c>
      <c r="AG2474" s="36">
        <f t="shared" si="122"/>
        <v>3.9162200000000001E-2</v>
      </c>
      <c r="AH2474" s="36"/>
      <c r="AJ2474" s="37"/>
      <c r="AK2474" s="37"/>
    </row>
    <row r="2475" spans="5:37" x14ac:dyDescent="0.25">
      <c r="E2475" s="1">
        <v>4.0588300000000004</v>
      </c>
      <c r="F2475" s="106"/>
      <c r="J2475" s="110">
        <v>48871</v>
      </c>
      <c r="K2475" s="106">
        <v>4.0683299999999996</v>
      </c>
      <c r="L2475" s="30"/>
      <c r="AF2475" s="35">
        <f t="shared" si="123"/>
        <v>47726</v>
      </c>
      <c r="AG2475" s="36">
        <f t="shared" si="122"/>
        <v>3.9162200000000001E-2</v>
      </c>
      <c r="AH2475" s="36"/>
      <c r="AJ2475" s="37"/>
      <c r="AK2475" s="37"/>
    </row>
    <row r="2476" spans="5:37" x14ac:dyDescent="0.25">
      <c r="E2476" s="1">
        <v>4.05952</v>
      </c>
      <c r="F2476" s="106"/>
      <c r="J2476" s="110">
        <v>48872</v>
      </c>
      <c r="K2476" s="106">
        <v>4.0683299999999996</v>
      </c>
      <c r="L2476" s="30"/>
      <c r="AF2476" s="35">
        <f t="shared" si="123"/>
        <v>47727</v>
      </c>
      <c r="AG2476" s="36">
        <f t="shared" si="122"/>
        <v>3.9162200000000001E-2</v>
      </c>
      <c r="AH2476" s="36"/>
      <c r="AJ2476" s="37"/>
      <c r="AK2476" s="37"/>
    </row>
    <row r="2477" spans="5:37" x14ac:dyDescent="0.25">
      <c r="E2477" s="1">
        <v>4.0588300000000004</v>
      </c>
      <c r="F2477" s="106"/>
      <c r="J2477" s="110">
        <v>48873</v>
      </c>
      <c r="K2477" s="106">
        <v>4.0687899999999999</v>
      </c>
      <c r="L2477" s="30"/>
      <c r="AF2477" s="35">
        <f t="shared" si="123"/>
        <v>47728</v>
      </c>
      <c r="AG2477" s="36">
        <f t="shared" si="122"/>
        <v>3.9162200000000001E-2</v>
      </c>
      <c r="AH2477" s="36"/>
      <c r="AJ2477" s="37"/>
      <c r="AK2477" s="37"/>
    </row>
    <row r="2478" spans="5:37" x14ac:dyDescent="0.25">
      <c r="E2478" s="1">
        <v>4.0588300000000004</v>
      </c>
      <c r="F2478" s="106"/>
      <c r="J2478" s="110">
        <v>48876</v>
      </c>
      <c r="K2478" s="106">
        <v>4.0683299999999996</v>
      </c>
      <c r="L2478" s="30"/>
      <c r="AF2478" s="35">
        <f t="shared" si="123"/>
        <v>47729</v>
      </c>
      <c r="AG2478" s="36">
        <f t="shared" si="122"/>
        <v>3.9155799999999998E-2</v>
      </c>
      <c r="AH2478" s="36"/>
      <c r="AJ2478" s="37"/>
      <c r="AK2478" s="37"/>
    </row>
    <row r="2479" spans="5:37" x14ac:dyDescent="0.25">
      <c r="E2479" s="1">
        <v>4.0588300000000004</v>
      </c>
      <c r="F2479" s="106"/>
      <c r="J2479" s="110">
        <v>48877</v>
      </c>
      <c r="K2479" s="106">
        <v>4.0683299999999996</v>
      </c>
      <c r="L2479" s="30"/>
      <c r="AF2479" s="35">
        <f t="shared" si="123"/>
        <v>47730</v>
      </c>
      <c r="AG2479" s="36">
        <f t="shared" si="122"/>
        <v>3.9155799999999998E-2</v>
      </c>
      <c r="AH2479" s="36"/>
      <c r="AJ2479" s="37"/>
      <c r="AK2479" s="37"/>
    </row>
    <row r="2480" spans="5:37" x14ac:dyDescent="0.25">
      <c r="E2480" s="1">
        <v>4.0592899999999998</v>
      </c>
      <c r="F2480" s="106"/>
      <c r="J2480" s="110">
        <v>48878</v>
      </c>
      <c r="K2480" s="106">
        <v>4.0683299999999996</v>
      </c>
      <c r="L2480" s="30"/>
      <c r="AF2480" s="35">
        <f t="shared" si="123"/>
        <v>47731</v>
      </c>
      <c r="AG2480" s="36">
        <f t="shared" si="122"/>
        <v>3.9155799999999998E-2</v>
      </c>
      <c r="AH2480" s="36"/>
      <c r="AJ2480" s="37"/>
      <c r="AK2480" s="37"/>
    </row>
    <row r="2481" spans="5:37" x14ac:dyDescent="0.25">
      <c r="E2481" s="1">
        <v>4.0588300000000004</v>
      </c>
      <c r="F2481" s="106"/>
      <c r="J2481" s="110">
        <v>48879</v>
      </c>
      <c r="K2481" s="106">
        <v>4.0683299999999996</v>
      </c>
      <c r="L2481" s="30"/>
      <c r="AF2481" s="35">
        <f t="shared" si="123"/>
        <v>47732</v>
      </c>
      <c r="AG2481" s="36">
        <f t="shared" si="122"/>
        <v>3.916E-2</v>
      </c>
      <c r="AH2481" s="36"/>
      <c r="AJ2481" s="37"/>
      <c r="AK2481" s="37"/>
    </row>
    <row r="2482" spans="5:37" x14ac:dyDescent="0.25">
      <c r="E2482" s="1">
        <v>4.0588300000000004</v>
      </c>
      <c r="F2482" s="106"/>
      <c r="J2482" s="110">
        <v>48880</v>
      </c>
      <c r="K2482" s="106">
        <v>4.0687899999999999</v>
      </c>
      <c r="L2482" s="30"/>
      <c r="AF2482" s="35">
        <f t="shared" si="123"/>
        <v>47733</v>
      </c>
      <c r="AG2482" s="36">
        <f t="shared" si="122"/>
        <v>3.916E-2</v>
      </c>
      <c r="AH2482" s="36"/>
      <c r="AJ2482" s="37"/>
      <c r="AK2482" s="37"/>
    </row>
    <row r="2483" spans="5:37" x14ac:dyDescent="0.25">
      <c r="E2483" s="1">
        <v>4.0588300000000004</v>
      </c>
      <c r="F2483" s="106"/>
      <c r="J2483" s="110">
        <v>48883</v>
      </c>
      <c r="K2483" s="106">
        <v>4.0683299999999996</v>
      </c>
      <c r="L2483" s="30"/>
      <c r="AF2483" s="35">
        <f t="shared" si="123"/>
        <v>47734</v>
      </c>
      <c r="AG2483" s="36">
        <f t="shared" si="122"/>
        <v>3.916E-2</v>
      </c>
      <c r="AH2483" s="36"/>
      <c r="AJ2483" s="37"/>
      <c r="AK2483" s="37"/>
    </row>
    <row r="2484" spans="5:37" x14ac:dyDescent="0.25">
      <c r="E2484" s="1">
        <v>4.0588300000000004</v>
      </c>
      <c r="F2484" s="106"/>
      <c r="J2484" s="110">
        <v>48884</v>
      </c>
      <c r="K2484" s="106">
        <v>4.0683299999999996</v>
      </c>
      <c r="L2484" s="30"/>
      <c r="AF2484" s="35">
        <f t="shared" si="123"/>
        <v>47735</v>
      </c>
      <c r="AG2484" s="36">
        <f t="shared" si="122"/>
        <v>3.9155799999999998E-2</v>
      </c>
      <c r="AH2484" s="36"/>
      <c r="AJ2484" s="37"/>
      <c r="AK2484" s="37"/>
    </row>
    <row r="2485" spans="5:37" x14ac:dyDescent="0.25">
      <c r="E2485" s="1">
        <v>4.0592899999999998</v>
      </c>
      <c r="F2485" s="106"/>
      <c r="J2485" s="110">
        <v>48885</v>
      </c>
      <c r="K2485" s="106">
        <v>4.0683299999999996</v>
      </c>
      <c r="L2485" s="30"/>
      <c r="AF2485" s="35">
        <f t="shared" si="123"/>
        <v>47736</v>
      </c>
      <c r="AG2485" s="36">
        <f t="shared" si="122"/>
        <v>3.9155799999999998E-2</v>
      </c>
      <c r="AH2485" s="36"/>
      <c r="AJ2485" s="37"/>
      <c r="AK2485" s="37"/>
    </row>
    <row r="2486" spans="5:37" x14ac:dyDescent="0.25">
      <c r="E2486" s="1">
        <v>4.0588300000000004</v>
      </c>
      <c r="F2486" s="106"/>
      <c r="J2486" s="110">
        <v>48886</v>
      </c>
      <c r="K2486" s="106">
        <v>4.0683299999999996</v>
      </c>
      <c r="L2486" s="30"/>
      <c r="AF2486" s="35">
        <f t="shared" si="123"/>
        <v>47737</v>
      </c>
      <c r="AG2486" s="36">
        <f t="shared" si="122"/>
        <v>3.9155799999999998E-2</v>
      </c>
      <c r="AH2486" s="36"/>
      <c r="AJ2486" s="37"/>
      <c r="AK2486" s="37"/>
    </row>
    <row r="2487" spans="5:37" x14ac:dyDescent="0.25">
      <c r="E2487" s="1">
        <v>4.0588300000000004</v>
      </c>
      <c r="F2487" s="106"/>
      <c r="J2487" s="110">
        <v>48887</v>
      </c>
      <c r="K2487" s="106">
        <v>4.0687899999999999</v>
      </c>
      <c r="L2487" s="30"/>
      <c r="AF2487" s="35">
        <f t="shared" si="123"/>
        <v>47738</v>
      </c>
      <c r="AG2487" s="36">
        <f t="shared" si="122"/>
        <v>3.9155799999999998E-2</v>
      </c>
      <c r="AH2487" s="36"/>
      <c r="AJ2487" s="37"/>
      <c r="AK2487" s="37"/>
    </row>
    <row r="2488" spans="5:37" x14ac:dyDescent="0.25">
      <c r="E2488" s="1">
        <v>4.0588300000000004</v>
      </c>
      <c r="F2488" s="106"/>
      <c r="J2488" s="110">
        <v>48890</v>
      </c>
      <c r="K2488" s="106">
        <v>4.0683299999999996</v>
      </c>
      <c r="L2488" s="30"/>
      <c r="AF2488" s="35">
        <f t="shared" si="123"/>
        <v>47739</v>
      </c>
      <c r="AG2488" s="36">
        <f t="shared" si="122"/>
        <v>3.916E-2</v>
      </c>
      <c r="AH2488" s="36"/>
      <c r="AJ2488" s="37"/>
      <c r="AK2488" s="37"/>
    </row>
    <row r="2489" spans="5:37" x14ac:dyDescent="0.25">
      <c r="E2489" s="1">
        <v>4.0588300000000004</v>
      </c>
      <c r="F2489" s="106"/>
      <c r="J2489" s="110">
        <v>48891</v>
      </c>
      <c r="K2489" s="106">
        <v>4.0683299999999996</v>
      </c>
      <c r="L2489" s="30"/>
      <c r="AF2489" s="35">
        <f t="shared" si="123"/>
        <v>47740</v>
      </c>
      <c r="AG2489" s="36">
        <f t="shared" si="122"/>
        <v>3.916E-2</v>
      </c>
      <c r="AH2489" s="36"/>
      <c r="AJ2489" s="37"/>
      <c r="AK2489" s="37"/>
    </row>
    <row r="2490" spans="5:37" x14ac:dyDescent="0.25">
      <c r="E2490" s="1">
        <v>4.0592899999999998</v>
      </c>
      <c r="F2490" s="106"/>
      <c r="J2490" s="110">
        <v>48892</v>
      </c>
      <c r="K2490" s="106">
        <v>4.0683299999999996</v>
      </c>
      <c r="L2490" s="30"/>
      <c r="AF2490" s="35">
        <f t="shared" si="123"/>
        <v>47741</v>
      </c>
      <c r="AG2490" s="36">
        <f t="shared" si="122"/>
        <v>3.916E-2</v>
      </c>
      <c r="AH2490" s="36"/>
      <c r="AJ2490" s="37"/>
      <c r="AK2490" s="37"/>
    </row>
    <row r="2491" spans="5:37" x14ac:dyDescent="0.25">
      <c r="E2491" s="1">
        <v>4.0588300000000004</v>
      </c>
      <c r="F2491" s="106"/>
      <c r="J2491" s="110">
        <v>48893</v>
      </c>
      <c r="K2491" s="106">
        <v>4.0690200000000001</v>
      </c>
      <c r="L2491" s="30"/>
      <c r="AF2491" s="35">
        <f t="shared" si="123"/>
        <v>47742</v>
      </c>
      <c r="AG2491" s="36">
        <f t="shared" si="122"/>
        <v>3.9155799999999998E-2</v>
      </c>
      <c r="AH2491" s="36"/>
      <c r="AJ2491" s="37"/>
      <c r="AK2491" s="37"/>
    </row>
    <row r="2492" spans="5:37" x14ac:dyDescent="0.25">
      <c r="E2492" s="1">
        <v>4.0588300000000004</v>
      </c>
      <c r="F2492" s="106"/>
      <c r="J2492" s="110">
        <v>48897</v>
      </c>
      <c r="K2492" s="106">
        <v>4.0683299999999996</v>
      </c>
      <c r="L2492" s="30"/>
      <c r="AF2492" s="35">
        <f t="shared" si="123"/>
        <v>47743</v>
      </c>
      <c r="AG2492" s="36">
        <f t="shared" si="122"/>
        <v>3.9155799999999998E-2</v>
      </c>
      <c r="AH2492" s="36"/>
      <c r="AJ2492" s="37"/>
      <c r="AK2492" s="37"/>
    </row>
    <row r="2493" spans="5:37" x14ac:dyDescent="0.25">
      <c r="E2493" s="1">
        <v>4.0588300000000004</v>
      </c>
      <c r="F2493" s="106"/>
      <c r="J2493" s="110">
        <v>48898</v>
      </c>
      <c r="K2493" s="106">
        <v>4.0683299999999996</v>
      </c>
      <c r="L2493" s="30"/>
      <c r="AF2493" s="35">
        <f t="shared" si="123"/>
        <v>47744</v>
      </c>
      <c r="AG2493" s="36">
        <f t="shared" si="122"/>
        <v>3.9155799999999998E-2</v>
      </c>
      <c r="AH2493" s="36"/>
      <c r="AJ2493" s="37"/>
      <c r="AK2493" s="37"/>
    </row>
    <row r="2494" spans="5:37" x14ac:dyDescent="0.25">
      <c r="E2494" s="1">
        <v>4.0588300000000004</v>
      </c>
      <c r="F2494" s="106"/>
      <c r="J2494" s="110">
        <v>48899</v>
      </c>
      <c r="K2494" s="106">
        <v>4.0683299999999996</v>
      </c>
      <c r="L2494" s="30"/>
      <c r="AF2494" s="35">
        <f t="shared" si="123"/>
        <v>47745</v>
      </c>
      <c r="AG2494" s="36">
        <f t="shared" si="122"/>
        <v>3.9155799999999998E-2</v>
      </c>
      <c r="AH2494" s="36"/>
      <c r="AJ2494" s="37"/>
      <c r="AK2494" s="37"/>
    </row>
    <row r="2495" spans="5:37" x14ac:dyDescent="0.25">
      <c r="E2495" s="1">
        <v>4.0592899999999998</v>
      </c>
      <c r="F2495" s="106"/>
      <c r="J2495" s="110">
        <v>48900</v>
      </c>
      <c r="K2495" s="106">
        <v>4.0683299999999996</v>
      </c>
      <c r="L2495" s="30"/>
      <c r="AF2495" s="35">
        <f t="shared" si="123"/>
        <v>47746</v>
      </c>
      <c r="AG2495" s="36">
        <f t="shared" si="122"/>
        <v>3.916E-2</v>
      </c>
      <c r="AH2495" s="36"/>
      <c r="AJ2495" s="37"/>
      <c r="AK2495" s="37"/>
    </row>
    <row r="2496" spans="5:37" x14ac:dyDescent="0.25">
      <c r="E2496" s="1">
        <v>4.0588300000000004</v>
      </c>
      <c r="F2496" s="106"/>
      <c r="J2496" s="110">
        <v>48901</v>
      </c>
      <c r="K2496" s="106">
        <v>4.0687899999999999</v>
      </c>
      <c r="L2496" s="30"/>
      <c r="AF2496" s="35">
        <f t="shared" si="123"/>
        <v>47747</v>
      </c>
      <c r="AG2496" s="36">
        <f t="shared" si="122"/>
        <v>3.916E-2</v>
      </c>
      <c r="AH2496" s="36"/>
      <c r="AJ2496" s="37"/>
      <c r="AK2496" s="37"/>
    </row>
    <row r="2497" spans="5:37" x14ac:dyDescent="0.25">
      <c r="E2497" s="1">
        <v>4.0588300000000004</v>
      </c>
      <c r="F2497" s="106"/>
      <c r="J2497" s="110">
        <v>48904</v>
      </c>
      <c r="K2497" s="106">
        <v>4.0683299999999996</v>
      </c>
      <c r="L2497" s="30"/>
      <c r="AF2497" s="35">
        <f t="shared" si="123"/>
        <v>47748</v>
      </c>
      <c r="AG2497" s="36">
        <f t="shared" si="122"/>
        <v>3.916E-2</v>
      </c>
      <c r="AH2497" s="36"/>
      <c r="AJ2497" s="37"/>
      <c r="AK2497" s="37"/>
    </row>
    <row r="2498" spans="5:37" x14ac:dyDescent="0.25">
      <c r="E2498" s="1">
        <v>4.0588300000000004</v>
      </c>
      <c r="F2498" s="106"/>
      <c r="J2498" s="110">
        <v>48905</v>
      </c>
      <c r="K2498" s="106">
        <v>4.0683299999999996</v>
      </c>
      <c r="L2498" s="30"/>
      <c r="AF2498" s="35">
        <f t="shared" si="123"/>
        <v>47749</v>
      </c>
      <c r="AG2498" s="36">
        <f t="shared" si="122"/>
        <v>3.9155799999999998E-2</v>
      </c>
      <c r="AH2498" s="36"/>
      <c r="AJ2498" s="37"/>
      <c r="AK2498" s="37"/>
    </row>
    <row r="2499" spans="5:37" x14ac:dyDescent="0.25">
      <c r="F2499" s="106"/>
      <c r="J2499" s="110">
        <v>48906</v>
      </c>
      <c r="K2499" s="106">
        <v>4.0685599999999997</v>
      </c>
      <c r="L2499" s="30"/>
      <c r="AF2499" s="35">
        <f t="shared" si="123"/>
        <v>47750</v>
      </c>
      <c r="AG2499" s="36">
        <f t="shared" si="122"/>
        <v>3.9155799999999998E-2</v>
      </c>
      <c r="AH2499" s="36"/>
      <c r="AJ2499" s="37"/>
      <c r="AK2499" s="37"/>
    </row>
    <row r="2500" spans="5:37" x14ac:dyDescent="0.25">
      <c r="F2500" s="106"/>
      <c r="J2500" s="110">
        <v>48908</v>
      </c>
      <c r="K2500" s="106">
        <v>4.0687899999999999</v>
      </c>
      <c r="L2500" s="30"/>
      <c r="AF2500" s="35">
        <f t="shared" si="123"/>
        <v>47751</v>
      </c>
      <c r="AG2500" s="36">
        <f t="shared" si="122"/>
        <v>3.9155799999999998E-2</v>
      </c>
      <c r="AH2500" s="36"/>
      <c r="AJ2500" s="37"/>
      <c r="AK2500" s="37"/>
    </row>
    <row r="2501" spans="5:37" x14ac:dyDescent="0.25">
      <c r="F2501" s="106"/>
      <c r="J2501" s="110">
        <v>48911</v>
      </c>
      <c r="K2501" s="106">
        <v>4.0683299999999996</v>
      </c>
      <c r="L2501" s="30"/>
      <c r="AF2501" s="35">
        <f t="shared" si="123"/>
        <v>47752</v>
      </c>
      <c r="AG2501" s="36">
        <f t="shared" si="122"/>
        <v>3.9155799999999998E-2</v>
      </c>
      <c r="AH2501" s="36"/>
      <c r="AJ2501" s="37"/>
      <c r="AK2501" s="37"/>
    </row>
    <row r="2502" spans="5:37" x14ac:dyDescent="0.25">
      <c r="F2502" s="106"/>
      <c r="J2502" s="110">
        <v>48912</v>
      </c>
      <c r="K2502" s="106">
        <v>4.0683299999999996</v>
      </c>
      <c r="L2502" s="30"/>
      <c r="AF2502" s="35">
        <f t="shared" si="123"/>
        <v>47753</v>
      </c>
      <c r="AG2502" s="36">
        <f t="shared" si="122"/>
        <v>3.916E-2</v>
      </c>
      <c r="AH2502" s="36"/>
      <c r="AJ2502" s="37"/>
      <c r="AK2502" s="37"/>
    </row>
    <row r="2503" spans="5:37" x14ac:dyDescent="0.25">
      <c r="F2503" s="106"/>
      <c r="J2503" s="110">
        <v>48913</v>
      </c>
      <c r="K2503" s="106">
        <v>4.1547000000000001</v>
      </c>
      <c r="L2503" s="30"/>
      <c r="AF2503" s="35">
        <f t="shared" si="123"/>
        <v>47754</v>
      </c>
      <c r="AG2503" s="36">
        <f t="shared" ref="AG2503:AG2566" si="124">_xlfn.IFNA(VLOOKUP(AF2503,J:K,2,FALSE)/100,AG2502)</f>
        <v>3.916E-2</v>
      </c>
      <c r="AH2503" s="36"/>
      <c r="AJ2503" s="37"/>
      <c r="AK2503" s="37"/>
    </row>
    <row r="2504" spans="5:37" x14ac:dyDescent="0.25">
      <c r="F2504" s="106"/>
      <c r="J2504" s="110">
        <v>48914</v>
      </c>
      <c r="K2504" s="106">
        <v>4.1547000000000001</v>
      </c>
      <c r="L2504" s="30"/>
      <c r="AF2504" s="35">
        <f t="shared" ref="AF2504:AF2567" si="125">AF2503+1</f>
        <v>47755</v>
      </c>
      <c r="AG2504" s="36">
        <f t="shared" si="124"/>
        <v>3.916E-2</v>
      </c>
      <c r="AH2504" s="36"/>
      <c r="AJ2504" s="37"/>
      <c r="AK2504" s="37"/>
    </row>
    <row r="2505" spans="5:37" x14ac:dyDescent="0.25">
      <c r="F2505" s="106"/>
      <c r="J2505" s="110">
        <v>48915</v>
      </c>
      <c r="K2505" s="106">
        <v>4.1551799999999997</v>
      </c>
      <c r="L2505" s="30"/>
      <c r="AF2505" s="35">
        <f t="shared" si="125"/>
        <v>47756</v>
      </c>
      <c r="AG2505" s="36">
        <f t="shared" si="124"/>
        <v>3.9155799999999998E-2</v>
      </c>
      <c r="AH2505" s="36"/>
      <c r="AJ2505" s="37"/>
      <c r="AK2505" s="37"/>
    </row>
    <row r="2506" spans="5:37" x14ac:dyDescent="0.25">
      <c r="F2506" s="106"/>
      <c r="J2506" s="110">
        <v>48918</v>
      </c>
      <c r="K2506" s="106">
        <v>4.1547000000000001</v>
      </c>
      <c r="L2506" s="30"/>
      <c r="AF2506" s="35">
        <f t="shared" si="125"/>
        <v>47757</v>
      </c>
      <c r="AG2506" s="36">
        <f t="shared" si="124"/>
        <v>3.9155799999999998E-2</v>
      </c>
      <c r="AH2506" s="36"/>
      <c r="AJ2506" s="37"/>
      <c r="AK2506" s="37"/>
    </row>
    <row r="2507" spans="5:37" x14ac:dyDescent="0.25">
      <c r="F2507" s="106"/>
      <c r="J2507" s="110">
        <v>48919</v>
      </c>
      <c r="K2507" s="106">
        <v>4.1547000000000001</v>
      </c>
      <c r="L2507" s="30"/>
      <c r="AF2507" s="35">
        <f t="shared" si="125"/>
        <v>47758</v>
      </c>
      <c r="AG2507" s="36">
        <f t="shared" si="124"/>
        <v>3.9155799999999998E-2</v>
      </c>
      <c r="AH2507" s="36"/>
      <c r="AJ2507" s="37"/>
      <c r="AK2507" s="37"/>
    </row>
    <row r="2508" spans="5:37" x14ac:dyDescent="0.25">
      <c r="F2508" s="106"/>
      <c r="J2508" s="110">
        <v>48920</v>
      </c>
      <c r="K2508" s="106">
        <v>4.1547000000000001</v>
      </c>
      <c r="L2508" s="30"/>
      <c r="AF2508" s="35">
        <f t="shared" si="125"/>
        <v>47759</v>
      </c>
      <c r="AG2508" s="36">
        <f t="shared" si="124"/>
        <v>3.9155799999999998E-2</v>
      </c>
      <c r="AH2508" s="36"/>
      <c r="AJ2508" s="37"/>
      <c r="AK2508" s="37"/>
    </row>
    <row r="2509" spans="5:37" x14ac:dyDescent="0.25">
      <c r="F2509" s="106"/>
      <c r="J2509" s="110">
        <v>48921</v>
      </c>
      <c r="K2509" s="106">
        <v>4.1547000000000001</v>
      </c>
      <c r="L2509" s="30"/>
      <c r="AF2509" s="35">
        <f t="shared" si="125"/>
        <v>47760</v>
      </c>
      <c r="AG2509" s="36">
        <f t="shared" si="124"/>
        <v>3.916E-2</v>
      </c>
      <c r="AH2509" s="36"/>
      <c r="AJ2509" s="37"/>
      <c r="AK2509" s="37"/>
    </row>
    <row r="2510" spans="5:37" x14ac:dyDescent="0.25">
      <c r="F2510" s="106"/>
      <c r="J2510" s="110">
        <v>48922</v>
      </c>
      <c r="K2510" s="106">
        <v>4.1551799999999997</v>
      </c>
      <c r="L2510" s="30"/>
      <c r="AF2510" s="35">
        <f t="shared" si="125"/>
        <v>47761</v>
      </c>
      <c r="AG2510" s="36">
        <f t="shared" si="124"/>
        <v>3.916E-2</v>
      </c>
      <c r="AH2510" s="36"/>
      <c r="AJ2510" s="37"/>
      <c r="AK2510" s="37"/>
    </row>
    <row r="2511" spans="5:37" x14ac:dyDescent="0.25">
      <c r="F2511" s="106"/>
      <c r="J2511" s="110">
        <v>48925</v>
      </c>
      <c r="K2511" s="106">
        <v>4.1547000000000001</v>
      </c>
      <c r="L2511" s="30"/>
      <c r="AF2511" s="35">
        <f t="shared" si="125"/>
        <v>47762</v>
      </c>
      <c r="AG2511" s="36">
        <f t="shared" si="124"/>
        <v>3.916E-2</v>
      </c>
      <c r="AH2511" s="36"/>
      <c r="AJ2511" s="37"/>
      <c r="AK2511" s="37"/>
    </row>
    <row r="2512" spans="5:37" x14ac:dyDescent="0.25">
      <c r="F2512" s="106"/>
      <c r="J2512" s="110">
        <v>48926</v>
      </c>
      <c r="K2512" s="106">
        <v>4.1547000000000001</v>
      </c>
      <c r="L2512" s="30"/>
      <c r="AF2512" s="35">
        <f t="shared" si="125"/>
        <v>47763</v>
      </c>
      <c r="AG2512" s="36">
        <f t="shared" si="124"/>
        <v>3.9155799999999998E-2</v>
      </c>
      <c r="AH2512" s="36"/>
      <c r="AJ2512" s="37"/>
      <c r="AK2512" s="37"/>
    </row>
    <row r="2513" spans="6:37" x14ac:dyDescent="0.25">
      <c r="F2513" s="106"/>
      <c r="J2513" s="110">
        <v>48927</v>
      </c>
      <c r="K2513" s="106">
        <v>4.1547000000000001</v>
      </c>
      <c r="L2513" s="30"/>
      <c r="AF2513" s="35">
        <f t="shared" si="125"/>
        <v>47764</v>
      </c>
      <c r="AG2513" s="36">
        <f t="shared" si="124"/>
        <v>3.9155799999999998E-2</v>
      </c>
      <c r="AH2513" s="36"/>
      <c r="AJ2513" s="37"/>
      <c r="AK2513" s="37"/>
    </row>
    <row r="2514" spans="6:37" x14ac:dyDescent="0.25">
      <c r="F2514" s="106"/>
      <c r="J2514" s="110">
        <v>48928</v>
      </c>
      <c r="K2514" s="106">
        <v>4.1547000000000001</v>
      </c>
      <c r="L2514" s="30"/>
      <c r="AF2514" s="35">
        <f t="shared" si="125"/>
        <v>47765</v>
      </c>
      <c r="AG2514" s="36">
        <f t="shared" si="124"/>
        <v>3.9155799999999998E-2</v>
      </c>
      <c r="AH2514" s="36"/>
      <c r="AJ2514" s="37"/>
      <c r="AK2514" s="37"/>
    </row>
    <row r="2515" spans="6:37" x14ac:dyDescent="0.25">
      <c r="F2515" s="106"/>
      <c r="J2515" s="110">
        <v>48929</v>
      </c>
      <c r="K2515" s="106">
        <v>4.1551799999999997</v>
      </c>
      <c r="L2515" s="30"/>
      <c r="AF2515" s="35">
        <f t="shared" si="125"/>
        <v>47766</v>
      </c>
      <c r="AG2515" s="36">
        <f t="shared" si="124"/>
        <v>3.9155799999999998E-2</v>
      </c>
      <c r="AH2515" s="36"/>
      <c r="AJ2515" s="37"/>
      <c r="AK2515" s="37"/>
    </row>
    <row r="2516" spans="6:37" x14ac:dyDescent="0.25">
      <c r="F2516" s="106"/>
      <c r="J2516" s="110">
        <v>48932</v>
      </c>
      <c r="K2516" s="106">
        <v>4.1547000000000001</v>
      </c>
      <c r="L2516" s="30"/>
      <c r="AF2516" s="35">
        <f t="shared" si="125"/>
        <v>47767</v>
      </c>
      <c r="AG2516" s="36">
        <f t="shared" si="124"/>
        <v>3.9162200000000001E-2</v>
      </c>
      <c r="AH2516" s="36"/>
      <c r="AJ2516" s="37"/>
      <c r="AK2516" s="37"/>
    </row>
    <row r="2517" spans="6:37" x14ac:dyDescent="0.25">
      <c r="F2517" s="106"/>
      <c r="J2517" s="110">
        <v>48933</v>
      </c>
      <c r="K2517" s="106">
        <v>4.1547000000000001</v>
      </c>
      <c r="L2517" s="30"/>
      <c r="AF2517" s="35">
        <f t="shared" si="125"/>
        <v>47768</v>
      </c>
      <c r="AG2517" s="36">
        <f t="shared" si="124"/>
        <v>3.9162200000000001E-2</v>
      </c>
      <c r="AH2517" s="36"/>
      <c r="AJ2517" s="37"/>
      <c r="AK2517" s="37"/>
    </row>
    <row r="2518" spans="6:37" x14ac:dyDescent="0.25">
      <c r="F2518" s="106"/>
      <c r="J2518" s="110">
        <v>48934</v>
      </c>
      <c r="K2518" s="106">
        <v>4.1547000000000001</v>
      </c>
      <c r="L2518" s="30"/>
      <c r="AF2518" s="35">
        <f t="shared" si="125"/>
        <v>47769</v>
      </c>
      <c r="AG2518" s="36">
        <f t="shared" si="124"/>
        <v>3.9162200000000001E-2</v>
      </c>
      <c r="AH2518" s="36"/>
      <c r="AJ2518" s="37"/>
      <c r="AK2518" s="37"/>
    </row>
    <row r="2519" spans="6:37" x14ac:dyDescent="0.25">
      <c r="F2519" s="106"/>
      <c r="J2519" s="110">
        <v>48935</v>
      </c>
      <c r="K2519" s="106">
        <v>4.1547000000000001</v>
      </c>
      <c r="L2519" s="30"/>
      <c r="AF2519" s="35">
        <f t="shared" si="125"/>
        <v>47770</v>
      </c>
      <c r="AG2519" s="36">
        <f t="shared" si="124"/>
        <v>3.9162200000000001E-2</v>
      </c>
      <c r="AH2519" s="36"/>
      <c r="AJ2519" s="37"/>
      <c r="AK2519" s="37"/>
    </row>
    <row r="2520" spans="6:37" x14ac:dyDescent="0.25">
      <c r="F2520" s="106"/>
      <c r="J2520" s="110">
        <v>48936</v>
      </c>
      <c r="K2520" s="106">
        <v>4.1554200000000003</v>
      </c>
      <c r="L2520" s="30"/>
      <c r="AF2520" s="35">
        <f t="shared" si="125"/>
        <v>47771</v>
      </c>
      <c r="AG2520" s="36">
        <f t="shared" si="124"/>
        <v>3.9155799999999998E-2</v>
      </c>
      <c r="AH2520" s="36"/>
      <c r="AJ2520" s="37"/>
      <c r="AK2520" s="37"/>
    </row>
    <row r="2521" spans="6:37" x14ac:dyDescent="0.25">
      <c r="F2521" s="106"/>
      <c r="J2521" s="110">
        <v>48940</v>
      </c>
      <c r="K2521" s="106">
        <v>4.1547000000000001</v>
      </c>
      <c r="L2521" s="30"/>
      <c r="AF2521" s="35">
        <f t="shared" si="125"/>
        <v>47772</v>
      </c>
      <c r="AG2521" s="36">
        <f t="shared" si="124"/>
        <v>3.9155799999999998E-2</v>
      </c>
      <c r="AH2521" s="36"/>
      <c r="AJ2521" s="37"/>
      <c r="AK2521" s="37"/>
    </row>
    <row r="2522" spans="6:37" x14ac:dyDescent="0.25">
      <c r="F2522" s="106"/>
      <c r="J2522" s="110">
        <v>48941</v>
      </c>
      <c r="K2522" s="106">
        <v>4.1547000000000001</v>
      </c>
      <c r="L2522" s="30"/>
      <c r="AF2522" s="35">
        <f t="shared" si="125"/>
        <v>47773</v>
      </c>
      <c r="AG2522" s="36">
        <f t="shared" si="124"/>
        <v>3.9155799999999998E-2</v>
      </c>
      <c r="AH2522" s="36"/>
      <c r="AJ2522" s="37"/>
      <c r="AK2522" s="37"/>
    </row>
    <row r="2523" spans="6:37" x14ac:dyDescent="0.25">
      <c r="F2523" s="106"/>
      <c r="J2523" s="110">
        <v>48942</v>
      </c>
      <c r="K2523" s="106">
        <v>4.1547000000000001</v>
      </c>
      <c r="L2523" s="30"/>
      <c r="AF2523" s="35">
        <f t="shared" si="125"/>
        <v>47774</v>
      </c>
      <c r="AG2523" s="36">
        <f t="shared" si="124"/>
        <v>3.916E-2</v>
      </c>
      <c r="AH2523" s="36"/>
      <c r="AJ2523" s="37"/>
      <c r="AK2523" s="37"/>
    </row>
    <row r="2524" spans="6:37" x14ac:dyDescent="0.25">
      <c r="F2524" s="106"/>
      <c r="J2524" s="110">
        <v>48943</v>
      </c>
      <c r="K2524" s="106">
        <v>4.1554200000000003</v>
      </c>
      <c r="L2524" s="30"/>
      <c r="AF2524" s="35">
        <f t="shared" si="125"/>
        <v>47775</v>
      </c>
      <c r="AG2524" s="36">
        <f t="shared" si="124"/>
        <v>3.916E-2</v>
      </c>
      <c r="AH2524" s="36"/>
      <c r="AJ2524" s="37"/>
      <c r="AK2524" s="37"/>
    </row>
    <row r="2525" spans="6:37" x14ac:dyDescent="0.25">
      <c r="F2525" s="106"/>
      <c r="J2525" s="110">
        <v>48947</v>
      </c>
      <c r="K2525" s="106">
        <v>4.1547000000000001</v>
      </c>
      <c r="L2525" s="30"/>
      <c r="AF2525" s="35">
        <f t="shared" si="125"/>
        <v>47776</v>
      </c>
      <c r="AG2525" s="36">
        <f t="shared" si="124"/>
        <v>3.916E-2</v>
      </c>
      <c r="AH2525" s="36"/>
      <c r="AJ2525" s="37"/>
      <c r="AK2525" s="37"/>
    </row>
    <row r="2526" spans="6:37" x14ac:dyDescent="0.25">
      <c r="F2526" s="106"/>
      <c r="J2526" s="110">
        <v>48948</v>
      </c>
      <c r="K2526" s="106">
        <v>4.1547000000000001</v>
      </c>
      <c r="L2526" s="30"/>
      <c r="AF2526" s="35">
        <f t="shared" si="125"/>
        <v>47777</v>
      </c>
      <c r="AG2526" s="36">
        <f t="shared" si="124"/>
        <v>3.9155799999999998E-2</v>
      </c>
      <c r="AH2526" s="36"/>
      <c r="AJ2526" s="37"/>
      <c r="AK2526" s="37"/>
    </row>
    <row r="2527" spans="6:37" x14ac:dyDescent="0.25">
      <c r="F2527" s="106"/>
      <c r="J2527" s="110">
        <v>48949</v>
      </c>
      <c r="K2527" s="106">
        <v>4.1547000000000001</v>
      </c>
      <c r="L2527" s="30"/>
      <c r="AF2527" s="35">
        <f t="shared" si="125"/>
        <v>47778</v>
      </c>
      <c r="AG2527" s="36">
        <f t="shared" si="124"/>
        <v>3.9155799999999998E-2</v>
      </c>
      <c r="AH2527" s="36"/>
      <c r="AJ2527" s="37"/>
      <c r="AK2527" s="37"/>
    </row>
    <row r="2528" spans="6:37" x14ac:dyDescent="0.25">
      <c r="F2528" s="106"/>
      <c r="J2528" s="110">
        <v>48950</v>
      </c>
      <c r="K2528" s="106">
        <v>4.1551799999999997</v>
      </c>
      <c r="L2528" s="30"/>
      <c r="AF2528" s="35">
        <f t="shared" si="125"/>
        <v>47779</v>
      </c>
      <c r="AG2528" s="36">
        <f t="shared" si="124"/>
        <v>3.9155799999999998E-2</v>
      </c>
      <c r="AH2528" s="36"/>
      <c r="AJ2528" s="37"/>
      <c r="AK2528" s="37"/>
    </row>
    <row r="2529" spans="6:37" x14ac:dyDescent="0.25">
      <c r="F2529" s="106"/>
      <c r="J2529" s="110">
        <v>48953</v>
      </c>
      <c r="K2529" s="106">
        <v>4.1547000000000001</v>
      </c>
      <c r="L2529" s="30"/>
      <c r="AF2529" s="35">
        <f t="shared" si="125"/>
        <v>47780</v>
      </c>
      <c r="AG2529" s="36">
        <f t="shared" si="124"/>
        <v>3.9155799999999998E-2</v>
      </c>
      <c r="AH2529" s="36"/>
      <c r="AJ2529" s="37"/>
      <c r="AK2529" s="37"/>
    </row>
    <row r="2530" spans="6:37" x14ac:dyDescent="0.25">
      <c r="F2530" s="106"/>
      <c r="J2530" s="110">
        <v>48954</v>
      </c>
      <c r="K2530" s="106">
        <v>4.1547000000000001</v>
      </c>
      <c r="L2530" s="30"/>
      <c r="AF2530" s="35">
        <f t="shared" si="125"/>
        <v>47781</v>
      </c>
      <c r="AG2530" s="36">
        <f t="shared" si="124"/>
        <v>3.916E-2</v>
      </c>
      <c r="AH2530" s="36"/>
      <c r="AJ2530" s="37"/>
      <c r="AK2530" s="37"/>
    </row>
    <row r="2531" spans="6:37" x14ac:dyDescent="0.25">
      <c r="F2531" s="106"/>
      <c r="J2531" s="110">
        <v>48955</v>
      </c>
      <c r="K2531" s="106">
        <v>4.1547000000000001</v>
      </c>
      <c r="L2531" s="30"/>
      <c r="AF2531" s="35">
        <f t="shared" si="125"/>
        <v>47782</v>
      </c>
      <c r="AG2531" s="36">
        <f t="shared" si="124"/>
        <v>3.916E-2</v>
      </c>
      <c r="AH2531" s="36"/>
      <c r="AJ2531" s="37"/>
      <c r="AK2531" s="37"/>
    </row>
    <row r="2532" spans="6:37" x14ac:dyDescent="0.25">
      <c r="F2532" s="106"/>
      <c r="J2532" s="110">
        <v>48956</v>
      </c>
      <c r="K2532" s="106">
        <v>4.1547000000000001</v>
      </c>
      <c r="L2532" s="30"/>
      <c r="AF2532" s="35">
        <f t="shared" si="125"/>
        <v>47783</v>
      </c>
      <c r="AG2532" s="36">
        <f t="shared" si="124"/>
        <v>3.916E-2</v>
      </c>
      <c r="AH2532" s="36"/>
      <c r="AJ2532" s="37"/>
      <c r="AK2532" s="37"/>
    </row>
    <row r="2533" spans="6:37" x14ac:dyDescent="0.25">
      <c r="F2533" s="106"/>
      <c r="J2533" s="110">
        <v>48957</v>
      </c>
      <c r="K2533" s="106">
        <v>4.1554200000000003</v>
      </c>
      <c r="L2533" s="30"/>
      <c r="AF2533" s="35">
        <f t="shared" si="125"/>
        <v>47784</v>
      </c>
      <c r="AG2533" s="36">
        <f t="shared" si="124"/>
        <v>3.9155799999999998E-2</v>
      </c>
      <c r="AH2533" s="36"/>
      <c r="AJ2533" s="37"/>
      <c r="AK2533" s="37"/>
    </row>
    <row r="2534" spans="6:37" x14ac:dyDescent="0.25">
      <c r="F2534" s="106"/>
      <c r="J2534" s="110">
        <v>48961</v>
      </c>
      <c r="K2534" s="106">
        <v>4.1547000000000001</v>
      </c>
      <c r="L2534" s="30"/>
      <c r="AF2534" s="35">
        <f t="shared" si="125"/>
        <v>47785</v>
      </c>
      <c r="AG2534" s="36">
        <f t="shared" si="124"/>
        <v>3.9155799999999998E-2</v>
      </c>
      <c r="AH2534" s="36"/>
      <c r="AJ2534" s="37"/>
      <c r="AK2534" s="37"/>
    </row>
    <row r="2535" spans="6:37" x14ac:dyDescent="0.25">
      <c r="F2535" s="106"/>
      <c r="J2535" s="110">
        <v>48962</v>
      </c>
      <c r="K2535" s="106">
        <v>4.1547000000000001</v>
      </c>
      <c r="L2535" s="30"/>
      <c r="AF2535" s="35">
        <f t="shared" si="125"/>
        <v>47786</v>
      </c>
      <c r="AG2535" s="36">
        <f t="shared" si="124"/>
        <v>3.9155799999999998E-2</v>
      </c>
      <c r="AH2535" s="36"/>
      <c r="AJ2535" s="37"/>
      <c r="AK2535" s="37"/>
    </row>
    <row r="2536" spans="6:37" x14ac:dyDescent="0.25">
      <c r="F2536" s="106"/>
      <c r="J2536" s="110">
        <v>48963</v>
      </c>
      <c r="K2536" s="106">
        <v>4.1547000000000001</v>
      </c>
      <c r="L2536" s="30"/>
      <c r="AF2536" s="35">
        <f t="shared" si="125"/>
        <v>47787</v>
      </c>
      <c r="AG2536" s="36">
        <f t="shared" si="124"/>
        <v>3.9155799999999998E-2</v>
      </c>
      <c r="AH2536" s="36"/>
      <c r="AJ2536" s="37"/>
      <c r="AK2536" s="37"/>
    </row>
    <row r="2537" spans="6:37" x14ac:dyDescent="0.25">
      <c r="F2537" s="106"/>
      <c r="J2537" s="110">
        <v>48964</v>
      </c>
      <c r="K2537" s="106">
        <v>4.1551799999999997</v>
      </c>
      <c r="L2537" s="30"/>
      <c r="AF2537" s="35">
        <f t="shared" si="125"/>
        <v>47788</v>
      </c>
      <c r="AG2537" s="36">
        <f t="shared" si="124"/>
        <v>3.916E-2</v>
      </c>
      <c r="AH2537" s="36"/>
      <c r="AJ2537" s="37"/>
      <c r="AK2537" s="37"/>
    </row>
    <row r="2538" spans="6:37" x14ac:dyDescent="0.25">
      <c r="F2538" s="106"/>
      <c r="J2538" s="110">
        <v>48967</v>
      </c>
      <c r="K2538" s="106">
        <v>4.1547000000000001</v>
      </c>
      <c r="L2538" s="30"/>
      <c r="AF2538" s="35">
        <f t="shared" si="125"/>
        <v>47789</v>
      </c>
      <c r="AG2538" s="36">
        <f t="shared" si="124"/>
        <v>3.916E-2</v>
      </c>
      <c r="AH2538" s="36"/>
      <c r="AJ2538" s="37"/>
      <c r="AK2538" s="37"/>
    </row>
    <row r="2539" spans="6:37" x14ac:dyDescent="0.25">
      <c r="F2539" s="106"/>
      <c r="J2539" s="110">
        <v>48968</v>
      </c>
      <c r="K2539" s="106">
        <v>4.1547000000000001</v>
      </c>
      <c r="L2539" s="30"/>
      <c r="AF2539" s="35">
        <f t="shared" si="125"/>
        <v>47790</v>
      </c>
      <c r="AG2539" s="36">
        <f t="shared" si="124"/>
        <v>3.916E-2</v>
      </c>
      <c r="AH2539" s="36"/>
      <c r="AJ2539" s="37"/>
      <c r="AK2539" s="37"/>
    </row>
    <row r="2540" spans="6:37" x14ac:dyDescent="0.25">
      <c r="F2540" s="106"/>
      <c r="J2540" s="110">
        <v>48969</v>
      </c>
      <c r="K2540" s="106">
        <v>4.1547000000000001</v>
      </c>
      <c r="L2540" s="30"/>
      <c r="AF2540" s="35">
        <f t="shared" si="125"/>
        <v>47791</v>
      </c>
      <c r="AG2540" s="36">
        <f t="shared" si="124"/>
        <v>3.9155799999999998E-2</v>
      </c>
      <c r="AH2540" s="36"/>
      <c r="AJ2540" s="37"/>
      <c r="AK2540" s="37"/>
    </row>
    <row r="2541" spans="6:37" x14ac:dyDescent="0.25">
      <c r="F2541" s="106"/>
      <c r="J2541" s="110">
        <v>48970</v>
      </c>
      <c r="K2541" s="106">
        <v>4.1547000000000001</v>
      </c>
      <c r="L2541" s="30"/>
      <c r="AF2541" s="35">
        <f t="shared" si="125"/>
        <v>47792</v>
      </c>
      <c r="AG2541" s="36">
        <f t="shared" si="124"/>
        <v>3.9155799999999998E-2</v>
      </c>
      <c r="AH2541" s="36"/>
      <c r="AJ2541" s="37"/>
      <c r="AK2541" s="37"/>
    </row>
    <row r="2542" spans="6:37" x14ac:dyDescent="0.25">
      <c r="F2542" s="106"/>
      <c r="J2542" s="110">
        <v>48971</v>
      </c>
      <c r="K2542" s="106">
        <v>4.1551799999999997</v>
      </c>
      <c r="L2542" s="30"/>
      <c r="AF2542" s="35">
        <f t="shared" si="125"/>
        <v>47793</v>
      </c>
      <c r="AG2542" s="36">
        <f t="shared" si="124"/>
        <v>3.9155799999999998E-2</v>
      </c>
      <c r="AH2542" s="36"/>
      <c r="AJ2542" s="37"/>
      <c r="AK2542" s="37"/>
    </row>
    <row r="2543" spans="6:37" x14ac:dyDescent="0.25">
      <c r="F2543" s="106"/>
      <c r="J2543" s="110">
        <v>48974</v>
      </c>
      <c r="K2543" s="106">
        <v>4.1547000000000001</v>
      </c>
      <c r="L2543" s="30"/>
      <c r="AF2543" s="35">
        <f t="shared" si="125"/>
        <v>47794</v>
      </c>
      <c r="AG2543" s="36">
        <f t="shared" si="124"/>
        <v>3.9155799999999998E-2</v>
      </c>
      <c r="AH2543" s="36"/>
      <c r="AJ2543" s="37"/>
      <c r="AK2543" s="37"/>
    </row>
    <row r="2544" spans="6:37" x14ac:dyDescent="0.25">
      <c r="F2544" s="106"/>
      <c r="J2544" s="110">
        <v>48975</v>
      </c>
      <c r="K2544" s="106">
        <v>4.1547000000000001</v>
      </c>
      <c r="L2544" s="30"/>
      <c r="AF2544" s="35">
        <f t="shared" si="125"/>
        <v>47795</v>
      </c>
      <c r="AG2544" s="36">
        <f t="shared" si="124"/>
        <v>3.9162200000000001E-2</v>
      </c>
      <c r="AH2544" s="36"/>
      <c r="AJ2544" s="37"/>
      <c r="AK2544" s="37"/>
    </row>
    <row r="2545" spans="6:37" x14ac:dyDescent="0.25">
      <c r="F2545" s="106"/>
      <c r="J2545" s="110">
        <v>48976</v>
      </c>
      <c r="K2545" s="106">
        <v>4.1547000000000001</v>
      </c>
      <c r="L2545" s="30"/>
      <c r="AF2545" s="35">
        <f t="shared" si="125"/>
        <v>47796</v>
      </c>
      <c r="AG2545" s="36">
        <f t="shared" si="124"/>
        <v>3.9162200000000001E-2</v>
      </c>
      <c r="AH2545" s="36"/>
      <c r="AJ2545" s="37"/>
      <c r="AK2545" s="37"/>
    </row>
    <row r="2546" spans="6:37" x14ac:dyDescent="0.25">
      <c r="F2546" s="106"/>
      <c r="J2546" s="110">
        <v>48977</v>
      </c>
      <c r="K2546" s="106">
        <v>4.1547000000000001</v>
      </c>
      <c r="L2546" s="30"/>
      <c r="AF2546" s="35">
        <f t="shared" si="125"/>
        <v>47797</v>
      </c>
      <c r="AG2546" s="36">
        <f t="shared" si="124"/>
        <v>3.9162200000000001E-2</v>
      </c>
      <c r="AH2546" s="36"/>
      <c r="AJ2546" s="37"/>
      <c r="AK2546" s="37"/>
    </row>
    <row r="2547" spans="6:37" x14ac:dyDescent="0.25">
      <c r="F2547" s="106"/>
      <c r="J2547" s="110">
        <v>48978</v>
      </c>
      <c r="K2547" s="106">
        <v>4.1551799999999997</v>
      </c>
      <c r="L2547" s="30"/>
      <c r="AF2547" s="35">
        <f t="shared" si="125"/>
        <v>47798</v>
      </c>
      <c r="AG2547" s="36">
        <f t="shared" si="124"/>
        <v>3.9162200000000001E-2</v>
      </c>
      <c r="AH2547" s="36"/>
      <c r="AJ2547" s="37"/>
      <c r="AK2547" s="37"/>
    </row>
    <row r="2548" spans="6:37" x14ac:dyDescent="0.25">
      <c r="F2548" s="106"/>
      <c r="J2548" s="110">
        <v>48981</v>
      </c>
      <c r="K2548" s="106">
        <v>4.1547000000000001</v>
      </c>
      <c r="L2548" s="30"/>
      <c r="AF2548" s="35">
        <f t="shared" si="125"/>
        <v>47799</v>
      </c>
      <c r="AG2548" s="36">
        <f t="shared" si="124"/>
        <v>3.9155799999999998E-2</v>
      </c>
      <c r="AH2548" s="36"/>
      <c r="AJ2548" s="37"/>
      <c r="AK2548" s="37"/>
    </row>
    <row r="2549" spans="6:37" x14ac:dyDescent="0.25">
      <c r="F2549" s="106"/>
      <c r="J2549" s="110">
        <v>48982</v>
      </c>
      <c r="K2549" s="106">
        <v>4.1547000000000001</v>
      </c>
      <c r="L2549" s="30"/>
      <c r="AF2549" s="35">
        <f t="shared" si="125"/>
        <v>47800</v>
      </c>
      <c r="AG2549" s="36">
        <f t="shared" si="124"/>
        <v>3.9155799999999998E-2</v>
      </c>
      <c r="AH2549" s="36"/>
      <c r="AJ2549" s="37"/>
      <c r="AK2549" s="37"/>
    </row>
    <row r="2550" spans="6:37" x14ac:dyDescent="0.25">
      <c r="F2550" s="106"/>
      <c r="J2550" s="110">
        <v>48983</v>
      </c>
      <c r="K2550" s="106">
        <v>4.1547000000000001</v>
      </c>
      <c r="L2550" s="30"/>
      <c r="AF2550" s="35">
        <f t="shared" si="125"/>
        <v>47801</v>
      </c>
      <c r="AG2550" s="36">
        <f t="shared" si="124"/>
        <v>3.9155799999999998E-2</v>
      </c>
      <c r="AH2550" s="36"/>
      <c r="AJ2550" s="37"/>
      <c r="AK2550" s="37"/>
    </row>
    <row r="2551" spans="6:37" x14ac:dyDescent="0.25">
      <c r="F2551" s="106"/>
      <c r="J2551" s="110">
        <v>48984</v>
      </c>
      <c r="K2551" s="106">
        <v>4.1547000000000001</v>
      </c>
      <c r="L2551" s="30"/>
      <c r="AF2551" s="35">
        <f t="shared" si="125"/>
        <v>47802</v>
      </c>
      <c r="AG2551" s="36">
        <f t="shared" si="124"/>
        <v>3.916E-2</v>
      </c>
      <c r="AH2551" s="36"/>
      <c r="AJ2551" s="37"/>
      <c r="AK2551" s="37"/>
    </row>
    <row r="2552" spans="6:37" x14ac:dyDescent="0.25">
      <c r="F2552" s="106"/>
      <c r="J2552" s="110">
        <v>48985</v>
      </c>
      <c r="K2552" s="106">
        <v>4.1551799999999997</v>
      </c>
      <c r="L2552" s="30"/>
      <c r="AF2552" s="35">
        <f t="shared" si="125"/>
        <v>47803</v>
      </c>
      <c r="AG2552" s="36">
        <f t="shared" si="124"/>
        <v>3.916E-2</v>
      </c>
      <c r="AH2552" s="36"/>
      <c r="AJ2552" s="37"/>
      <c r="AK2552" s="37"/>
    </row>
    <row r="2553" spans="6:37" x14ac:dyDescent="0.25">
      <c r="F2553" s="106"/>
      <c r="J2553" s="110">
        <v>48988</v>
      </c>
      <c r="K2553" s="106">
        <v>4.1547000000000001</v>
      </c>
      <c r="AF2553" s="35">
        <f t="shared" si="125"/>
        <v>47804</v>
      </c>
      <c r="AG2553" s="36">
        <f t="shared" si="124"/>
        <v>3.916E-2</v>
      </c>
      <c r="AH2553" s="36"/>
      <c r="AJ2553" s="37"/>
      <c r="AK2553" s="37"/>
    </row>
    <row r="2554" spans="6:37" x14ac:dyDescent="0.25">
      <c r="F2554" s="106"/>
      <c r="J2554" s="110">
        <v>48989</v>
      </c>
      <c r="K2554" s="106">
        <v>4.1547000000000001</v>
      </c>
      <c r="AF2554" s="35">
        <f t="shared" si="125"/>
        <v>47805</v>
      </c>
      <c r="AG2554" s="36">
        <f t="shared" si="124"/>
        <v>3.9155799999999998E-2</v>
      </c>
      <c r="AH2554" s="36"/>
      <c r="AJ2554" s="37"/>
      <c r="AK2554" s="37"/>
    </row>
    <row r="2555" spans="6:37" x14ac:dyDescent="0.25">
      <c r="F2555" s="106"/>
      <c r="J2555" s="110">
        <v>48990</v>
      </c>
      <c r="K2555" s="106">
        <v>4.1547000000000001</v>
      </c>
      <c r="AF2555" s="35">
        <f t="shared" si="125"/>
        <v>47806</v>
      </c>
      <c r="AG2555" s="36">
        <f t="shared" si="124"/>
        <v>3.9155799999999998E-2</v>
      </c>
      <c r="AH2555" s="36"/>
      <c r="AJ2555" s="37"/>
      <c r="AK2555" s="37"/>
    </row>
    <row r="2556" spans="6:37" x14ac:dyDescent="0.25">
      <c r="F2556" s="106"/>
      <c r="J2556" s="110">
        <v>48991</v>
      </c>
      <c r="K2556" s="106">
        <v>4.1547000000000001</v>
      </c>
      <c r="AF2556" s="35">
        <f t="shared" si="125"/>
        <v>47807</v>
      </c>
      <c r="AG2556" s="36">
        <f t="shared" si="124"/>
        <v>3.9155799999999998E-2</v>
      </c>
      <c r="AH2556" s="36"/>
      <c r="AJ2556" s="37"/>
      <c r="AK2556" s="37"/>
    </row>
    <row r="2557" spans="6:37" x14ac:dyDescent="0.25">
      <c r="F2557" s="106"/>
      <c r="J2557" s="110">
        <v>48992</v>
      </c>
      <c r="K2557" s="106">
        <v>4.1554200000000003</v>
      </c>
      <c r="AF2557" s="35">
        <f t="shared" si="125"/>
        <v>47808</v>
      </c>
      <c r="AG2557" s="36">
        <f t="shared" si="124"/>
        <v>3.9155799999999998E-2</v>
      </c>
      <c r="AH2557" s="36"/>
      <c r="AJ2557" s="37"/>
      <c r="AK2557" s="37"/>
    </row>
    <row r="2558" spans="6:37" x14ac:dyDescent="0.25">
      <c r="F2558" s="106"/>
      <c r="J2558" s="110">
        <v>48996</v>
      </c>
      <c r="K2558" s="106">
        <v>4.1547000000000001</v>
      </c>
      <c r="AF2558" s="35">
        <f t="shared" si="125"/>
        <v>47809</v>
      </c>
      <c r="AG2558" s="36">
        <f t="shared" si="124"/>
        <v>3.916E-2</v>
      </c>
      <c r="AH2558" s="36"/>
      <c r="AJ2558" s="37"/>
      <c r="AK2558" s="37"/>
    </row>
    <row r="2559" spans="6:37" x14ac:dyDescent="0.25">
      <c r="F2559" s="106"/>
      <c r="J2559" s="110">
        <v>48997</v>
      </c>
      <c r="K2559" s="106">
        <v>4.1547000000000001</v>
      </c>
      <c r="AF2559" s="35">
        <f t="shared" si="125"/>
        <v>47810</v>
      </c>
      <c r="AG2559" s="36">
        <f t="shared" si="124"/>
        <v>3.916E-2</v>
      </c>
      <c r="AH2559" s="36"/>
      <c r="AJ2559" s="37"/>
      <c r="AK2559" s="37"/>
    </row>
    <row r="2560" spans="6:37" x14ac:dyDescent="0.25">
      <c r="F2560" s="106"/>
      <c r="J2560" s="110">
        <v>48998</v>
      </c>
      <c r="K2560" s="106">
        <v>4.1547000000000001</v>
      </c>
      <c r="AF2560" s="35">
        <f t="shared" si="125"/>
        <v>47811</v>
      </c>
      <c r="AG2560" s="36">
        <f t="shared" si="124"/>
        <v>3.916E-2</v>
      </c>
      <c r="AH2560" s="36"/>
      <c r="AJ2560" s="37"/>
      <c r="AK2560" s="37"/>
    </row>
    <row r="2561" spans="6:37" x14ac:dyDescent="0.25">
      <c r="F2561" s="106"/>
      <c r="J2561" s="110">
        <v>48999</v>
      </c>
      <c r="K2561" s="106">
        <v>4.1551799999999997</v>
      </c>
      <c r="AF2561" s="35">
        <f t="shared" si="125"/>
        <v>47812</v>
      </c>
      <c r="AG2561" s="36">
        <f t="shared" si="124"/>
        <v>3.9155799999999998E-2</v>
      </c>
      <c r="AH2561" s="36"/>
      <c r="AJ2561" s="37"/>
      <c r="AK2561" s="37"/>
    </row>
    <row r="2562" spans="6:37" x14ac:dyDescent="0.25">
      <c r="F2562" s="106"/>
      <c r="J2562" s="110">
        <v>49002</v>
      </c>
      <c r="K2562" s="106">
        <v>4.1547000000000001</v>
      </c>
      <c r="AF2562" s="35">
        <f t="shared" si="125"/>
        <v>47813</v>
      </c>
      <c r="AG2562" s="36">
        <f t="shared" si="124"/>
        <v>3.9155799999999998E-2</v>
      </c>
      <c r="AH2562" s="36"/>
      <c r="AJ2562" s="37"/>
      <c r="AK2562" s="37"/>
    </row>
    <row r="2563" spans="6:37" x14ac:dyDescent="0.25">
      <c r="F2563" s="106"/>
      <c r="J2563" s="110">
        <v>49003</v>
      </c>
      <c r="K2563" s="106">
        <v>4.1547000000000001</v>
      </c>
      <c r="AF2563" s="35">
        <f t="shared" si="125"/>
        <v>47814</v>
      </c>
      <c r="AG2563" s="36">
        <f t="shared" si="124"/>
        <v>3.9157899999999995E-2</v>
      </c>
      <c r="AH2563" s="36"/>
      <c r="AJ2563" s="37"/>
      <c r="AK2563" s="37"/>
    </row>
    <row r="2564" spans="6:37" x14ac:dyDescent="0.25">
      <c r="F2564" s="106"/>
      <c r="J2564" s="110">
        <v>49004</v>
      </c>
      <c r="K2564" s="106">
        <v>4.1547000000000001</v>
      </c>
      <c r="AF2564" s="35">
        <f t="shared" si="125"/>
        <v>47815</v>
      </c>
      <c r="AG2564" s="36">
        <f t="shared" si="124"/>
        <v>3.9157899999999995E-2</v>
      </c>
      <c r="AH2564" s="36"/>
      <c r="AJ2564" s="37"/>
      <c r="AK2564" s="37"/>
    </row>
    <row r="2565" spans="6:37" x14ac:dyDescent="0.25">
      <c r="F2565" s="106"/>
      <c r="J2565" s="110">
        <v>49005</v>
      </c>
      <c r="K2565" s="106">
        <v>4.1547000000000001</v>
      </c>
      <c r="AF2565" s="35">
        <f t="shared" si="125"/>
        <v>47816</v>
      </c>
      <c r="AG2565" s="36">
        <f t="shared" si="124"/>
        <v>3.916E-2</v>
      </c>
      <c r="AH2565" s="36"/>
      <c r="AJ2565" s="37"/>
      <c r="AK2565" s="37"/>
    </row>
    <row r="2566" spans="6:37" x14ac:dyDescent="0.25">
      <c r="F2566" s="106"/>
      <c r="J2566" s="110">
        <v>49006</v>
      </c>
      <c r="K2566" s="106">
        <v>4.1551799999999997</v>
      </c>
      <c r="AF2566" s="35">
        <f t="shared" si="125"/>
        <v>47817</v>
      </c>
      <c r="AG2566" s="36">
        <f t="shared" si="124"/>
        <v>3.916E-2</v>
      </c>
      <c r="AH2566" s="36"/>
      <c r="AJ2566" s="37"/>
      <c r="AK2566" s="37"/>
    </row>
    <row r="2567" spans="6:37" x14ac:dyDescent="0.25">
      <c r="F2567" s="106"/>
      <c r="J2567" s="110">
        <v>49009</v>
      </c>
      <c r="K2567" s="106">
        <v>4.1547000000000001</v>
      </c>
      <c r="AF2567" s="35">
        <f t="shared" si="125"/>
        <v>47818</v>
      </c>
      <c r="AG2567" s="36">
        <f t="shared" ref="AG2567:AG2630" si="126">_xlfn.IFNA(VLOOKUP(AF2567,J:K,2,FALSE)/100,AG2566)</f>
        <v>3.916E-2</v>
      </c>
      <c r="AH2567" s="36"/>
      <c r="AJ2567" s="37"/>
      <c r="AK2567" s="37"/>
    </row>
    <row r="2568" spans="6:37" x14ac:dyDescent="0.25">
      <c r="F2568" s="106"/>
      <c r="J2568" s="110">
        <v>49010</v>
      </c>
      <c r="K2568" s="106">
        <v>4.1547000000000001</v>
      </c>
      <c r="AF2568" s="35">
        <f t="shared" ref="AF2568:AF2631" si="127">AF2567+1</f>
        <v>47819</v>
      </c>
      <c r="AG2568" s="36">
        <f t="shared" si="126"/>
        <v>3.9155799999999998E-2</v>
      </c>
      <c r="AH2568" s="36"/>
      <c r="AJ2568" s="37"/>
      <c r="AK2568" s="37"/>
    </row>
    <row r="2569" spans="6:37" x14ac:dyDescent="0.25">
      <c r="F2569" s="106"/>
      <c r="J2569" s="110">
        <v>49011</v>
      </c>
      <c r="K2569" s="106">
        <v>4.1547000000000001</v>
      </c>
      <c r="AF2569" s="35">
        <f t="shared" si="127"/>
        <v>47820</v>
      </c>
      <c r="AG2569" s="36">
        <f t="shared" si="126"/>
        <v>3.9731200000000001E-2</v>
      </c>
      <c r="AH2569" s="36"/>
      <c r="AJ2569" s="37"/>
      <c r="AK2569" s="37"/>
    </row>
    <row r="2570" spans="6:37" x14ac:dyDescent="0.25">
      <c r="F2570" s="106"/>
      <c r="J2570" s="110">
        <v>49012</v>
      </c>
      <c r="K2570" s="106">
        <v>4.1547000000000001</v>
      </c>
      <c r="AF2570" s="35">
        <f t="shared" si="127"/>
        <v>47821</v>
      </c>
      <c r="AG2570" s="36">
        <f t="shared" si="126"/>
        <v>3.9731200000000001E-2</v>
      </c>
      <c r="AH2570" s="36"/>
      <c r="AJ2570" s="37"/>
      <c r="AK2570" s="37"/>
    </row>
    <row r="2571" spans="6:37" x14ac:dyDescent="0.25">
      <c r="F2571" s="106"/>
      <c r="J2571" s="110">
        <v>49013</v>
      </c>
      <c r="K2571" s="106">
        <v>4.1551799999999997</v>
      </c>
      <c r="AF2571" s="35">
        <f t="shared" si="127"/>
        <v>47822</v>
      </c>
      <c r="AG2571" s="36">
        <f t="shared" si="126"/>
        <v>3.9731200000000001E-2</v>
      </c>
      <c r="AH2571" s="36"/>
      <c r="AJ2571" s="37"/>
      <c r="AK2571" s="37"/>
    </row>
    <row r="2572" spans="6:37" x14ac:dyDescent="0.25">
      <c r="F2572" s="106"/>
      <c r="J2572" s="110">
        <v>49016</v>
      </c>
      <c r="K2572" s="106">
        <v>4.1547000000000001</v>
      </c>
      <c r="AF2572" s="35">
        <f t="shared" si="127"/>
        <v>47823</v>
      </c>
      <c r="AG2572" s="36">
        <f t="shared" si="126"/>
        <v>3.9735600000000003E-2</v>
      </c>
      <c r="AH2572" s="36"/>
      <c r="AJ2572" s="37"/>
      <c r="AK2572" s="37"/>
    </row>
    <row r="2573" spans="6:37" x14ac:dyDescent="0.25">
      <c r="F2573" s="106"/>
      <c r="J2573" s="110">
        <v>49017</v>
      </c>
      <c r="K2573" s="106">
        <v>4.1547000000000001</v>
      </c>
      <c r="AF2573" s="35">
        <f t="shared" si="127"/>
        <v>47824</v>
      </c>
      <c r="AG2573" s="36">
        <f t="shared" si="126"/>
        <v>3.9735600000000003E-2</v>
      </c>
      <c r="AH2573" s="36"/>
      <c r="AJ2573" s="37"/>
      <c r="AK2573" s="37"/>
    </row>
    <row r="2574" spans="6:37" x14ac:dyDescent="0.25">
      <c r="F2574" s="106"/>
      <c r="J2574" s="110">
        <v>49018</v>
      </c>
      <c r="K2574" s="106">
        <v>4.1547000000000001</v>
      </c>
      <c r="AF2574" s="35">
        <f t="shared" si="127"/>
        <v>47825</v>
      </c>
      <c r="AG2574" s="36">
        <f t="shared" si="126"/>
        <v>3.9735600000000003E-2</v>
      </c>
      <c r="AH2574" s="36"/>
      <c r="AJ2574" s="37"/>
      <c r="AK2574" s="37"/>
    </row>
    <row r="2575" spans="6:37" x14ac:dyDescent="0.25">
      <c r="F2575" s="106"/>
      <c r="J2575" s="110">
        <v>49019</v>
      </c>
      <c r="K2575" s="106">
        <v>4.1547000000000001</v>
      </c>
      <c r="AF2575" s="35">
        <f t="shared" si="127"/>
        <v>47826</v>
      </c>
      <c r="AG2575" s="36">
        <f t="shared" si="126"/>
        <v>3.9731200000000001E-2</v>
      </c>
      <c r="AH2575" s="36"/>
      <c r="AJ2575" s="37"/>
      <c r="AK2575" s="37"/>
    </row>
    <row r="2576" spans="6:37" x14ac:dyDescent="0.25">
      <c r="F2576" s="106"/>
      <c r="J2576" s="110">
        <v>49020</v>
      </c>
      <c r="K2576" s="106">
        <v>4.1551799999999997</v>
      </c>
      <c r="AF2576" s="35">
        <f t="shared" si="127"/>
        <v>47827</v>
      </c>
      <c r="AG2576" s="36">
        <f t="shared" si="126"/>
        <v>3.9731200000000001E-2</v>
      </c>
      <c r="AH2576" s="36"/>
      <c r="AJ2576" s="37"/>
      <c r="AK2576" s="37"/>
    </row>
    <row r="2577" spans="6:37" x14ac:dyDescent="0.25">
      <c r="F2577" s="106"/>
      <c r="J2577" s="110">
        <v>49023</v>
      </c>
      <c r="K2577" s="106">
        <v>4.1547000000000001</v>
      </c>
      <c r="AF2577" s="35">
        <f t="shared" si="127"/>
        <v>47828</v>
      </c>
      <c r="AG2577" s="36">
        <f t="shared" si="126"/>
        <v>3.9731200000000001E-2</v>
      </c>
      <c r="AH2577" s="36"/>
      <c r="AJ2577" s="37"/>
      <c r="AK2577" s="37"/>
    </row>
    <row r="2578" spans="6:37" x14ac:dyDescent="0.25">
      <c r="F2578" s="106"/>
      <c r="J2578" s="110">
        <v>49024</v>
      </c>
      <c r="K2578" s="106">
        <v>4.1547000000000001</v>
      </c>
      <c r="AF2578" s="35">
        <f t="shared" si="127"/>
        <v>47829</v>
      </c>
      <c r="AG2578" s="36">
        <f t="shared" si="126"/>
        <v>3.9731200000000001E-2</v>
      </c>
      <c r="AH2578" s="36"/>
      <c r="AJ2578" s="37"/>
      <c r="AK2578" s="37"/>
    </row>
    <row r="2579" spans="6:37" x14ac:dyDescent="0.25">
      <c r="F2579" s="106"/>
      <c r="J2579" s="110">
        <v>49025</v>
      </c>
      <c r="K2579" s="106">
        <v>4.1547000000000001</v>
      </c>
      <c r="AF2579" s="35">
        <f t="shared" si="127"/>
        <v>47830</v>
      </c>
      <c r="AG2579" s="36">
        <f t="shared" si="126"/>
        <v>3.9735600000000003E-2</v>
      </c>
      <c r="AH2579" s="36"/>
      <c r="AJ2579" s="37"/>
      <c r="AK2579" s="37"/>
    </row>
    <row r="2580" spans="6:37" x14ac:dyDescent="0.25">
      <c r="F2580" s="106"/>
      <c r="J2580" s="110">
        <v>49026</v>
      </c>
      <c r="K2580" s="106">
        <v>4.1547000000000001</v>
      </c>
      <c r="AF2580" s="35">
        <f t="shared" si="127"/>
        <v>47831</v>
      </c>
      <c r="AG2580" s="36">
        <f t="shared" si="126"/>
        <v>3.9735600000000003E-2</v>
      </c>
      <c r="AH2580" s="36"/>
      <c r="AJ2580" s="37"/>
      <c r="AK2580" s="37"/>
    </row>
    <row r="2581" spans="6:37" x14ac:dyDescent="0.25">
      <c r="F2581" s="106"/>
      <c r="J2581" s="110">
        <v>49027</v>
      </c>
      <c r="K2581" s="106">
        <v>4.1551799999999997</v>
      </c>
      <c r="AF2581" s="35">
        <f t="shared" si="127"/>
        <v>47832</v>
      </c>
      <c r="AG2581" s="36">
        <f t="shared" si="126"/>
        <v>3.9735600000000003E-2</v>
      </c>
      <c r="AH2581" s="36"/>
      <c r="AJ2581" s="37"/>
      <c r="AK2581" s="37"/>
    </row>
    <row r="2582" spans="6:37" x14ac:dyDescent="0.25">
      <c r="F2582" s="106"/>
      <c r="J2582" s="110">
        <v>49030</v>
      </c>
      <c r="K2582" s="106">
        <v>4.1547000000000001</v>
      </c>
      <c r="AF2582" s="35">
        <f t="shared" si="127"/>
        <v>47833</v>
      </c>
      <c r="AG2582" s="36">
        <f t="shared" si="126"/>
        <v>3.9731200000000001E-2</v>
      </c>
      <c r="AH2582" s="36"/>
      <c r="AJ2582" s="37"/>
      <c r="AK2582" s="37"/>
    </row>
    <row r="2583" spans="6:37" x14ac:dyDescent="0.25">
      <c r="F2583" s="106"/>
      <c r="J2583" s="110">
        <v>49031</v>
      </c>
      <c r="K2583" s="106">
        <v>4.1547000000000001</v>
      </c>
      <c r="AF2583" s="35">
        <f t="shared" si="127"/>
        <v>47834</v>
      </c>
      <c r="AG2583" s="36">
        <f t="shared" si="126"/>
        <v>3.9731200000000001E-2</v>
      </c>
      <c r="AH2583" s="36"/>
      <c r="AJ2583" s="37"/>
      <c r="AK2583" s="37"/>
    </row>
    <row r="2584" spans="6:37" x14ac:dyDescent="0.25">
      <c r="F2584" s="106"/>
      <c r="J2584" s="110">
        <v>49032</v>
      </c>
      <c r="K2584" s="106">
        <v>4.1547000000000001</v>
      </c>
      <c r="AF2584" s="35">
        <f t="shared" si="127"/>
        <v>47835</v>
      </c>
      <c r="AG2584" s="36">
        <f t="shared" si="126"/>
        <v>3.9731200000000001E-2</v>
      </c>
      <c r="AH2584" s="36"/>
      <c r="AJ2584" s="37"/>
      <c r="AK2584" s="37"/>
    </row>
    <row r="2585" spans="6:37" x14ac:dyDescent="0.25">
      <c r="F2585" s="106"/>
      <c r="J2585" s="110">
        <v>49033</v>
      </c>
      <c r="K2585" s="106">
        <v>4.1547000000000001</v>
      </c>
      <c r="AF2585" s="35">
        <f t="shared" si="127"/>
        <v>47836</v>
      </c>
      <c r="AG2585" s="36">
        <f t="shared" si="126"/>
        <v>3.9731200000000001E-2</v>
      </c>
      <c r="AH2585" s="36"/>
      <c r="AJ2585" s="37"/>
      <c r="AK2585" s="37"/>
    </row>
    <row r="2586" spans="6:37" x14ac:dyDescent="0.25">
      <c r="F2586" s="106"/>
      <c r="J2586" s="110">
        <v>49034</v>
      </c>
      <c r="K2586" s="106">
        <v>4.1551799999999997</v>
      </c>
      <c r="AF2586" s="35">
        <f t="shared" si="127"/>
        <v>47837</v>
      </c>
      <c r="AG2586" s="36">
        <f t="shared" si="126"/>
        <v>3.9735600000000003E-2</v>
      </c>
      <c r="AH2586" s="36"/>
      <c r="AJ2586" s="37"/>
      <c r="AK2586" s="37"/>
    </row>
    <row r="2587" spans="6:37" x14ac:dyDescent="0.25">
      <c r="F2587" s="106"/>
      <c r="J2587" s="110">
        <v>49037</v>
      </c>
      <c r="K2587" s="106">
        <v>4.1547000000000001</v>
      </c>
      <c r="AF2587" s="35">
        <f t="shared" si="127"/>
        <v>47838</v>
      </c>
      <c r="AG2587" s="36">
        <f t="shared" si="126"/>
        <v>3.9735600000000003E-2</v>
      </c>
      <c r="AH2587" s="36"/>
      <c r="AJ2587" s="37"/>
      <c r="AK2587" s="37"/>
    </row>
    <row r="2588" spans="6:37" x14ac:dyDescent="0.25">
      <c r="F2588" s="106"/>
      <c r="J2588" s="110">
        <v>49038</v>
      </c>
      <c r="K2588" s="106">
        <v>4.1547000000000001</v>
      </c>
      <c r="AF2588" s="35">
        <f t="shared" si="127"/>
        <v>47839</v>
      </c>
      <c r="AG2588" s="36">
        <f t="shared" si="126"/>
        <v>3.9735600000000003E-2</v>
      </c>
      <c r="AH2588" s="36"/>
      <c r="AJ2588" s="37"/>
      <c r="AK2588" s="37"/>
    </row>
    <row r="2589" spans="6:37" x14ac:dyDescent="0.25">
      <c r="F2589" s="106"/>
      <c r="J2589" s="110">
        <v>49039</v>
      </c>
      <c r="K2589" s="106">
        <v>4.1547000000000001</v>
      </c>
      <c r="AF2589" s="35">
        <f t="shared" si="127"/>
        <v>47840</v>
      </c>
      <c r="AG2589" s="36">
        <f t="shared" si="126"/>
        <v>3.9731200000000001E-2</v>
      </c>
      <c r="AH2589" s="36"/>
      <c r="AJ2589" s="37"/>
      <c r="AK2589" s="37"/>
    </row>
    <row r="2590" spans="6:37" x14ac:dyDescent="0.25">
      <c r="F2590" s="106"/>
      <c r="J2590" s="110">
        <v>49040</v>
      </c>
      <c r="K2590" s="106">
        <v>4.1554200000000003</v>
      </c>
      <c r="AF2590" s="35">
        <f t="shared" si="127"/>
        <v>47841</v>
      </c>
      <c r="AG2590" s="36">
        <f t="shared" si="126"/>
        <v>3.9733400000000002E-2</v>
      </c>
      <c r="AH2590" s="36"/>
      <c r="AJ2590" s="37"/>
      <c r="AK2590" s="37"/>
    </row>
    <row r="2591" spans="6:37" x14ac:dyDescent="0.25">
      <c r="F2591" s="106"/>
      <c r="J2591" s="110">
        <v>49044</v>
      </c>
      <c r="K2591" s="106">
        <v>4.1547000000000001</v>
      </c>
      <c r="AF2591" s="35">
        <f t="shared" si="127"/>
        <v>47842</v>
      </c>
      <c r="AG2591" s="36">
        <f t="shared" si="126"/>
        <v>3.9733400000000002E-2</v>
      </c>
      <c r="AH2591" s="36"/>
      <c r="AJ2591" s="37"/>
      <c r="AK2591" s="37"/>
    </row>
    <row r="2592" spans="6:37" x14ac:dyDescent="0.25">
      <c r="F2592" s="106"/>
      <c r="J2592" s="110">
        <v>49045</v>
      </c>
      <c r="K2592" s="106">
        <v>4.1547000000000001</v>
      </c>
      <c r="AF2592" s="35">
        <f t="shared" si="127"/>
        <v>47843</v>
      </c>
      <c r="AG2592" s="36">
        <f t="shared" si="126"/>
        <v>3.9731200000000001E-2</v>
      </c>
      <c r="AH2592" s="36"/>
      <c r="AJ2592" s="37"/>
      <c r="AK2592" s="37"/>
    </row>
    <row r="2593" spans="6:37" x14ac:dyDescent="0.25">
      <c r="F2593" s="106"/>
      <c r="J2593" s="110">
        <v>49046</v>
      </c>
      <c r="K2593" s="106">
        <v>4.1547000000000001</v>
      </c>
      <c r="AF2593" s="35">
        <f t="shared" si="127"/>
        <v>47844</v>
      </c>
      <c r="AG2593" s="36">
        <f t="shared" si="126"/>
        <v>3.9735600000000003E-2</v>
      </c>
      <c r="AH2593" s="36"/>
      <c r="AJ2593" s="37"/>
      <c r="AK2593" s="37"/>
    </row>
    <row r="2594" spans="6:37" x14ac:dyDescent="0.25">
      <c r="F2594" s="106"/>
      <c r="J2594" s="110">
        <v>49047</v>
      </c>
      <c r="K2594" s="106">
        <v>4.1547000000000001</v>
      </c>
      <c r="AF2594" s="35">
        <f t="shared" si="127"/>
        <v>47845</v>
      </c>
      <c r="AG2594" s="36">
        <f t="shared" si="126"/>
        <v>3.9735600000000003E-2</v>
      </c>
      <c r="AH2594" s="36"/>
      <c r="AJ2594" s="37"/>
      <c r="AK2594" s="37"/>
    </row>
    <row r="2595" spans="6:37" x14ac:dyDescent="0.25">
      <c r="F2595" s="106"/>
      <c r="J2595" s="110">
        <v>49048</v>
      </c>
      <c r="K2595" s="106">
        <v>4.1551799999999997</v>
      </c>
      <c r="AF2595" s="35">
        <f t="shared" si="127"/>
        <v>47846</v>
      </c>
      <c r="AG2595" s="36">
        <f t="shared" si="126"/>
        <v>3.9735600000000003E-2</v>
      </c>
      <c r="AH2595" s="36"/>
      <c r="AJ2595" s="37"/>
      <c r="AK2595" s="37"/>
    </row>
    <row r="2596" spans="6:37" x14ac:dyDescent="0.25">
      <c r="F2596" s="106"/>
      <c r="J2596" s="110">
        <v>49051</v>
      </c>
      <c r="K2596" s="106">
        <v>4.1547000000000001</v>
      </c>
      <c r="AF2596" s="35">
        <f t="shared" si="127"/>
        <v>47847</v>
      </c>
      <c r="AG2596" s="36">
        <f t="shared" si="126"/>
        <v>3.9731200000000001E-2</v>
      </c>
      <c r="AH2596" s="36"/>
      <c r="AJ2596" s="37"/>
      <c r="AK2596" s="37"/>
    </row>
    <row r="2597" spans="6:37" x14ac:dyDescent="0.25">
      <c r="F2597" s="106"/>
      <c r="J2597" s="110">
        <v>49052</v>
      </c>
      <c r="K2597" s="106">
        <v>4.1547000000000001</v>
      </c>
      <c r="AF2597" s="35">
        <f t="shared" si="127"/>
        <v>47848</v>
      </c>
      <c r="AG2597" s="36">
        <f t="shared" si="126"/>
        <v>3.9733400000000002E-2</v>
      </c>
      <c r="AH2597" s="36"/>
      <c r="AJ2597" s="37"/>
      <c r="AK2597" s="37"/>
    </row>
    <row r="2598" spans="6:37" x14ac:dyDescent="0.25">
      <c r="F2598" s="106"/>
      <c r="J2598" s="110">
        <v>49053</v>
      </c>
      <c r="K2598" s="106">
        <v>4.1547000000000001</v>
      </c>
      <c r="AF2598" s="35">
        <f t="shared" si="127"/>
        <v>47849</v>
      </c>
      <c r="AG2598" s="36">
        <f t="shared" si="126"/>
        <v>3.9733400000000002E-2</v>
      </c>
      <c r="AH2598" s="36"/>
      <c r="AJ2598" s="37"/>
      <c r="AK2598" s="37"/>
    </row>
    <row r="2599" spans="6:37" x14ac:dyDescent="0.25">
      <c r="F2599" s="106"/>
      <c r="J2599" s="110">
        <v>49054</v>
      </c>
      <c r="K2599" s="106">
        <v>4.1547000000000001</v>
      </c>
      <c r="AF2599" s="35">
        <f t="shared" si="127"/>
        <v>47850</v>
      </c>
      <c r="AG2599" s="36">
        <f t="shared" si="126"/>
        <v>3.9731200000000001E-2</v>
      </c>
      <c r="AH2599" s="36"/>
      <c r="AJ2599" s="37"/>
      <c r="AK2599" s="37"/>
    </row>
    <row r="2600" spans="6:37" x14ac:dyDescent="0.25">
      <c r="F2600" s="106"/>
      <c r="J2600" s="110">
        <v>49055</v>
      </c>
      <c r="K2600" s="106">
        <v>4.1551799999999997</v>
      </c>
      <c r="AF2600" s="35">
        <f t="shared" si="127"/>
        <v>47851</v>
      </c>
      <c r="AG2600" s="36">
        <f t="shared" si="126"/>
        <v>3.9735600000000003E-2</v>
      </c>
      <c r="AH2600" s="36"/>
      <c r="AJ2600" s="37"/>
      <c r="AK2600" s="37"/>
    </row>
    <row r="2601" spans="6:37" x14ac:dyDescent="0.25">
      <c r="F2601" s="106"/>
      <c r="J2601" s="110">
        <v>49058</v>
      </c>
      <c r="K2601" s="106">
        <v>4.1547000000000001</v>
      </c>
      <c r="AF2601" s="35">
        <f t="shared" si="127"/>
        <v>47852</v>
      </c>
      <c r="AG2601" s="36">
        <f t="shared" si="126"/>
        <v>3.9735600000000003E-2</v>
      </c>
      <c r="AH2601" s="36"/>
      <c r="AJ2601" s="37"/>
      <c r="AK2601" s="37"/>
    </row>
    <row r="2602" spans="6:37" x14ac:dyDescent="0.25">
      <c r="F2602" s="106"/>
      <c r="J2602" s="110">
        <v>49059</v>
      </c>
      <c r="K2602" s="106">
        <v>4.1547000000000001</v>
      </c>
      <c r="AF2602" s="35">
        <f t="shared" si="127"/>
        <v>47853</v>
      </c>
      <c r="AG2602" s="36">
        <f t="shared" si="126"/>
        <v>3.9735600000000003E-2</v>
      </c>
      <c r="AH2602" s="36"/>
      <c r="AJ2602" s="37"/>
      <c r="AK2602" s="37"/>
    </row>
    <row r="2603" spans="6:37" x14ac:dyDescent="0.25">
      <c r="F2603" s="106"/>
      <c r="J2603" s="110">
        <v>49060</v>
      </c>
      <c r="K2603" s="106">
        <v>4.1547000000000001</v>
      </c>
      <c r="AF2603" s="35">
        <f t="shared" si="127"/>
        <v>47854</v>
      </c>
      <c r="AG2603" s="36">
        <f t="shared" si="126"/>
        <v>3.9731200000000001E-2</v>
      </c>
      <c r="AH2603" s="36"/>
      <c r="AJ2603" s="37"/>
      <c r="AK2603" s="37"/>
    </row>
    <row r="2604" spans="6:37" x14ac:dyDescent="0.25">
      <c r="F2604" s="106"/>
      <c r="J2604" s="110">
        <v>49061</v>
      </c>
      <c r="K2604" s="106">
        <v>4.1547000000000001</v>
      </c>
      <c r="AF2604" s="35">
        <f t="shared" si="127"/>
        <v>47855</v>
      </c>
      <c r="AG2604" s="36">
        <f t="shared" si="126"/>
        <v>3.9731200000000001E-2</v>
      </c>
      <c r="AH2604" s="36"/>
      <c r="AJ2604" s="37"/>
      <c r="AK2604" s="37"/>
    </row>
    <row r="2605" spans="6:37" x14ac:dyDescent="0.25">
      <c r="F2605" s="106"/>
      <c r="J2605" s="110">
        <v>49062</v>
      </c>
      <c r="K2605" s="106">
        <v>4.1551799999999997</v>
      </c>
      <c r="AF2605" s="35">
        <f t="shared" si="127"/>
        <v>47856</v>
      </c>
      <c r="AG2605" s="36">
        <f t="shared" si="126"/>
        <v>3.9731200000000001E-2</v>
      </c>
      <c r="AH2605" s="36"/>
      <c r="AJ2605" s="37"/>
      <c r="AK2605" s="37"/>
    </row>
    <row r="2606" spans="6:37" x14ac:dyDescent="0.25">
      <c r="F2606" s="106"/>
      <c r="J2606" s="110">
        <v>49065</v>
      </c>
      <c r="K2606" s="106">
        <v>4.1547000000000001</v>
      </c>
      <c r="AF2606" s="35">
        <f t="shared" si="127"/>
        <v>47857</v>
      </c>
      <c r="AG2606" s="36">
        <f t="shared" si="126"/>
        <v>3.9731200000000001E-2</v>
      </c>
      <c r="AH2606" s="36"/>
      <c r="AJ2606" s="37"/>
      <c r="AK2606" s="37"/>
    </row>
    <row r="2607" spans="6:37" x14ac:dyDescent="0.25">
      <c r="F2607" s="106"/>
      <c r="J2607" s="110">
        <v>49066</v>
      </c>
      <c r="K2607" s="106">
        <v>4.1547000000000001</v>
      </c>
      <c r="AF2607" s="35">
        <f t="shared" si="127"/>
        <v>47858</v>
      </c>
      <c r="AG2607" s="36">
        <f t="shared" si="126"/>
        <v>3.9735600000000003E-2</v>
      </c>
      <c r="AH2607" s="36"/>
      <c r="AJ2607" s="37"/>
      <c r="AK2607" s="37"/>
    </row>
    <row r="2608" spans="6:37" x14ac:dyDescent="0.25">
      <c r="F2608" s="106"/>
      <c r="J2608" s="110">
        <v>49067</v>
      </c>
      <c r="K2608" s="106">
        <v>4.1547000000000001</v>
      </c>
      <c r="AF2608" s="35">
        <f t="shared" si="127"/>
        <v>47859</v>
      </c>
      <c r="AG2608" s="36">
        <f t="shared" si="126"/>
        <v>3.9735600000000003E-2</v>
      </c>
      <c r="AH2608" s="36"/>
      <c r="AJ2608" s="37"/>
      <c r="AK2608" s="37"/>
    </row>
    <row r="2609" spans="6:37" x14ac:dyDescent="0.25">
      <c r="F2609" s="106"/>
      <c r="J2609" s="110">
        <v>49068</v>
      </c>
      <c r="K2609" s="106">
        <v>4.1547000000000001</v>
      </c>
      <c r="AF2609" s="35">
        <f t="shared" si="127"/>
        <v>47860</v>
      </c>
      <c r="AG2609" s="36">
        <f t="shared" si="126"/>
        <v>3.9735600000000003E-2</v>
      </c>
      <c r="AH2609" s="36"/>
      <c r="AJ2609" s="37"/>
      <c r="AK2609" s="37"/>
    </row>
    <row r="2610" spans="6:37" x14ac:dyDescent="0.25">
      <c r="F2610" s="106"/>
      <c r="J2610" s="110">
        <v>49069</v>
      </c>
      <c r="K2610" s="106">
        <v>4.1551799999999997</v>
      </c>
      <c r="AF2610" s="35">
        <f t="shared" si="127"/>
        <v>47861</v>
      </c>
      <c r="AG2610" s="36">
        <f t="shared" si="126"/>
        <v>3.9731200000000001E-2</v>
      </c>
      <c r="AH2610" s="36"/>
      <c r="AJ2610" s="37"/>
      <c r="AK2610" s="37"/>
    </row>
    <row r="2611" spans="6:37" x14ac:dyDescent="0.25">
      <c r="F2611" s="106"/>
      <c r="J2611" s="110">
        <v>49072</v>
      </c>
      <c r="K2611" s="106">
        <v>4.1547000000000001</v>
      </c>
      <c r="AF2611" s="35">
        <f t="shared" si="127"/>
        <v>47862</v>
      </c>
      <c r="AG2611" s="36">
        <f t="shared" si="126"/>
        <v>3.9731200000000001E-2</v>
      </c>
      <c r="AH2611" s="36"/>
      <c r="AJ2611" s="37"/>
      <c r="AK2611" s="37"/>
    </row>
    <row r="2612" spans="6:37" x14ac:dyDescent="0.25">
      <c r="F2612" s="106"/>
      <c r="J2612" s="110">
        <v>49073</v>
      </c>
      <c r="K2612" s="106">
        <v>4.1547000000000001</v>
      </c>
      <c r="AF2612" s="35">
        <f t="shared" si="127"/>
        <v>47863</v>
      </c>
      <c r="AG2612" s="36">
        <f t="shared" si="126"/>
        <v>3.9731200000000001E-2</v>
      </c>
      <c r="AH2612" s="36"/>
      <c r="AJ2612" s="37"/>
      <c r="AK2612" s="37"/>
    </row>
    <row r="2613" spans="6:37" x14ac:dyDescent="0.25">
      <c r="F2613" s="106"/>
      <c r="J2613" s="110">
        <v>49074</v>
      </c>
      <c r="K2613" s="106">
        <v>4.1547000000000001</v>
      </c>
      <c r="AF2613" s="35">
        <f t="shared" si="127"/>
        <v>47864</v>
      </c>
      <c r="AG2613" s="36">
        <f t="shared" si="126"/>
        <v>3.9731200000000001E-2</v>
      </c>
      <c r="AH2613" s="36"/>
      <c r="AJ2613" s="37"/>
      <c r="AK2613" s="37"/>
    </row>
    <row r="2614" spans="6:37" x14ac:dyDescent="0.25">
      <c r="F2614" s="106"/>
      <c r="J2614" s="110">
        <v>49075</v>
      </c>
      <c r="K2614" s="106">
        <v>4.1547000000000001</v>
      </c>
      <c r="AF2614" s="35">
        <f t="shared" si="127"/>
        <v>47865</v>
      </c>
      <c r="AG2614" s="36">
        <f t="shared" si="126"/>
        <v>3.9737800000000004E-2</v>
      </c>
      <c r="AH2614" s="36"/>
      <c r="AJ2614" s="37"/>
      <c r="AK2614" s="37"/>
    </row>
    <row r="2615" spans="6:37" x14ac:dyDescent="0.25">
      <c r="F2615" s="106"/>
      <c r="J2615" s="110">
        <v>49076</v>
      </c>
      <c r="K2615" s="106">
        <v>4.1551799999999997</v>
      </c>
      <c r="AF2615" s="35">
        <f t="shared" si="127"/>
        <v>47866</v>
      </c>
      <c r="AG2615" s="36">
        <f t="shared" si="126"/>
        <v>3.9737800000000004E-2</v>
      </c>
      <c r="AH2615" s="36"/>
      <c r="AJ2615" s="37"/>
      <c r="AK2615" s="37"/>
    </row>
    <row r="2616" spans="6:37" x14ac:dyDescent="0.25">
      <c r="F2616" s="106"/>
      <c r="J2616" s="110">
        <v>49079</v>
      </c>
      <c r="K2616" s="106">
        <v>4.1547000000000001</v>
      </c>
      <c r="AF2616" s="35">
        <f t="shared" si="127"/>
        <v>47867</v>
      </c>
      <c r="AG2616" s="36">
        <f t="shared" si="126"/>
        <v>3.9737800000000004E-2</v>
      </c>
      <c r="AH2616" s="36"/>
      <c r="AJ2616" s="37"/>
      <c r="AK2616" s="37"/>
    </row>
    <row r="2617" spans="6:37" x14ac:dyDescent="0.25">
      <c r="F2617" s="106"/>
      <c r="J2617" s="110">
        <v>49080</v>
      </c>
      <c r="K2617" s="106">
        <v>4.1547000000000001</v>
      </c>
      <c r="AF2617" s="35">
        <f t="shared" si="127"/>
        <v>47868</v>
      </c>
      <c r="AG2617" s="36">
        <f t="shared" si="126"/>
        <v>3.9737800000000004E-2</v>
      </c>
      <c r="AH2617" s="36"/>
      <c r="AJ2617" s="37"/>
      <c r="AK2617" s="37"/>
    </row>
    <row r="2618" spans="6:37" x14ac:dyDescent="0.25">
      <c r="F2618" s="106"/>
      <c r="J2618" s="110">
        <v>49081</v>
      </c>
      <c r="K2618" s="106">
        <v>4.1547000000000001</v>
      </c>
      <c r="AF2618" s="35">
        <f t="shared" si="127"/>
        <v>47869</v>
      </c>
      <c r="AG2618" s="36">
        <f t="shared" si="126"/>
        <v>3.9731200000000001E-2</v>
      </c>
      <c r="AH2618" s="36"/>
      <c r="AJ2618" s="37"/>
      <c r="AK2618" s="37"/>
    </row>
    <row r="2619" spans="6:37" x14ac:dyDescent="0.25">
      <c r="F2619" s="106"/>
      <c r="J2619" s="110">
        <v>49082</v>
      </c>
      <c r="K2619" s="106">
        <v>4.1547000000000001</v>
      </c>
      <c r="AF2619" s="35">
        <f t="shared" si="127"/>
        <v>47870</v>
      </c>
      <c r="AG2619" s="36">
        <f t="shared" si="126"/>
        <v>3.9731200000000001E-2</v>
      </c>
      <c r="AH2619" s="36"/>
      <c r="AJ2619" s="37"/>
      <c r="AK2619" s="37"/>
    </row>
    <row r="2620" spans="6:37" x14ac:dyDescent="0.25">
      <c r="F2620" s="106"/>
      <c r="J2620" s="110">
        <v>49083</v>
      </c>
      <c r="K2620" s="106">
        <v>4.1551799999999997</v>
      </c>
      <c r="AF2620" s="35">
        <f t="shared" si="127"/>
        <v>47871</v>
      </c>
      <c r="AG2620" s="36">
        <f t="shared" si="126"/>
        <v>3.9731200000000001E-2</v>
      </c>
      <c r="AH2620" s="36"/>
      <c r="AJ2620" s="37"/>
      <c r="AK2620" s="37"/>
    </row>
    <row r="2621" spans="6:37" x14ac:dyDescent="0.25">
      <c r="F2621" s="106"/>
      <c r="J2621" s="110">
        <v>49086</v>
      </c>
      <c r="K2621" s="106">
        <v>4.1547000000000001</v>
      </c>
      <c r="AF2621" s="35">
        <f t="shared" si="127"/>
        <v>47872</v>
      </c>
      <c r="AG2621" s="36">
        <f t="shared" si="126"/>
        <v>3.9735600000000003E-2</v>
      </c>
      <c r="AH2621" s="36"/>
      <c r="AJ2621" s="37"/>
      <c r="AK2621" s="37"/>
    </row>
    <row r="2622" spans="6:37" x14ac:dyDescent="0.25">
      <c r="F2622" s="106"/>
      <c r="J2622" s="110">
        <v>49087</v>
      </c>
      <c r="K2622" s="106">
        <v>4.1547000000000001</v>
      </c>
      <c r="AF2622" s="35">
        <f t="shared" si="127"/>
        <v>47873</v>
      </c>
      <c r="AG2622" s="36">
        <f t="shared" si="126"/>
        <v>3.9735600000000003E-2</v>
      </c>
      <c r="AH2622" s="36"/>
      <c r="AJ2622" s="37"/>
      <c r="AK2622" s="37"/>
    </row>
    <row r="2623" spans="6:37" x14ac:dyDescent="0.25">
      <c r="F2623" s="106"/>
      <c r="J2623" s="110">
        <v>49088</v>
      </c>
      <c r="K2623" s="106">
        <v>4.1547000000000001</v>
      </c>
      <c r="AF2623" s="35">
        <f t="shared" si="127"/>
        <v>47874</v>
      </c>
      <c r="AG2623" s="36">
        <f t="shared" si="126"/>
        <v>3.9735600000000003E-2</v>
      </c>
      <c r="AH2623" s="36"/>
      <c r="AJ2623" s="37"/>
      <c r="AK2623" s="37"/>
    </row>
    <row r="2624" spans="6:37" x14ac:dyDescent="0.25">
      <c r="F2624" s="106"/>
      <c r="J2624" s="110">
        <v>49089</v>
      </c>
      <c r="K2624" s="106">
        <v>4.1547000000000001</v>
      </c>
      <c r="AF2624" s="35">
        <f t="shared" si="127"/>
        <v>47875</v>
      </c>
      <c r="AG2624" s="36">
        <f t="shared" si="126"/>
        <v>3.9731200000000001E-2</v>
      </c>
      <c r="AH2624" s="36"/>
      <c r="AJ2624" s="37"/>
      <c r="AK2624" s="37"/>
    </row>
    <row r="2625" spans="6:37" x14ac:dyDescent="0.25">
      <c r="F2625" s="106"/>
      <c r="J2625" s="110">
        <v>49090</v>
      </c>
      <c r="K2625" s="106">
        <v>4.1554200000000003</v>
      </c>
      <c r="AF2625" s="35">
        <f t="shared" si="127"/>
        <v>47876</v>
      </c>
      <c r="AG2625" s="36">
        <f t="shared" si="126"/>
        <v>3.9731200000000001E-2</v>
      </c>
      <c r="AH2625" s="36"/>
      <c r="AJ2625" s="37"/>
      <c r="AK2625" s="37"/>
    </row>
    <row r="2626" spans="6:37" x14ac:dyDescent="0.25">
      <c r="F2626" s="106"/>
      <c r="J2626" s="110">
        <v>49094</v>
      </c>
      <c r="K2626" s="106">
        <v>4.1547000000000001</v>
      </c>
      <c r="AF2626" s="35">
        <f t="shared" si="127"/>
        <v>47877</v>
      </c>
      <c r="AG2626" s="36">
        <f t="shared" si="126"/>
        <v>3.9731200000000001E-2</v>
      </c>
      <c r="AH2626" s="36"/>
      <c r="AJ2626" s="37"/>
      <c r="AK2626" s="37"/>
    </row>
    <row r="2627" spans="6:37" x14ac:dyDescent="0.25">
      <c r="F2627" s="106"/>
      <c r="J2627" s="110">
        <v>49095</v>
      </c>
      <c r="K2627" s="106">
        <v>4.1547000000000001</v>
      </c>
      <c r="AF2627" s="35">
        <f t="shared" si="127"/>
        <v>47878</v>
      </c>
      <c r="AG2627" s="36">
        <f t="shared" si="126"/>
        <v>3.9731200000000001E-2</v>
      </c>
      <c r="AH2627" s="36"/>
      <c r="AJ2627" s="37"/>
      <c r="AK2627" s="37"/>
    </row>
    <row r="2628" spans="6:37" x14ac:dyDescent="0.25">
      <c r="F2628" s="106"/>
      <c r="J2628" s="110">
        <v>49096</v>
      </c>
      <c r="K2628" s="106">
        <v>4.1547000000000001</v>
      </c>
      <c r="AF2628" s="35">
        <f t="shared" si="127"/>
        <v>47879</v>
      </c>
      <c r="AG2628" s="36">
        <f t="shared" si="126"/>
        <v>3.9735600000000003E-2</v>
      </c>
      <c r="AH2628" s="36"/>
      <c r="AJ2628" s="37"/>
      <c r="AK2628" s="37"/>
    </row>
    <row r="2629" spans="6:37" x14ac:dyDescent="0.25">
      <c r="F2629" s="106"/>
      <c r="J2629" s="110">
        <v>49097</v>
      </c>
      <c r="K2629" s="106">
        <v>4.1551799999999997</v>
      </c>
      <c r="AF2629" s="35">
        <f t="shared" si="127"/>
        <v>47880</v>
      </c>
      <c r="AG2629" s="36">
        <f t="shared" si="126"/>
        <v>3.9735600000000003E-2</v>
      </c>
      <c r="AH2629" s="36"/>
      <c r="AJ2629" s="37"/>
      <c r="AK2629" s="37"/>
    </row>
    <row r="2630" spans="6:37" x14ac:dyDescent="0.25">
      <c r="F2630" s="106"/>
      <c r="J2630" s="110">
        <v>49100</v>
      </c>
      <c r="K2630" s="106">
        <v>4.1547000000000001</v>
      </c>
      <c r="AF2630" s="35">
        <f t="shared" si="127"/>
        <v>47881</v>
      </c>
      <c r="AG2630" s="36">
        <f t="shared" si="126"/>
        <v>3.9735600000000003E-2</v>
      </c>
      <c r="AH2630" s="36"/>
      <c r="AJ2630" s="37"/>
      <c r="AK2630" s="37"/>
    </row>
    <row r="2631" spans="6:37" x14ac:dyDescent="0.25">
      <c r="F2631" s="106"/>
      <c r="J2631" s="110">
        <v>49101</v>
      </c>
      <c r="K2631" s="106">
        <v>4.1547000000000001</v>
      </c>
      <c r="AF2631" s="35">
        <f t="shared" si="127"/>
        <v>47882</v>
      </c>
      <c r="AG2631" s="36">
        <f t="shared" ref="AG2631:AG2694" si="128">_xlfn.IFNA(VLOOKUP(AF2631,J:K,2,FALSE)/100,AG2630)</f>
        <v>3.9731200000000001E-2</v>
      </c>
      <c r="AH2631" s="36"/>
      <c r="AJ2631" s="37"/>
      <c r="AK2631" s="37"/>
    </row>
    <row r="2632" spans="6:37" x14ac:dyDescent="0.25">
      <c r="F2632" s="106"/>
      <c r="J2632" s="110">
        <v>49102</v>
      </c>
      <c r="K2632" s="106">
        <v>4.1547000000000001</v>
      </c>
      <c r="AF2632" s="35">
        <f t="shared" ref="AF2632:AF2695" si="129">AF2631+1</f>
        <v>47883</v>
      </c>
      <c r="AG2632" s="36">
        <f t="shared" si="128"/>
        <v>3.9731200000000001E-2</v>
      </c>
      <c r="AH2632" s="36"/>
      <c r="AJ2632" s="37"/>
      <c r="AK2632" s="37"/>
    </row>
    <row r="2633" spans="6:37" x14ac:dyDescent="0.25">
      <c r="F2633" s="106"/>
      <c r="J2633" s="110">
        <v>49103</v>
      </c>
      <c r="K2633" s="106">
        <v>4.1547000000000001</v>
      </c>
      <c r="AF2633" s="35">
        <f t="shared" si="129"/>
        <v>47884</v>
      </c>
      <c r="AG2633" s="36">
        <f t="shared" si="128"/>
        <v>3.9731200000000001E-2</v>
      </c>
      <c r="AH2633" s="36"/>
      <c r="AJ2633" s="37"/>
      <c r="AK2633" s="37"/>
    </row>
    <row r="2634" spans="6:37" x14ac:dyDescent="0.25">
      <c r="F2634" s="106"/>
      <c r="J2634" s="110">
        <v>49104</v>
      </c>
      <c r="K2634" s="106">
        <v>4.1551799999999997</v>
      </c>
      <c r="AF2634" s="35">
        <f t="shared" si="129"/>
        <v>47885</v>
      </c>
      <c r="AG2634" s="36">
        <f t="shared" si="128"/>
        <v>3.9731200000000001E-2</v>
      </c>
      <c r="AH2634" s="36"/>
      <c r="AJ2634" s="37"/>
      <c r="AK2634" s="37"/>
    </row>
    <row r="2635" spans="6:37" x14ac:dyDescent="0.25">
      <c r="F2635" s="106"/>
      <c r="J2635" s="110">
        <v>49107</v>
      </c>
      <c r="K2635" s="106">
        <v>4.1547000000000001</v>
      </c>
      <c r="AF2635" s="35">
        <f t="shared" si="129"/>
        <v>47886</v>
      </c>
      <c r="AG2635" s="36">
        <f t="shared" si="128"/>
        <v>3.9735600000000003E-2</v>
      </c>
      <c r="AH2635" s="36"/>
      <c r="AJ2635" s="37"/>
      <c r="AK2635" s="37"/>
    </row>
    <row r="2636" spans="6:37" x14ac:dyDescent="0.25">
      <c r="F2636" s="106"/>
      <c r="J2636" s="110">
        <v>49108</v>
      </c>
      <c r="K2636" s="106">
        <v>4.1547000000000001</v>
      </c>
      <c r="AF2636" s="35">
        <f t="shared" si="129"/>
        <v>47887</v>
      </c>
      <c r="AG2636" s="36">
        <f t="shared" si="128"/>
        <v>3.9735600000000003E-2</v>
      </c>
      <c r="AH2636" s="36"/>
      <c r="AJ2636" s="37"/>
      <c r="AK2636" s="37"/>
    </row>
    <row r="2637" spans="6:37" x14ac:dyDescent="0.25">
      <c r="F2637" s="106"/>
      <c r="J2637" s="110">
        <v>49109</v>
      </c>
      <c r="K2637" s="106">
        <v>4.1547000000000001</v>
      </c>
      <c r="AF2637" s="35">
        <f t="shared" si="129"/>
        <v>47888</v>
      </c>
      <c r="AG2637" s="36">
        <f t="shared" si="128"/>
        <v>3.9735600000000003E-2</v>
      </c>
      <c r="AH2637" s="36"/>
      <c r="AJ2637" s="37"/>
      <c r="AK2637" s="37"/>
    </row>
    <row r="2638" spans="6:37" x14ac:dyDescent="0.25">
      <c r="F2638" s="106"/>
      <c r="J2638" s="110">
        <v>49110</v>
      </c>
      <c r="K2638" s="106">
        <v>4.1547000000000001</v>
      </c>
      <c r="AF2638" s="35">
        <f t="shared" si="129"/>
        <v>47889</v>
      </c>
      <c r="AG2638" s="36">
        <f t="shared" si="128"/>
        <v>3.9731200000000001E-2</v>
      </c>
      <c r="AH2638" s="36"/>
      <c r="AJ2638" s="37"/>
      <c r="AK2638" s="37"/>
    </row>
    <row r="2639" spans="6:37" x14ac:dyDescent="0.25">
      <c r="F2639" s="106"/>
      <c r="J2639" s="110">
        <v>49111</v>
      </c>
      <c r="K2639" s="106">
        <v>4.1554200000000003</v>
      </c>
      <c r="AF2639" s="35">
        <f t="shared" si="129"/>
        <v>47890</v>
      </c>
      <c r="AG2639" s="36">
        <f t="shared" si="128"/>
        <v>3.9731200000000001E-2</v>
      </c>
      <c r="AH2639" s="36"/>
      <c r="AJ2639" s="37"/>
      <c r="AK2639" s="37"/>
    </row>
    <row r="2640" spans="6:37" x14ac:dyDescent="0.25">
      <c r="F2640" s="106"/>
      <c r="J2640" s="110">
        <v>49115</v>
      </c>
      <c r="K2640" s="106">
        <v>4.1547000000000001</v>
      </c>
      <c r="AF2640" s="35">
        <f t="shared" si="129"/>
        <v>47891</v>
      </c>
      <c r="AG2640" s="36">
        <f t="shared" si="128"/>
        <v>3.9731200000000001E-2</v>
      </c>
      <c r="AH2640" s="36"/>
      <c r="AJ2640" s="37"/>
      <c r="AK2640" s="37"/>
    </row>
    <row r="2641" spans="6:37" x14ac:dyDescent="0.25">
      <c r="F2641" s="106"/>
      <c r="J2641" s="110">
        <v>49116</v>
      </c>
      <c r="K2641" s="106">
        <v>4.1547000000000001</v>
      </c>
      <c r="AF2641" s="35">
        <f t="shared" si="129"/>
        <v>47892</v>
      </c>
      <c r="AG2641" s="36">
        <f t="shared" si="128"/>
        <v>3.9731200000000001E-2</v>
      </c>
      <c r="AH2641" s="36"/>
      <c r="AJ2641" s="37"/>
      <c r="AK2641" s="37"/>
    </row>
    <row r="2642" spans="6:37" x14ac:dyDescent="0.25">
      <c r="F2642" s="106"/>
      <c r="J2642" s="110">
        <v>49117</v>
      </c>
      <c r="K2642" s="106">
        <v>4.1547000000000001</v>
      </c>
      <c r="AF2642" s="35">
        <f t="shared" si="129"/>
        <v>47893</v>
      </c>
      <c r="AG2642" s="36">
        <f t="shared" si="128"/>
        <v>3.9737800000000004E-2</v>
      </c>
      <c r="AH2642" s="36"/>
      <c r="AJ2642" s="37"/>
      <c r="AK2642" s="37"/>
    </row>
    <row r="2643" spans="6:37" x14ac:dyDescent="0.25">
      <c r="F2643" s="106"/>
      <c r="J2643" s="110">
        <v>49118</v>
      </c>
      <c r="K2643" s="106">
        <v>4.1551799999999997</v>
      </c>
      <c r="AF2643" s="35">
        <f t="shared" si="129"/>
        <v>47894</v>
      </c>
      <c r="AG2643" s="36">
        <f t="shared" si="128"/>
        <v>3.9737800000000004E-2</v>
      </c>
      <c r="AH2643" s="36"/>
      <c r="AJ2643" s="37"/>
      <c r="AK2643" s="37"/>
    </row>
    <row r="2644" spans="6:37" x14ac:dyDescent="0.25">
      <c r="F2644" s="106"/>
      <c r="J2644" s="110">
        <v>49121</v>
      </c>
      <c r="K2644" s="106">
        <v>4.1547000000000001</v>
      </c>
      <c r="AF2644" s="35">
        <f t="shared" si="129"/>
        <v>47895</v>
      </c>
      <c r="AG2644" s="36">
        <f t="shared" si="128"/>
        <v>3.9737800000000004E-2</v>
      </c>
      <c r="AH2644" s="36"/>
      <c r="AJ2644" s="37"/>
      <c r="AK2644" s="37"/>
    </row>
    <row r="2645" spans="6:37" x14ac:dyDescent="0.25">
      <c r="F2645" s="106"/>
      <c r="J2645" s="110">
        <v>49122</v>
      </c>
      <c r="K2645" s="106">
        <v>4.1547000000000001</v>
      </c>
      <c r="AF2645" s="35">
        <f t="shared" si="129"/>
        <v>47896</v>
      </c>
      <c r="AG2645" s="36">
        <f t="shared" si="128"/>
        <v>3.9737800000000004E-2</v>
      </c>
      <c r="AH2645" s="36"/>
      <c r="AJ2645" s="37"/>
      <c r="AK2645" s="37"/>
    </row>
    <row r="2646" spans="6:37" x14ac:dyDescent="0.25">
      <c r="F2646" s="106"/>
      <c r="J2646" s="110">
        <v>49123</v>
      </c>
      <c r="K2646" s="106">
        <v>4.1547000000000001</v>
      </c>
      <c r="AF2646" s="35">
        <f t="shared" si="129"/>
        <v>47897</v>
      </c>
      <c r="AG2646" s="36">
        <f t="shared" si="128"/>
        <v>3.9731200000000001E-2</v>
      </c>
      <c r="AH2646" s="36"/>
      <c r="AJ2646" s="37"/>
      <c r="AK2646" s="37"/>
    </row>
    <row r="2647" spans="6:37" x14ac:dyDescent="0.25">
      <c r="F2647" s="106"/>
      <c r="J2647" s="110">
        <v>49124</v>
      </c>
      <c r="K2647" s="106">
        <v>4.1547000000000001</v>
      </c>
      <c r="AF2647" s="35">
        <f t="shared" si="129"/>
        <v>47898</v>
      </c>
      <c r="AG2647" s="36">
        <f t="shared" si="128"/>
        <v>3.9731200000000001E-2</v>
      </c>
      <c r="AH2647" s="36"/>
      <c r="AJ2647" s="37"/>
      <c r="AK2647" s="37"/>
    </row>
    <row r="2648" spans="6:37" x14ac:dyDescent="0.25">
      <c r="F2648" s="106"/>
      <c r="J2648" s="110">
        <v>49125</v>
      </c>
      <c r="K2648" s="106">
        <v>4.1551799999999997</v>
      </c>
      <c r="AF2648" s="35">
        <f t="shared" si="129"/>
        <v>47899</v>
      </c>
      <c r="AG2648" s="36">
        <f t="shared" si="128"/>
        <v>3.9731200000000001E-2</v>
      </c>
      <c r="AH2648" s="36"/>
      <c r="AJ2648" s="37"/>
      <c r="AK2648" s="37"/>
    </row>
    <row r="2649" spans="6:37" x14ac:dyDescent="0.25">
      <c r="F2649" s="106"/>
      <c r="J2649" s="110">
        <v>49128</v>
      </c>
      <c r="K2649" s="106">
        <v>4.1549399999999999</v>
      </c>
      <c r="AF2649" s="35">
        <f t="shared" si="129"/>
        <v>47900</v>
      </c>
      <c r="AG2649" s="36">
        <f t="shared" si="128"/>
        <v>3.9735600000000003E-2</v>
      </c>
      <c r="AH2649" s="36"/>
      <c r="AJ2649" s="37"/>
      <c r="AK2649" s="37"/>
    </row>
    <row r="2650" spans="6:37" x14ac:dyDescent="0.25">
      <c r="F2650" s="106"/>
      <c r="J2650" s="110">
        <v>49130</v>
      </c>
      <c r="K2650" s="106">
        <v>4.1547000000000001</v>
      </c>
      <c r="AF2650" s="35">
        <f t="shared" si="129"/>
        <v>47901</v>
      </c>
      <c r="AG2650" s="36">
        <f t="shared" si="128"/>
        <v>3.9735600000000003E-2</v>
      </c>
      <c r="AH2650" s="36"/>
      <c r="AJ2650" s="37"/>
      <c r="AK2650" s="37"/>
    </row>
    <row r="2651" spans="6:37" x14ac:dyDescent="0.25">
      <c r="F2651" s="106"/>
      <c r="J2651" s="110">
        <v>49131</v>
      </c>
      <c r="K2651" s="106">
        <v>4.1547000000000001</v>
      </c>
      <c r="AF2651" s="35">
        <f t="shared" si="129"/>
        <v>47902</v>
      </c>
      <c r="AG2651" s="36">
        <f t="shared" si="128"/>
        <v>3.9735600000000003E-2</v>
      </c>
      <c r="AH2651" s="36"/>
      <c r="AJ2651" s="37"/>
      <c r="AK2651" s="37"/>
    </row>
    <row r="2652" spans="6:37" x14ac:dyDescent="0.25">
      <c r="F2652" s="106"/>
      <c r="J2652" s="110">
        <v>49132</v>
      </c>
      <c r="K2652" s="106">
        <v>4.1551799999999997</v>
      </c>
      <c r="AF2652" s="35">
        <f t="shared" si="129"/>
        <v>47903</v>
      </c>
      <c r="AG2652" s="36">
        <f t="shared" si="128"/>
        <v>3.9731200000000001E-2</v>
      </c>
      <c r="AH2652" s="36"/>
      <c r="AJ2652" s="37"/>
      <c r="AK2652" s="37"/>
    </row>
    <row r="2653" spans="6:37" x14ac:dyDescent="0.25">
      <c r="F2653" s="106"/>
      <c r="J2653" s="110">
        <v>49135</v>
      </c>
      <c r="K2653" s="106">
        <v>4.1547000000000001</v>
      </c>
      <c r="AF2653" s="35">
        <f t="shared" si="129"/>
        <v>47904</v>
      </c>
      <c r="AG2653" s="36">
        <f t="shared" si="128"/>
        <v>3.9731200000000001E-2</v>
      </c>
      <c r="AH2653" s="36"/>
      <c r="AJ2653" s="37"/>
      <c r="AK2653" s="37"/>
    </row>
    <row r="2654" spans="6:37" x14ac:dyDescent="0.25">
      <c r="F2654" s="106"/>
      <c r="J2654" s="110">
        <v>49136</v>
      </c>
      <c r="K2654" s="106">
        <v>4.1547000000000001</v>
      </c>
      <c r="AF2654" s="35">
        <f t="shared" si="129"/>
        <v>47905</v>
      </c>
      <c r="AG2654" s="36">
        <f t="shared" si="128"/>
        <v>3.9731200000000001E-2</v>
      </c>
      <c r="AH2654" s="36"/>
      <c r="AJ2654" s="37"/>
      <c r="AK2654" s="37"/>
    </row>
    <row r="2655" spans="6:37" x14ac:dyDescent="0.25">
      <c r="F2655" s="106"/>
      <c r="J2655" s="110">
        <v>49137</v>
      </c>
      <c r="K2655" s="106">
        <v>4.1547000000000001</v>
      </c>
      <c r="AF2655" s="35">
        <f t="shared" si="129"/>
        <v>47906</v>
      </c>
      <c r="AG2655" s="36">
        <f t="shared" si="128"/>
        <v>3.9731200000000001E-2</v>
      </c>
      <c r="AH2655" s="36"/>
      <c r="AJ2655" s="37"/>
      <c r="AK2655" s="37"/>
    </row>
    <row r="2656" spans="6:37" x14ac:dyDescent="0.25">
      <c r="F2656" s="106"/>
      <c r="J2656" s="110">
        <v>49138</v>
      </c>
      <c r="K2656" s="106">
        <v>4.1547000000000001</v>
      </c>
      <c r="AF2656" s="35">
        <f t="shared" si="129"/>
        <v>47907</v>
      </c>
      <c r="AG2656" s="36">
        <f t="shared" si="128"/>
        <v>3.9735600000000003E-2</v>
      </c>
      <c r="AH2656" s="36"/>
      <c r="AJ2656" s="37"/>
      <c r="AK2656" s="37"/>
    </row>
    <row r="2657" spans="6:37" x14ac:dyDescent="0.25">
      <c r="F2657" s="106"/>
      <c r="J2657" s="110">
        <v>49139</v>
      </c>
      <c r="K2657" s="106">
        <v>4.1551799999999997</v>
      </c>
      <c r="AF2657" s="35">
        <f t="shared" si="129"/>
        <v>47908</v>
      </c>
      <c r="AG2657" s="36">
        <f t="shared" si="128"/>
        <v>3.9735600000000003E-2</v>
      </c>
      <c r="AH2657" s="36"/>
      <c r="AJ2657" s="37"/>
      <c r="AK2657" s="37"/>
    </row>
    <row r="2658" spans="6:37" x14ac:dyDescent="0.25">
      <c r="F2658" s="106"/>
      <c r="J2658" s="110">
        <v>49142</v>
      </c>
      <c r="K2658" s="106">
        <v>4.1547000000000001</v>
      </c>
      <c r="AF2658" s="35">
        <f t="shared" si="129"/>
        <v>47909</v>
      </c>
      <c r="AG2658" s="36">
        <f t="shared" si="128"/>
        <v>3.9735600000000003E-2</v>
      </c>
      <c r="AH2658" s="36"/>
      <c r="AJ2658" s="37"/>
      <c r="AK2658" s="37"/>
    </row>
    <row r="2659" spans="6:37" x14ac:dyDescent="0.25">
      <c r="F2659" s="106"/>
      <c r="J2659" s="110">
        <v>49143</v>
      </c>
      <c r="K2659" s="106">
        <v>4.1547000000000001</v>
      </c>
      <c r="AF2659" s="35">
        <f t="shared" si="129"/>
        <v>47910</v>
      </c>
      <c r="AG2659" s="36">
        <f t="shared" si="128"/>
        <v>3.9731200000000001E-2</v>
      </c>
      <c r="AH2659" s="36"/>
      <c r="AJ2659" s="37"/>
      <c r="AK2659" s="37"/>
    </row>
    <row r="2660" spans="6:37" x14ac:dyDescent="0.25">
      <c r="F2660" s="106"/>
      <c r="J2660" s="110">
        <v>49144</v>
      </c>
      <c r="K2660" s="106">
        <v>4.1547000000000001</v>
      </c>
      <c r="AF2660" s="35">
        <f t="shared" si="129"/>
        <v>47911</v>
      </c>
      <c r="AG2660" s="36">
        <f t="shared" si="128"/>
        <v>3.9731200000000001E-2</v>
      </c>
      <c r="AH2660" s="36"/>
      <c r="AJ2660" s="37"/>
      <c r="AK2660" s="37"/>
    </row>
    <row r="2661" spans="6:37" x14ac:dyDescent="0.25">
      <c r="F2661" s="106"/>
      <c r="J2661" s="110">
        <v>49145</v>
      </c>
      <c r="K2661" s="106">
        <v>4.1547000000000001</v>
      </c>
      <c r="AF2661" s="35">
        <f t="shared" si="129"/>
        <v>47912</v>
      </c>
      <c r="AG2661" s="36">
        <f t="shared" si="128"/>
        <v>3.9731200000000001E-2</v>
      </c>
      <c r="AH2661" s="36"/>
      <c r="AJ2661" s="37"/>
      <c r="AK2661" s="37"/>
    </row>
    <row r="2662" spans="6:37" x14ac:dyDescent="0.25">
      <c r="F2662" s="106"/>
      <c r="J2662" s="110">
        <v>49146</v>
      </c>
      <c r="K2662" s="106">
        <v>4.1551799999999997</v>
      </c>
      <c r="AF2662" s="35">
        <f t="shared" si="129"/>
        <v>47913</v>
      </c>
      <c r="AG2662" s="36">
        <f t="shared" si="128"/>
        <v>3.9731200000000001E-2</v>
      </c>
      <c r="AH2662" s="36"/>
      <c r="AJ2662" s="37"/>
      <c r="AK2662" s="37"/>
    </row>
    <row r="2663" spans="6:37" x14ac:dyDescent="0.25">
      <c r="F2663" s="106"/>
      <c r="J2663" s="110">
        <v>49149</v>
      </c>
      <c r="K2663" s="106">
        <v>4.1547000000000001</v>
      </c>
      <c r="AF2663" s="35">
        <f t="shared" si="129"/>
        <v>47914</v>
      </c>
      <c r="AG2663" s="36">
        <f t="shared" si="128"/>
        <v>3.9735600000000003E-2</v>
      </c>
      <c r="AH2663" s="36"/>
      <c r="AJ2663" s="37"/>
      <c r="AK2663" s="37"/>
    </row>
    <row r="2664" spans="6:37" x14ac:dyDescent="0.25">
      <c r="F2664" s="106"/>
      <c r="J2664" s="110">
        <v>49150</v>
      </c>
      <c r="K2664" s="106">
        <v>4.1547000000000001</v>
      </c>
      <c r="AF2664" s="35">
        <f t="shared" si="129"/>
        <v>47915</v>
      </c>
      <c r="AG2664" s="36">
        <f t="shared" si="128"/>
        <v>3.9735600000000003E-2</v>
      </c>
      <c r="AH2664" s="36"/>
      <c r="AJ2664" s="37"/>
      <c r="AK2664" s="37"/>
    </row>
    <row r="2665" spans="6:37" x14ac:dyDescent="0.25">
      <c r="F2665" s="106"/>
      <c r="J2665" s="110">
        <v>49151</v>
      </c>
      <c r="K2665" s="106">
        <v>4.1547000000000001</v>
      </c>
      <c r="AF2665" s="35">
        <f t="shared" si="129"/>
        <v>47916</v>
      </c>
      <c r="AG2665" s="36">
        <f t="shared" si="128"/>
        <v>3.9735600000000003E-2</v>
      </c>
      <c r="AH2665" s="36"/>
      <c r="AJ2665" s="37"/>
      <c r="AK2665" s="37"/>
    </row>
    <row r="2666" spans="6:37" x14ac:dyDescent="0.25">
      <c r="F2666" s="106"/>
      <c r="J2666" s="110">
        <v>49152</v>
      </c>
      <c r="K2666" s="106">
        <v>4.1547000000000001</v>
      </c>
      <c r="AF2666" s="35">
        <f t="shared" si="129"/>
        <v>47917</v>
      </c>
      <c r="AG2666" s="36">
        <f t="shared" si="128"/>
        <v>3.9731200000000001E-2</v>
      </c>
      <c r="AH2666" s="36"/>
      <c r="AJ2666" s="37"/>
      <c r="AK2666" s="37"/>
    </row>
    <row r="2667" spans="6:37" x14ac:dyDescent="0.25">
      <c r="F2667" s="106"/>
      <c r="J2667" s="110">
        <v>49153</v>
      </c>
      <c r="K2667" s="106">
        <v>4.1551799999999997</v>
      </c>
      <c r="AF2667" s="35">
        <f t="shared" si="129"/>
        <v>47918</v>
      </c>
      <c r="AG2667" s="36">
        <f t="shared" si="128"/>
        <v>3.9731200000000001E-2</v>
      </c>
      <c r="AH2667" s="36"/>
      <c r="AJ2667" s="37"/>
      <c r="AK2667" s="37"/>
    </row>
    <row r="2668" spans="6:37" x14ac:dyDescent="0.25">
      <c r="F2668" s="106"/>
      <c r="J2668" s="110">
        <v>49156</v>
      </c>
      <c r="K2668" s="106">
        <v>4.1547000000000001</v>
      </c>
      <c r="AF2668" s="35">
        <f t="shared" si="129"/>
        <v>47919</v>
      </c>
      <c r="AG2668" s="36">
        <f t="shared" si="128"/>
        <v>3.9731200000000001E-2</v>
      </c>
      <c r="AH2668" s="36"/>
      <c r="AJ2668" s="37"/>
      <c r="AK2668" s="37"/>
    </row>
    <row r="2669" spans="6:37" x14ac:dyDescent="0.25">
      <c r="F2669" s="106"/>
      <c r="J2669" s="110">
        <v>49157</v>
      </c>
      <c r="K2669" s="106">
        <v>4.1547000000000001</v>
      </c>
      <c r="AF2669" s="35">
        <f t="shared" si="129"/>
        <v>47920</v>
      </c>
      <c r="AG2669" s="36">
        <f t="shared" si="128"/>
        <v>3.9731200000000001E-2</v>
      </c>
      <c r="AH2669" s="36"/>
      <c r="AJ2669" s="37"/>
      <c r="AK2669" s="37"/>
    </row>
    <row r="2670" spans="6:37" x14ac:dyDescent="0.25">
      <c r="F2670" s="106"/>
      <c r="J2670" s="110">
        <v>49158</v>
      </c>
      <c r="K2670" s="106">
        <v>4.1547000000000001</v>
      </c>
      <c r="AF2670" s="35">
        <f t="shared" si="129"/>
        <v>47921</v>
      </c>
      <c r="AG2670" s="36">
        <f t="shared" si="128"/>
        <v>3.9735600000000003E-2</v>
      </c>
      <c r="AH2670" s="36"/>
      <c r="AJ2670" s="37"/>
      <c r="AK2670" s="37"/>
    </row>
    <row r="2671" spans="6:37" x14ac:dyDescent="0.25">
      <c r="F2671" s="106"/>
      <c r="J2671" s="110">
        <v>49159</v>
      </c>
      <c r="K2671" s="106">
        <v>4.1547000000000001</v>
      </c>
      <c r="AF2671" s="35">
        <f t="shared" si="129"/>
        <v>47922</v>
      </c>
      <c r="AG2671" s="36">
        <f t="shared" si="128"/>
        <v>3.9735600000000003E-2</v>
      </c>
      <c r="AH2671" s="36"/>
      <c r="AJ2671" s="37"/>
      <c r="AK2671" s="37"/>
    </row>
    <row r="2672" spans="6:37" x14ac:dyDescent="0.25">
      <c r="F2672" s="106"/>
      <c r="J2672" s="110">
        <v>49160</v>
      </c>
      <c r="K2672" s="106">
        <v>4.1551799999999997</v>
      </c>
      <c r="AF2672" s="35">
        <f t="shared" si="129"/>
        <v>47923</v>
      </c>
      <c r="AG2672" s="36">
        <f t="shared" si="128"/>
        <v>3.9735600000000003E-2</v>
      </c>
      <c r="AH2672" s="36"/>
      <c r="AJ2672" s="37"/>
      <c r="AK2672" s="37"/>
    </row>
    <row r="2673" spans="6:37" x14ac:dyDescent="0.25">
      <c r="F2673" s="106"/>
      <c r="J2673" s="110">
        <v>49163</v>
      </c>
      <c r="K2673" s="106">
        <v>4.1547000000000001</v>
      </c>
      <c r="AF2673" s="35">
        <f t="shared" si="129"/>
        <v>47924</v>
      </c>
      <c r="AG2673" s="36">
        <f t="shared" si="128"/>
        <v>3.9731200000000001E-2</v>
      </c>
      <c r="AH2673" s="36"/>
      <c r="AJ2673" s="37"/>
      <c r="AK2673" s="37"/>
    </row>
    <row r="2674" spans="6:37" x14ac:dyDescent="0.25">
      <c r="F2674" s="106"/>
      <c r="J2674" s="110">
        <v>49164</v>
      </c>
      <c r="K2674" s="106">
        <v>4.1547000000000001</v>
      </c>
      <c r="AF2674" s="35">
        <f t="shared" si="129"/>
        <v>47925</v>
      </c>
      <c r="AG2674" s="36">
        <f t="shared" si="128"/>
        <v>3.9731200000000001E-2</v>
      </c>
      <c r="AH2674" s="36"/>
      <c r="AJ2674" s="37"/>
      <c r="AK2674" s="37"/>
    </row>
    <row r="2675" spans="6:37" x14ac:dyDescent="0.25">
      <c r="F2675" s="106"/>
      <c r="J2675" s="110">
        <v>49165</v>
      </c>
      <c r="K2675" s="106">
        <v>4.1547000000000001</v>
      </c>
      <c r="AF2675" s="35">
        <f t="shared" si="129"/>
        <v>47926</v>
      </c>
      <c r="AG2675" s="36">
        <f t="shared" si="128"/>
        <v>3.9731200000000001E-2</v>
      </c>
      <c r="AH2675" s="36"/>
      <c r="AJ2675" s="37"/>
      <c r="AK2675" s="37"/>
    </row>
    <row r="2676" spans="6:37" x14ac:dyDescent="0.25">
      <c r="F2676" s="106"/>
      <c r="J2676" s="110">
        <v>49166</v>
      </c>
      <c r="K2676" s="106">
        <v>4.1547000000000001</v>
      </c>
      <c r="AF2676" s="35">
        <f t="shared" si="129"/>
        <v>47927</v>
      </c>
      <c r="AG2676" s="36">
        <f t="shared" si="128"/>
        <v>3.9731200000000001E-2</v>
      </c>
      <c r="AH2676" s="36"/>
      <c r="AJ2676" s="37"/>
      <c r="AK2676" s="37"/>
    </row>
    <row r="2677" spans="6:37" x14ac:dyDescent="0.25">
      <c r="F2677" s="106"/>
      <c r="J2677" s="110">
        <v>49167</v>
      </c>
      <c r="K2677" s="106">
        <v>4.1551799999999997</v>
      </c>
      <c r="AF2677" s="35">
        <f t="shared" si="129"/>
        <v>47928</v>
      </c>
      <c r="AG2677" s="36">
        <f t="shared" si="128"/>
        <v>3.9735600000000003E-2</v>
      </c>
      <c r="AH2677" s="36"/>
      <c r="AJ2677" s="37"/>
      <c r="AK2677" s="37"/>
    </row>
    <row r="2678" spans="6:37" x14ac:dyDescent="0.25">
      <c r="F2678" s="106"/>
      <c r="J2678" s="110">
        <v>49170</v>
      </c>
      <c r="K2678" s="106">
        <v>4.1547000000000001</v>
      </c>
      <c r="AF2678" s="35">
        <f t="shared" si="129"/>
        <v>47929</v>
      </c>
      <c r="AG2678" s="36">
        <f t="shared" si="128"/>
        <v>3.9735600000000003E-2</v>
      </c>
      <c r="AH2678" s="36"/>
      <c r="AJ2678" s="37"/>
      <c r="AK2678" s="37"/>
    </row>
    <row r="2679" spans="6:37" x14ac:dyDescent="0.25">
      <c r="F2679" s="106"/>
      <c r="J2679" s="110">
        <v>49171</v>
      </c>
      <c r="K2679" s="106">
        <v>4.1547000000000001</v>
      </c>
      <c r="AF2679" s="35">
        <f t="shared" si="129"/>
        <v>47930</v>
      </c>
      <c r="AG2679" s="36">
        <f t="shared" si="128"/>
        <v>3.9735600000000003E-2</v>
      </c>
      <c r="AH2679" s="36"/>
      <c r="AJ2679" s="37"/>
      <c r="AK2679" s="37"/>
    </row>
    <row r="2680" spans="6:37" x14ac:dyDescent="0.25">
      <c r="F2680" s="106"/>
      <c r="J2680" s="110">
        <v>49172</v>
      </c>
      <c r="K2680" s="106">
        <v>4.1547000000000001</v>
      </c>
      <c r="AF2680" s="35">
        <f t="shared" si="129"/>
        <v>47931</v>
      </c>
      <c r="AG2680" s="36">
        <f t="shared" si="128"/>
        <v>3.9731200000000001E-2</v>
      </c>
      <c r="AH2680" s="36"/>
      <c r="AJ2680" s="37"/>
      <c r="AK2680" s="37"/>
    </row>
    <row r="2681" spans="6:37" x14ac:dyDescent="0.25">
      <c r="F2681" s="106"/>
      <c r="J2681" s="110">
        <v>49173</v>
      </c>
      <c r="K2681" s="106">
        <v>4.1547000000000001</v>
      </c>
      <c r="AF2681" s="35">
        <f t="shared" si="129"/>
        <v>47932</v>
      </c>
      <c r="AG2681" s="36">
        <f t="shared" si="128"/>
        <v>3.9731200000000001E-2</v>
      </c>
      <c r="AH2681" s="36"/>
      <c r="AJ2681" s="37"/>
      <c r="AK2681" s="37"/>
    </row>
    <row r="2682" spans="6:37" x14ac:dyDescent="0.25">
      <c r="F2682" s="106"/>
      <c r="J2682" s="110">
        <v>49174</v>
      </c>
      <c r="K2682" s="106">
        <v>4.1551799999999997</v>
      </c>
      <c r="AF2682" s="35">
        <f t="shared" si="129"/>
        <v>47933</v>
      </c>
      <c r="AG2682" s="36">
        <f t="shared" si="128"/>
        <v>3.9731200000000001E-2</v>
      </c>
      <c r="AH2682" s="36"/>
      <c r="AJ2682" s="37"/>
      <c r="AK2682" s="37"/>
    </row>
    <row r="2683" spans="6:37" x14ac:dyDescent="0.25">
      <c r="F2683" s="106"/>
      <c r="J2683" s="110">
        <v>49177</v>
      </c>
      <c r="K2683" s="106">
        <v>4.1547000000000001</v>
      </c>
      <c r="AF2683" s="35">
        <f t="shared" si="129"/>
        <v>47934</v>
      </c>
      <c r="AG2683" s="36">
        <f t="shared" si="128"/>
        <v>3.9731200000000001E-2</v>
      </c>
      <c r="AH2683" s="36"/>
      <c r="AJ2683" s="37"/>
      <c r="AK2683" s="37"/>
    </row>
    <row r="2684" spans="6:37" x14ac:dyDescent="0.25">
      <c r="F2684" s="106"/>
      <c r="J2684" s="110">
        <v>49178</v>
      </c>
      <c r="K2684" s="106">
        <v>4.1547000000000001</v>
      </c>
      <c r="AF2684" s="35">
        <f t="shared" si="129"/>
        <v>47935</v>
      </c>
      <c r="AG2684" s="36">
        <f t="shared" si="128"/>
        <v>3.9735600000000003E-2</v>
      </c>
      <c r="AH2684" s="36"/>
      <c r="AJ2684" s="37"/>
      <c r="AK2684" s="37"/>
    </row>
    <row r="2685" spans="6:37" x14ac:dyDescent="0.25">
      <c r="F2685" s="106"/>
      <c r="J2685" s="110">
        <v>49179</v>
      </c>
      <c r="K2685" s="106">
        <v>4.1547000000000001</v>
      </c>
      <c r="AF2685" s="35">
        <f t="shared" si="129"/>
        <v>47936</v>
      </c>
      <c r="AG2685" s="36">
        <f t="shared" si="128"/>
        <v>3.9735600000000003E-2</v>
      </c>
      <c r="AH2685" s="36"/>
      <c r="AJ2685" s="37"/>
      <c r="AK2685" s="37"/>
    </row>
    <row r="2686" spans="6:37" x14ac:dyDescent="0.25">
      <c r="F2686" s="106"/>
      <c r="J2686" s="110">
        <v>49180</v>
      </c>
      <c r="K2686" s="106">
        <v>4.1547000000000001</v>
      </c>
      <c r="AF2686" s="35">
        <f t="shared" si="129"/>
        <v>47937</v>
      </c>
      <c r="AG2686" s="36">
        <f t="shared" si="128"/>
        <v>3.9735600000000003E-2</v>
      </c>
      <c r="AH2686" s="36"/>
      <c r="AJ2686" s="37"/>
      <c r="AK2686" s="37"/>
    </row>
    <row r="2687" spans="6:37" x14ac:dyDescent="0.25">
      <c r="F2687" s="106"/>
      <c r="J2687" s="110">
        <v>49181</v>
      </c>
      <c r="K2687" s="106">
        <v>4.1551799999999997</v>
      </c>
      <c r="AF2687" s="35">
        <f t="shared" si="129"/>
        <v>47938</v>
      </c>
      <c r="AG2687" s="36">
        <f t="shared" si="128"/>
        <v>3.9731200000000001E-2</v>
      </c>
      <c r="AH2687" s="36"/>
      <c r="AJ2687" s="37"/>
      <c r="AK2687" s="37"/>
    </row>
    <row r="2688" spans="6:37" x14ac:dyDescent="0.25">
      <c r="F2688" s="106"/>
      <c r="J2688" s="110">
        <v>49184</v>
      </c>
      <c r="K2688" s="106">
        <v>4.1547000000000001</v>
      </c>
      <c r="AF2688" s="35">
        <f t="shared" si="129"/>
        <v>47939</v>
      </c>
      <c r="AG2688" s="36">
        <f t="shared" si="128"/>
        <v>3.9731200000000001E-2</v>
      </c>
      <c r="AH2688" s="36"/>
      <c r="AJ2688" s="37"/>
      <c r="AK2688" s="37"/>
    </row>
    <row r="2689" spans="6:37" x14ac:dyDescent="0.25">
      <c r="F2689" s="106"/>
      <c r="J2689" s="110">
        <v>49185</v>
      </c>
      <c r="K2689" s="106">
        <v>4.1547000000000001</v>
      </c>
      <c r="AF2689" s="35">
        <f t="shared" si="129"/>
        <v>47940</v>
      </c>
      <c r="AG2689" s="36">
        <f t="shared" si="128"/>
        <v>3.9731200000000001E-2</v>
      </c>
      <c r="AH2689" s="36"/>
      <c r="AJ2689" s="37"/>
      <c r="AK2689" s="37"/>
    </row>
    <row r="2690" spans="6:37" x14ac:dyDescent="0.25">
      <c r="F2690" s="106"/>
      <c r="J2690" s="110">
        <v>49186</v>
      </c>
      <c r="K2690" s="106">
        <v>4.1547000000000001</v>
      </c>
      <c r="AF2690" s="35">
        <f t="shared" si="129"/>
        <v>47941</v>
      </c>
      <c r="AG2690" s="36">
        <f t="shared" si="128"/>
        <v>3.9731200000000001E-2</v>
      </c>
      <c r="AH2690" s="36"/>
      <c r="AJ2690" s="37"/>
      <c r="AK2690" s="37"/>
    </row>
    <row r="2691" spans="6:37" x14ac:dyDescent="0.25">
      <c r="F2691" s="106"/>
      <c r="J2691" s="110">
        <v>49187</v>
      </c>
      <c r="K2691" s="106">
        <v>4.1547000000000001</v>
      </c>
      <c r="AF2691" s="35">
        <f t="shared" si="129"/>
        <v>47942</v>
      </c>
      <c r="AG2691" s="36">
        <f t="shared" si="128"/>
        <v>3.9735600000000003E-2</v>
      </c>
      <c r="AH2691" s="36"/>
      <c r="AJ2691" s="37"/>
      <c r="AK2691" s="37"/>
    </row>
    <row r="2692" spans="6:37" x14ac:dyDescent="0.25">
      <c r="F2692" s="106"/>
      <c r="J2692" s="110">
        <v>49188</v>
      </c>
      <c r="K2692" s="106">
        <v>4.1554200000000003</v>
      </c>
      <c r="AF2692" s="35">
        <f t="shared" si="129"/>
        <v>47943</v>
      </c>
      <c r="AG2692" s="36">
        <f t="shared" si="128"/>
        <v>3.9735600000000003E-2</v>
      </c>
      <c r="AH2692" s="36"/>
      <c r="AJ2692" s="37"/>
      <c r="AK2692" s="37"/>
    </row>
    <row r="2693" spans="6:37" x14ac:dyDescent="0.25">
      <c r="F2693" s="106"/>
      <c r="J2693" s="110">
        <v>49192</v>
      </c>
      <c r="K2693" s="106">
        <v>4.1547000000000001</v>
      </c>
      <c r="AF2693" s="35">
        <f t="shared" si="129"/>
        <v>47944</v>
      </c>
      <c r="AG2693" s="36">
        <f t="shared" si="128"/>
        <v>3.9735600000000003E-2</v>
      </c>
      <c r="AH2693" s="36"/>
      <c r="AJ2693" s="37"/>
      <c r="AK2693" s="37"/>
    </row>
    <row r="2694" spans="6:37" x14ac:dyDescent="0.25">
      <c r="F2694" s="106"/>
      <c r="J2694" s="110">
        <v>49193</v>
      </c>
      <c r="K2694" s="106">
        <v>4.1547000000000001</v>
      </c>
      <c r="AF2694" s="35">
        <f t="shared" si="129"/>
        <v>47945</v>
      </c>
      <c r="AG2694" s="36">
        <f t="shared" si="128"/>
        <v>3.9731200000000001E-2</v>
      </c>
      <c r="AH2694" s="36"/>
      <c r="AJ2694" s="37"/>
      <c r="AK2694" s="37"/>
    </row>
    <row r="2695" spans="6:37" x14ac:dyDescent="0.25">
      <c r="F2695" s="106"/>
      <c r="J2695" s="110">
        <v>49194</v>
      </c>
      <c r="K2695" s="106">
        <v>4.1547000000000001</v>
      </c>
      <c r="AF2695" s="35">
        <f t="shared" si="129"/>
        <v>47946</v>
      </c>
      <c r="AG2695" s="36">
        <f t="shared" ref="AG2695:AG2758" si="130">_xlfn.IFNA(VLOOKUP(AF2695,J:K,2,FALSE)/100,AG2694)</f>
        <v>3.9731200000000001E-2</v>
      </c>
      <c r="AH2695" s="36"/>
      <c r="AJ2695" s="37"/>
      <c r="AK2695" s="37"/>
    </row>
    <row r="2696" spans="6:37" x14ac:dyDescent="0.25">
      <c r="F2696" s="106"/>
      <c r="J2696" s="110">
        <v>49195</v>
      </c>
      <c r="K2696" s="106">
        <v>4.1551799999999997</v>
      </c>
      <c r="AF2696" s="35">
        <f t="shared" ref="AF2696:AF2759" si="131">AF2695+1</f>
        <v>47947</v>
      </c>
      <c r="AG2696" s="36">
        <f t="shared" si="130"/>
        <v>3.9731200000000001E-2</v>
      </c>
      <c r="AH2696" s="36"/>
      <c r="AJ2696" s="37"/>
      <c r="AK2696" s="37"/>
    </row>
    <row r="2697" spans="6:37" x14ac:dyDescent="0.25">
      <c r="F2697" s="106"/>
      <c r="J2697" s="110">
        <v>49198</v>
      </c>
      <c r="K2697" s="106">
        <v>4.1547000000000001</v>
      </c>
      <c r="AF2697" s="35">
        <f t="shared" si="131"/>
        <v>47948</v>
      </c>
      <c r="AG2697" s="36">
        <f t="shared" si="130"/>
        <v>3.9737800000000004E-2</v>
      </c>
      <c r="AH2697" s="36"/>
      <c r="AJ2697" s="37"/>
      <c r="AK2697" s="37"/>
    </row>
    <row r="2698" spans="6:37" x14ac:dyDescent="0.25">
      <c r="F2698" s="106"/>
      <c r="J2698" s="110">
        <v>49199</v>
      </c>
      <c r="K2698" s="106">
        <v>4.1547000000000001</v>
      </c>
      <c r="AF2698" s="35">
        <f t="shared" si="131"/>
        <v>47949</v>
      </c>
      <c r="AG2698" s="36">
        <f t="shared" si="130"/>
        <v>3.9737800000000004E-2</v>
      </c>
      <c r="AH2698" s="36"/>
      <c r="AJ2698" s="37"/>
      <c r="AK2698" s="37"/>
    </row>
    <row r="2699" spans="6:37" x14ac:dyDescent="0.25">
      <c r="F2699" s="106"/>
      <c r="J2699" s="110">
        <v>49200</v>
      </c>
      <c r="K2699" s="106">
        <v>4.1547000000000001</v>
      </c>
      <c r="AF2699" s="35">
        <f t="shared" si="131"/>
        <v>47950</v>
      </c>
      <c r="AG2699" s="36">
        <f t="shared" si="130"/>
        <v>3.9737800000000004E-2</v>
      </c>
      <c r="AH2699" s="36"/>
      <c r="AJ2699" s="37"/>
      <c r="AK2699" s="37"/>
    </row>
    <row r="2700" spans="6:37" x14ac:dyDescent="0.25">
      <c r="F2700" s="106"/>
      <c r="J2700" s="110">
        <v>49201</v>
      </c>
      <c r="K2700" s="106">
        <v>4.1547000000000001</v>
      </c>
      <c r="AF2700" s="35">
        <f t="shared" si="131"/>
        <v>47951</v>
      </c>
      <c r="AG2700" s="36">
        <f t="shared" si="130"/>
        <v>3.9737800000000004E-2</v>
      </c>
      <c r="AH2700" s="36"/>
      <c r="AJ2700" s="37"/>
      <c r="AK2700" s="37"/>
    </row>
    <row r="2701" spans="6:37" x14ac:dyDescent="0.25">
      <c r="F2701" s="106"/>
      <c r="J2701" s="110">
        <v>49202</v>
      </c>
      <c r="K2701" s="106">
        <v>4.1551799999999997</v>
      </c>
      <c r="AF2701" s="35">
        <f t="shared" si="131"/>
        <v>47952</v>
      </c>
      <c r="AG2701" s="36">
        <f t="shared" si="130"/>
        <v>3.9731200000000001E-2</v>
      </c>
      <c r="AH2701" s="36"/>
      <c r="AJ2701" s="37"/>
      <c r="AK2701" s="37"/>
    </row>
    <row r="2702" spans="6:37" x14ac:dyDescent="0.25">
      <c r="F2702" s="106"/>
      <c r="J2702" s="110">
        <v>49205</v>
      </c>
      <c r="K2702" s="106">
        <v>4.1547000000000001</v>
      </c>
      <c r="AF2702" s="35">
        <f t="shared" si="131"/>
        <v>47953</v>
      </c>
      <c r="AG2702" s="36">
        <f t="shared" si="130"/>
        <v>3.9731200000000001E-2</v>
      </c>
      <c r="AH2702" s="36"/>
      <c r="AJ2702" s="37"/>
      <c r="AK2702" s="37"/>
    </row>
    <row r="2703" spans="6:37" x14ac:dyDescent="0.25">
      <c r="F2703" s="106"/>
      <c r="J2703" s="110">
        <v>49206</v>
      </c>
      <c r="K2703" s="106">
        <v>4.1547000000000001</v>
      </c>
      <c r="AF2703" s="35">
        <f t="shared" si="131"/>
        <v>47954</v>
      </c>
      <c r="AG2703" s="36">
        <f t="shared" si="130"/>
        <v>3.9731200000000001E-2</v>
      </c>
      <c r="AH2703" s="36"/>
      <c r="AJ2703" s="37"/>
      <c r="AK2703" s="37"/>
    </row>
    <row r="2704" spans="6:37" x14ac:dyDescent="0.25">
      <c r="F2704" s="106"/>
      <c r="J2704" s="110">
        <v>49207</v>
      </c>
      <c r="K2704" s="106">
        <v>4.1547000000000001</v>
      </c>
      <c r="AF2704" s="35">
        <f t="shared" si="131"/>
        <v>47955</v>
      </c>
      <c r="AG2704" s="36">
        <f t="shared" si="130"/>
        <v>3.9731200000000001E-2</v>
      </c>
      <c r="AH2704" s="36"/>
      <c r="AJ2704" s="37"/>
      <c r="AK2704" s="37"/>
    </row>
    <row r="2705" spans="6:37" x14ac:dyDescent="0.25">
      <c r="F2705" s="106"/>
      <c r="J2705" s="110">
        <v>49208</v>
      </c>
      <c r="K2705" s="106">
        <v>4.1547000000000001</v>
      </c>
      <c r="AF2705" s="35">
        <f t="shared" si="131"/>
        <v>47956</v>
      </c>
      <c r="AG2705" s="36">
        <f t="shared" si="130"/>
        <v>3.9735600000000003E-2</v>
      </c>
      <c r="AH2705" s="36"/>
      <c r="AJ2705" s="37"/>
      <c r="AK2705" s="37"/>
    </row>
    <row r="2706" spans="6:37" x14ac:dyDescent="0.25">
      <c r="F2706" s="106"/>
      <c r="J2706" s="110">
        <v>49209</v>
      </c>
      <c r="K2706" s="106">
        <v>4.1551799999999997</v>
      </c>
      <c r="AF2706" s="35">
        <f t="shared" si="131"/>
        <v>47957</v>
      </c>
      <c r="AG2706" s="36">
        <f t="shared" si="130"/>
        <v>3.9735600000000003E-2</v>
      </c>
      <c r="AH2706" s="36"/>
      <c r="AJ2706" s="37"/>
      <c r="AK2706" s="37"/>
    </row>
    <row r="2707" spans="6:37" x14ac:dyDescent="0.25">
      <c r="F2707" s="106"/>
      <c r="J2707" s="110">
        <v>49212</v>
      </c>
      <c r="K2707" s="106">
        <v>4.1547000000000001</v>
      </c>
      <c r="AF2707" s="35">
        <f t="shared" si="131"/>
        <v>47958</v>
      </c>
      <c r="AG2707" s="36">
        <f t="shared" si="130"/>
        <v>3.9735600000000003E-2</v>
      </c>
      <c r="AH2707" s="36"/>
      <c r="AJ2707" s="37"/>
      <c r="AK2707" s="37"/>
    </row>
    <row r="2708" spans="6:37" x14ac:dyDescent="0.25">
      <c r="F2708" s="106"/>
      <c r="J2708" s="110">
        <v>49213</v>
      </c>
      <c r="K2708" s="106">
        <v>4.1547000000000001</v>
      </c>
      <c r="AF2708" s="35">
        <f t="shared" si="131"/>
        <v>47959</v>
      </c>
      <c r="AG2708" s="36">
        <f t="shared" si="130"/>
        <v>3.9731200000000001E-2</v>
      </c>
      <c r="AH2708" s="36"/>
      <c r="AJ2708" s="37"/>
      <c r="AK2708" s="37"/>
    </row>
    <row r="2709" spans="6:37" x14ac:dyDescent="0.25">
      <c r="F2709" s="106"/>
      <c r="J2709" s="110">
        <v>49214</v>
      </c>
      <c r="K2709" s="106">
        <v>4.1547000000000001</v>
      </c>
      <c r="AF2709" s="35">
        <f t="shared" si="131"/>
        <v>47960</v>
      </c>
      <c r="AG2709" s="36">
        <f t="shared" si="130"/>
        <v>3.9731200000000001E-2</v>
      </c>
      <c r="AH2709" s="36"/>
      <c r="AJ2709" s="37"/>
      <c r="AK2709" s="37"/>
    </row>
    <row r="2710" spans="6:37" x14ac:dyDescent="0.25">
      <c r="F2710" s="106"/>
      <c r="J2710" s="110">
        <v>49215</v>
      </c>
      <c r="K2710" s="106">
        <v>4.1547000000000001</v>
      </c>
      <c r="AF2710" s="35">
        <f t="shared" si="131"/>
        <v>47961</v>
      </c>
      <c r="AG2710" s="36">
        <f t="shared" si="130"/>
        <v>3.9731200000000001E-2</v>
      </c>
      <c r="AH2710" s="36"/>
      <c r="AJ2710" s="37"/>
      <c r="AK2710" s="37"/>
    </row>
    <row r="2711" spans="6:37" x14ac:dyDescent="0.25">
      <c r="F2711" s="106"/>
      <c r="J2711" s="110">
        <v>49216</v>
      </c>
      <c r="K2711" s="106">
        <v>4.1551799999999997</v>
      </c>
      <c r="AF2711" s="35">
        <f t="shared" si="131"/>
        <v>47962</v>
      </c>
      <c r="AG2711" s="36">
        <f t="shared" si="130"/>
        <v>3.9731200000000001E-2</v>
      </c>
      <c r="AH2711" s="36"/>
      <c r="AJ2711" s="37"/>
      <c r="AK2711" s="37"/>
    </row>
    <row r="2712" spans="6:37" x14ac:dyDescent="0.25">
      <c r="F2712" s="106"/>
      <c r="J2712" s="110">
        <v>49219</v>
      </c>
      <c r="K2712" s="106">
        <v>4.1547000000000001</v>
      </c>
      <c r="AF2712" s="35">
        <f t="shared" si="131"/>
        <v>47963</v>
      </c>
      <c r="AG2712" s="36">
        <f t="shared" si="130"/>
        <v>3.9735600000000003E-2</v>
      </c>
      <c r="AH2712" s="36"/>
      <c r="AJ2712" s="37"/>
      <c r="AK2712" s="37"/>
    </row>
    <row r="2713" spans="6:37" x14ac:dyDescent="0.25">
      <c r="F2713" s="106"/>
      <c r="J2713" s="110">
        <v>49220</v>
      </c>
      <c r="K2713" s="106">
        <v>4.1547000000000001</v>
      </c>
      <c r="AF2713" s="35">
        <f t="shared" si="131"/>
        <v>47964</v>
      </c>
      <c r="AG2713" s="36">
        <f t="shared" si="130"/>
        <v>3.9735600000000003E-2</v>
      </c>
      <c r="AH2713" s="36"/>
      <c r="AJ2713" s="37"/>
      <c r="AK2713" s="37"/>
    </row>
    <row r="2714" spans="6:37" x14ac:dyDescent="0.25">
      <c r="F2714" s="106"/>
      <c r="J2714" s="110">
        <v>49221</v>
      </c>
      <c r="K2714" s="106">
        <v>4.1547000000000001</v>
      </c>
      <c r="AF2714" s="35">
        <f t="shared" si="131"/>
        <v>47965</v>
      </c>
      <c r="AG2714" s="36">
        <f t="shared" si="130"/>
        <v>3.9735600000000003E-2</v>
      </c>
      <c r="AH2714" s="36"/>
      <c r="AJ2714" s="37"/>
      <c r="AK2714" s="37"/>
    </row>
    <row r="2715" spans="6:37" x14ac:dyDescent="0.25">
      <c r="F2715" s="106"/>
      <c r="J2715" s="110">
        <v>49222</v>
      </c>
      <c r="K2715" s="106">
        <v>4.1547000000000001</v>
      </c>
      <c r="AF2715" s="35">
        <f t="shared" si="131"/>
        <v>47966</v>
      </c>
      <c r="AG2715" s="36">
        <f t="shared" si="130"/>
        <v>3.9731200000000001E-2</v>
      </c>
      <c r="AH2715" s="36"/>
      <c r="AJ2715" s="37"/>
      <c r="AK2715" s="37"/>
    </row>
    <row r="2716" spans="6:37" x14ac:dyDescent="0.25">
      <c r="F2716" s="106"/>
      <c r="J2716" s="110">
        <v>49223</v>
      </c>
      <c r="K2716" s="106">
        <v>4.1554200000000003</v>
      </c>
      <c r="AF2716" s="35">
        <f t="shared" si="131"/>
        <v>47967</v>
      </c>
      <c r="AG2716" s="36">
        <f t="shared" si="130"/>
        <v>3.9731200000000001E-2</v>
      </c>
      <c r="AH2716" s="36"/>
      <c r="AJ2716" s="37"/>
      <c r="AK2716" s="37"/>
    </row>
    <row r="2717" spans="6:37" x14ac:dyDescent="0.25">
      <c r="F2717" s="106"/>
      <c r="J2717" s="110">
        <v>49227</v>
      </c>
      <c r="K2717" s="106">
        <v>4.1547000000000001</v>
      </c>
      <c r="AF2717" s="35">
        <f t="shared" si="131"/>
        <v>47968</v>
      </c>
      <c r="AG2717" s="36">
        <f t="shared" si="130"/>
        <v>3.9731200000000001E-2</v>
      </c>
      <c r="AH2717" s="36"/>
      <c r="AJ2717" s="37"/>
      <c r="AK2717" s="37"/>
    </row>
    <row r="2718" spans="6:37" x14ac:dyDescent="0.25">
      <c r="F2718" s="106"/>
      <c r="J2718" s="110">
        <v>49228</v>
      </c>
      <c r="K2718" s="106">
        <v>4.1547000000000001</v>
      </c>
      <c r="AF2718" s="35">
        <f t="shared" si="131"/>
        <v>47969</v>
      </c>
      <c r="AG2718" s="36">
        <f t="shared" si="130"/>
        <v>3.9731200000000001E-2</v>
      </c>
      <c r="AH2718" s="36"/>
      <c r="AJ2718" s="37"/>
      <c r="AK2718" s="37"/>
    </row>
    <row r="2719" spans="6:37" x14ac:dyDescent="0.25">
      <c r="F2719" s="106"/>
      <c r="J2719" s="110">
        <v>49229</v>
      </c>
      <c r="K2719" s="106">
        <v>4.1547000000000001</v>
      </c>
      <c r="AF2719" s="35">
        <f t="shared" si="131"/>
        <v>47970</v>
      </c>
      <c r="AG2719" s="36">
        <f t="shared" si="130"/>
        <v>3.9735600000000003E-2</v>
      </c>
      <c r="AH2719" s="36"/>
      <c r="AJ2719" s="37"/>
      <c r="AK2719" s="37"/>
    </row>
    <row r="2720" spans="6:37" x14ac:dyDescent="0.25">
      <c r="F2720" s="106"/>
      <c r="J2720" s="110">
        <v>49230</v>
      </c>
      <c r="K2720" s="106">
        <v>4.1551799999999997</v>
      </c>
      <c r="AF2720" s="35">
        <f t="shared" si="131"/>
        <v>47971</v>
      </c>
      <c r="AG2720" s="36">
        <f t="shared" si="130"/>
        <v>3.9735600000000003E-2</v>
      </c>
      <c r="AH2720" s="36"/>
      <c r="AJ2720" s="37"/>
      <c r="AK2720" s="37"/>
    </row>
    <row r="2721" spans="6:37" x14ac:dyDescent="0.25">
      <c r="F2721" s="106"/>
      <c r="J2721" s="110">
        <v>49233</v>
      </c>
      <c r="K2721" s="106">
        <v>4.1547000000000001</v>
      </c>
      <c r="AF2721" s="35">
        <f t="shared" si="131"/>
        <v>47972</v>
      </c>
      <c r="AG2721" s="36">
        <f t="shared" si="130"/>
        <v>3.9735600000000003E-2</v>
      </c>
      <c r="AH2721" s="36"/>
      <c r="AJ2721" s="37"/>
      <c r="AK2721" s="37"/>
    </row>
    <row r="2722" spans="6:37" x14ac:dyDescent="0.25">
      <c r="F2722" s="106"/>
      <c r="J2722" s="110">
        <v>49234</v>
      </c>
      <c r="K2722" s="106">
        <v>4.1547000000000001</v>
      </c>
      <c r="AF2722" s="35">
        <f t="shared" si="131"/>
        <v>47973</v>
      </c>
      <c r="AG2722" s="36">
        <f t="shared" si="130"/>
        <v>3.9731200000000001E-2</v>
      </c>
      <c r="AH2722" s="36"/>
      <c r="AJ2722" s="37"/>
      <c r="AK2722" s="37"/>
    </row>
    <row r="2723" spans="6:37" x14ac:dyDescent="0.25">
      <c r="F2723" s="106"/>
      <c r="J2723" s="110">
        <v>49235</v>
      </c>
      <c r="K2723" s="106">
        <v>4.1547000000000001</v>
      </c>
      <c r="AF2723" s="35">
        <f t="shared" si="131"/>
        <v>47974</v>
      </c>
      <c r="AG2723" s="36">
        <f t="shared" si="130"/>
        <v>3.9731200000000001E-2</v>
      </c>
      <c r="AH2723" s="36"/>
      <c r="AJ2723" s="37"/>
      <c r="AK2723" s="37"/>
    </row>
    <row r="2724" spans="6:37" x14ac:dyDescent="0.25">
      <c r="F2724" s="106"/>
      <c r="J2724" s="110">
        <v>49236</v>
      </c>
      <c r="K2724" s="106">
        <v>4.1547000000000001</v>
      </c>
      <c r="AF2724" s="35">
        <f t="shared" si="131"/>
        <v>47975</v>
      </c>
      <c r="AG2724" s="36">
        <f t="shared" si="130"/>
        <v>3.9731200000000001E-2</v>
      </c>
      <c r="AH2724" s="36"/>
      <c r="AJ2724" s="37"/>
      <c r="AK2724" s="37"/>
    </row>
    <row r="2725" spans="6:37" x14ac:dyDescent="0.25">
      <c r="F2725" s="106"/>
      <c r="J2725" s="110">
        <v>49237</v>
      </c>
      <c r="K2725" s="106">
        <v>4.1551799999999997</v>
      </c>
      <c r="AF2725" s="35">
        <f t="shared" si="131"/>
        <v>47976</v>
      </c>
      <c r="AG2725" s="36">
        <f t="shared" si="130"/>
        <v>3.9731200000000001E-2</v>
      </c>
      <c r="AH2725" s="36"/>
      <c r="AJ2725" s="37"/>
      <c r="AK2725" s="37"/>
    </row>
    <row r="2726" spans="6:37" x14ac:dyDescent="0.25">
      <c r="F2726" s="106"/>
      <c r="J2726" s="110">
        <v>49240</v>
      </c>
      <c r="K2726" s="106">
        <v>4.1547000000000001</v>
      </c>
      <c r="AF2726" s="35">
        <f t="shared" si="131"/>
        <v>47977</v>
      </c>
      <c r="AG2726" s="36">
        <f t="shared" si="130"/>
        <v>3.9735600000000003E-2</v>
      </c>
      <c r="AH2726" s="36"/>
      <c r="AJ2726" s="37"/>
      <c r="AK2726" s="37"/>
    </row>
    <row r="2727" spans="6:37" x14ac:dyDescent="0.25">
      <c r="F2727" s="106"/>
      <c r="J2727" s="110">
        <v>49241</v>
      </c>
      <c r="K2727" s="106">
        <v>4.1547000000000001</v>
      </c>
      <c r="AF2727" s="35">
        <f t="shared" si="131"/>
        <v>47978</v>
      </c>
      <c r="AG2727" s="36">
        <f t="shared" si="130"/>
        <v>3.9735600000000003E-2</v>
      </c>
      <c r="AH2727" s="36"/>
      <c r="AJ2727" s="37"/>
      <c r="AK2727" s="37"/>
    </row>
    <row r="2728" spans="6:37" x14ac:dyDescent="0.25">
      <c r="F2728" s="106"/>
      <c r="J2728" s="110">
        <v>49242</v>
      </c>
      <c r="K2728" s="106">
        <v>4.1547000000000001</v>
      </c>
      <c r="AF2728" s="35">
        <f t="shared" si="131"/>
        <v>47979</v>
      </c>
      <c r="AG2728" s="36">
        <f t="shared" si="130"/>
        <v>3.9735600000000003E-2</v>
      </c>
      <c r="AH2728" s="36"/>
      <c r="AJ2728" s="37"/>
      <c r="AK2728" s="37"/>
    </row>
    <row r="2729" spans="6:37" x14ac:dyDescent="0.25">
      <c r="F2729" s="106"/>
      <c r="J2729" s="110">
        <v>49243</v>
      </c>
      <c r="K2729" s="106">
        <v>4.1547000000000001</v>
      </c>
      <c r="AF2729" s="35">
        <f t="shared" si="131"/>
        <v>47980</v>
      </c>
      <c r="AG2729" s="36">
        <f t="shared" si="130"/>
        <v>3.9731200000000001E-2</v>
      </c>
      <c r="AH2729" s="36"/>
      <c r="AJ2729" s="37"/>
      <c r="AK2729" s="37"/>
    </row>
    <row r="2730" spans="6:37" x14ac:dyDescent="0.25">
      <c r="F2730" s="106"/>
      <c r="J2730" s="110">
        <v>49244</v>
      </c>
      <c r="K2730" s="106">
        <v>4.1551799999999997</v>
      </c>
      <c r="AF2730" s="35">
        <f t="shared" si="131"/>
        <v>47981</v>
      </c>
      <c r="AG2730" s="36">
        <f t="shared" si="130"/>
        <v>3.9731200000000001E-2</v>
      </c>
      <c r="AH2730" s="36"/>
      <c r="AJ2730" s="37"/>
      <c r="AK2730" s="37"/>
    </row>
    <row r="2731" spans="6:37" x14ac:dyDescent="0.25">
      <c r="F2731" s="106"/>
      <c r="J2731" s="110">
        <v>49247</v>
      </c>
      <c r="K2731" s="106">
        <v>4.1547000000000001</v>
      </c>
      <c r="AF2731" s="35">
        <f t="shared" si="131"/>
        <v>47982</v>
      </c>
      <c r="AG2731" s="36">
        <f t="shared" si="130"/>
        <v>3.9731200000000001E-2</v>
      </c>
      <c r="AH2731" s="36"/>
      <c r="AJ2731" s="37"/>
      <c r="AK2731" s="37"/>
    </row>
    <row r="2732" spans="6:37" x14ac:dyDescent="0.25">
      <c r="F2732" s="106"/>
      <c r="J2732" s="110">
        <v>49248</v>
      </c>
      <c r="K2732" s="106">
        <v>4.1547000000000001</v>
      </c>
      <c r="AF2732" s="35">
        <f t="shared" si="131"/>
        <v>47983</v>
      </c>
      <c r="AG2732" s="36">
        <f t="shared" si="130"/>
        <v>3.9731200000000001E-2</v>
      </c>
      <c r="AH2732" s="36"/>
      <c r="AJ2732" s="37"/>
      <c r="AK2732" s="37"/>
    </row>
    <row r="2733" spans="6:37" x14ac:dyDescent="0.25">
      <c r="F2733" s="106"/>
      <c r="J2733" s="110">
        <v>49249</v>
      </c>
      <c r="K2733" s="106">
        <v>4.1547000000000001</v>
      </c>
      <c r="AF2733" s="35">
        <f t="shared" si="131"/>
        <v>47984</v>
      </c>
      <c r="AG2733" s="36">
        <f t="shared" si="130"/>
        <v>3.9735600000000003E-2</v>
      </c>
      <c r="AH2733" s="36"/>
      <c r="AJ2733" s="37"/>
      <c r="AK2733" s="37"/>
    </row>
    <row r="2734" spans="6:37" x14ac:dyDescent="0.25">
      <c r="F2734" s="106"/>
      <c r="J2734" s="110">
        <v>49250</v>
      </c>
      <c r="K2734" s="106">
        <v>4.1547000000000001</v>
      </c>
      <c r="AF2734" s="35">
        <f t="shared" si="131"/>
        <v>47985</v>
      </c>
      <c r="AG2734" s="36">
        <f t="shared" si="130"/>
        <v>3.9735600000000003E-2</v>
      </c>
      <c r="AH2734" s="36"/>
      <c r="AJ2734" s="37"/>
      <c r="AK2734" s="37"/>
    </row>
    <row r="2735" spans="6:37" x14ac:dyDescent="0.25">
      <c r="F2735" s="106"/>
      <c r="J2735" s="110">
        <v>49251</v>
      </c>
      <c r="K2735" s="106">
        <v>4.1551799999999997</v>
      </c>
      <c r="AF2735" s="35">
        <f t="shared" si="131"/>
        <v>47986</v>
      </c>
      <c r="AG2735" s="36">
        <f t="shared" si="130"/>
        <v>3.9735600000000003E-2</v>
      </c>
      <c r="AH2735" s="36"/>
      <c r="AJ2735" s="37"/>
      <c r="AK2735" s="37"/>
    </row>
    <row r="2736" spans="6:37" x14ac:dyDescent="0.25">
      <c r="F2736" s="106"/>
      <c r="J2736" s="110">
        <v>49254</v>
      </c>
      <c r="K2736" s="106">
        <v>4.1547000000000001</v>
      </c>
      <c r="AF2736" s="35">
        <f t="shared" si="131"/>
        <v>47987</v>
      </c>
      <c r="AG2736" s="36">
        <f t="shared" si="130"/>
        <v>3.9731200000000001E-2</v>
      </c>
      <c r="AH2736" s="36"/>
      <c r="AJ2736" s="37"/>
      <c r="AK2736" s="37"/>
    </row>
    <row r="2737" spans="6:37" x14ac:dyDescent="0.25">
      <c r="F2737" s="106"/>
      <c r="J2737" s="110">
        <v>49255</v>
      </c>
      <c r="K2737" s="106">
        <v>4.1547000000000001</v>
      </c>
      <c r="AF2737" s="35">
        <f t="shared" si="131"/>
        <v>47988</v>
      </c>
      <c r="AG2737" s="36">
        <f t="shared" si="130"/>
        <v>3.9731200000000001E-2</v>
      </c>
      <c r="AH2737" s="36"/>
      <c r="AJ2737" s="37"/>
      <c r="AK2737" s="37"/>
    </row>
    <row r="2738" spans="6:37" x14ac:dyDescent="0.25">
      <c r="F2738" s="106"/>
      <c r="J2738" s="110">
        <v>49256</v>
      </c>
      <c r="K2738" s="106">
        <v>4.1547000000000001</v>
      </c>
      <c r="AF2738" s="35">
        <f t="shared" si="131"/>
        <v>47989</v>
      </c>
      <c r="AG2738" s="36">
        <f t="shared" si="130"/>
        <v>3.9731200000000001E-2</v>
      </c>
      <c r="AH2738" s="36"/>
      <c r="AJ2738" s="37"/>
      <c r="AK2738" s="37"/>
    </row>
    <row r="2739" spans="6:37" x14ac:dyDescent="0.25">
      <c r="F2739" s="106"/>
      <c r="J2739" s="110">
        <v>49257</v>
      </c>
      <c r="K2739" s="106">
        <v>4.1547000000000001</v>
      </c>
      <c r="AF2739" s="35">
        <f t="shared" si="131"/>
        <v>47990</v>
      </c>
      <c r="AG2739" s="36">
        <f t="shared" si="130"/>
        <v>3.9731200000000001E-2</v>
      </c>
      <c r="AH2739" s="36"/>
      <c r="AJ2739" s="37"/>
      <c r="AK2739" s="37"/>
    </row>
    <row r="2740" spans="6:37" x14ac:dyDescent="0.25">
      <c r="F2740" s="106"/>
      <c r="J2740" s="110">
        <v>49258</v>
      </c>
      <c r="K2740" s="106">
        <v>4.1551799999999997</v>
      </c>
      <c r="AF2740" s="35">
        <f t="shared" si="131"/>
        <v>47991</v>
      </c>
      <c r="AG2740" s="36">
        <f t="shared" si="130"/>
        <v>3.9737800000000004E-2</v>
      </c>
      <c r="AH2740" s="36"/>
      <c r="AJ2740" s="37"/>
      <c r="AK2740" s="37"/>
    </row>
    <row r="2741" spans="6:37" x14ac:dyDescent="0.25">
      <c r="F2741" s="106"/>
      <c r="J2741" s="110">
        <v>49261</v>
      </c>
      <c r="K2741" s="106">
        <v>4.1547000000000001</v>
      </c>
      <c r="AF2741" s="35">
        <f t="shared" si="131"/>
        <v>47992</v>
      </c>
      <c r="AG2741" s="36">
        <f t="shared" si="130"/>
        <v>3.9737800000000004E-2</v>
      </c>
      <c r="AH2741" s="36"/>
      <c r="AJ2741" s="37"/>
      <c r="AK2741" s="37"/>
    </row>
    <row r="2742" spans="6:37" x14ac:dyDescent="0.25">
      <c r="F2742" s="106"/>
      <c r="J2742" s="110">
        <v>49262</v>
      </c>
      <c r="K2742" s="106">
        <v>4.1547000000000001</v>
      </c>
      <c r="AF2742" s="35">
        <f t="shared" si="131"/>
        <v>47993</v>
      </c>
      <c r="AG2742" s="36">
        <f t="shared" si="130"/>
        <v>3.9737800000000004E-2</v>
      </c>
      <c r="AH2742" s="36"/>
      <c r="AJ2742" s="37"/>
      <c r="AK2742" s="37"/>
    </row>
    <row r="2743" spans="6:37" x14ac:dyDescent="0.25">
      <c r="F2743" s="106"/>
      <c r="J2743" s="110">
        <v>49263</v>
      </c>
      <c r="K2743" s="106">
        <v>4.1547000000000001</v>
      </c>
      <c r="AF2743" s="35">
        <f t="shared" si="131"/>
        <v>47994</v>
      </c>
      <c r="AG2743" s="36">
        <f t="shared" si="130"/>
        <v>3.9737800000000004E-2</v>
      </c>
      <c r="AH2743" s="36"/>
      <c r="AJ2743" s="37"/>
      <c r="AK2743" s="37"/>
    </row>
    <row r="2744" spans="6:37" x14ac:dyDescent="0.25">
      <c r="F2744" s="106"/>
      <c r="J2744" s="110">
        <v>49264</v>
      </c>
      <c r="K2744" s="106">
        <v>4.1547000000000001</v>
      </c>
      <c r="AF2744" s="35">
        <f t="shared" si="131"/>
        <v>47995</v>
      </c>
      <c r="AG2744" s="36">
        <f t="shared" si="130"/>
        <v>3.9731200000000001E-2</v>
      </c>
      <c r="AH2744" s="36"/>
      <c r="AJ2744" s="37"/>
      <c r="AK2744" s="37"/>
    </row>
    <row r="2745" spans="6:37" x14ac:dyDescent="0.25">
      <c r="F2745" s="106"/>
      <c r="J2745" s="110">
        <v>49265</v>
      </c>
      <c r="K2745" s="106">
        <v>4.1551799999999997</v>
      </c>
      <c r="AF2745" s="35">
        <f t="shared" si="131"/>
        <v>47996</v>
      </c>
      <c r="AG2745" s="36">
        <f t="shared" si="130"/>
        <v>3.9731200000000001E-2</v>
      </c>
      <c r="AH2745" s="36"/>
      <c r="AJ2745" s="37"/>
      <c r="AK2745" s="37"/>
    </row>
    <row r="2746" spans="6:37" x14ac:dyDescent="0.25">
      <c r="F2746" s="106"/>
      <c r="J2746" s="110">
        <v>49268</v>
      </c>
      <c r="K2746" s="106">
        <v>4.1547000000000001</v>
      </c>
      <c r="AF2746" s="35">
        <f t="shared" si="131"/>
        <v>47997</v>
      </c>
      <c r="AG2746" s="36">
        <f t="shared" si="130"/>
        <v>3.9731200000000001E-2</v>
      </c>
      <c r="AH2746" s="36"/>
      <c r="AJ2746" s="37"/>
      <c r="AK2746" s="37"/>
    </row>
    <row r="2747" spans="6:37" x14ac:dyDescent="0.25">
      <c r="F2747" s="106"/>
      <c r="J2747" s="110">
        <v>49269</v>
      </c>
      <c r="K2747" s="106">
        <v>4.1547000000000001</v>
      </c>
      <c r="AF2747" s="35">
        <f t="shared" si="131"/>
        <v>47998</v>
      </c>
      <c r="AG2747" s="36">
        <f t="shared" si="130"/>
        <v>3.9735600000000003E-2</v>
      </c>
      <c r="AH2747" s="36"/>
      <c r="AJ2747" s="37"/>
      <c r="AK2747" s="37"/>
    </row>
    <row r="2748" spans="6:37" x14ac:dyDescent="0.25">
      <c r="F2748" s="106"/>
      <c r="J2748" s="110">
        <v>49270</v>
      </c>
      <c r="K2748" s="106">
        <v>4.1549399999999999</v>
      </c>
      <c r="AF2748" s="35">
        <f t="shared" si="131"/>
        <v>47999</v>
      </c>
      <c r="AG2748" s="36">
        <f t="shared" si="130"/>
        <v>3.9735600000000003E-2</v>
      </c>
      <c r="AH2748" s="36"/>
      <c r="AJ2748" s="37"/>
      <c r="AK2748" s="37"/>
    </row>
    <row r="2749" spans="6:37" x14ac:dyDescent="0.25">
      <c r="F2749" s="106"/>
      <c r="J2749" s="110">
        <v>49272</v>
      </c>
      <c r="K2749" s="106">
        <v>4.1551799999999997</v>
      </c>
      <c r="AF2749" s="35">
        <f t="shared" si="131"/>
        <v>48000</v>
      </c>
      <c r="AG2749" s="36">
        <f t="shared" si="130"/>
        <v>3.9735600000000003E-2</v>
      </c>
      <c r="AH2749" s="36"/>
      <c r="AJ2749" s="37"/>
      <c r="AK2749" s="37"/>
    </row>
    <row r="2750" spans="6:37" x14ac:dyDescent="0.25">
      <c r="F2750" s="106"/>
      <c r="J2750" s="110">
        <v>49275</v>
      </c>
      <c r="K2750" s="106">
        <v>4.1547000000000001</v>
      </c>
      <c r="AF2750" s="35">
        <f t="shared" si="131"/>
        <v>48001</v>
      </c>
      <c r="AG2750" s="36">
        <f t="shared" si="130"/>
        <v>3.9731200000000001E-2</v>
      </c>
      <c r="AH2750" s="36"/>
      <c r="AJ2750" s="37"/>
      <c r="AK2750" s="37"/>
    </row>
    <row r="2751" spans="6:37" x14ac:dyDescent="0.25">
      <c r="F2751" s="106"/>
      <c r="J2751" s="110">
        <v>49276</v>
      </c>
      <c r="K2751" s="106">
        <v>4.1547000000000001</v>
      </c>
      <c r="AF2751" s="35">
        <f t="shared" si="131"/>
        <v>48002</v>
      </c>
      <c r="AG2751" s="36">
        <f t="shared" si="130"/>
        <v>3.9731200000000001E-2</v>
      </c>
      <c r="AH2751" s="36"/>
      <c r="AJ2751" s="37"/>
      <c r="AK2751" s="37"/>
    </row>
    <row r="2752" spans="6:37" x14ac:dyDescent="0.25">
      <c r="F2752" s="106"/>
      <c r="J2752" s="110">
        <v>49277</v>
      </c>
      <c r="K2752" s="106">
        <v>4.1547000000000001</v>
      </c>
      <c r="AF2752" s="35">
        <f t="shared" si="131"/>
        <v>48003</v>
      </c>
      <c r="AG2752" s="36">
        <f t="shared" si="130"/>
        <v>3.9731200000000001E-2</v>
      </c>
      <c r="AH2752" s="36"/>
      <c r="AJ2752" s="37"/>
      <c r="AK2752" s="37"/>
    </row>
    <row r="2753" spans="6:37" x14ac:dyDescent="0.25">
      <c r="F2753" s="106"/>
      <c r="J2753" s="110">
        <v>49278</v>
      </c>
      <c r="K2753" s="106">
        <v>4.1547000000000001</v>
      </c>
      <c r="AF2753" s="35">
        <f t="shared" si="131"/>
        <v>48004</v>
      </c>
      <c r="AG2753" s="36">
        <f t="shared" si="130"/>
        <v>3.9731200000000001E-2</v>
      </c>
      <c r="AH2753" s="36"/>
      <c r="AJ2753" s="37"/>
      <c r="AK2753" s="37"/>
    </row>
    <row r="2754" spans="6:37" x14ac:dyDescent="0.25">
      <c r="F2754" s="106"/>
      <c r="J2754" s="110">
        <v>49279</v>
      </c>
      <c r="K2754" s="106">
        <v>4.1551799999999997</v>
      </c>
      <c r="AF2754" s="35">
        <f t="shared" si="131"/>
        <v>48005</v>
      </c>
      <c r="AG2754" s="36">
        <f t="shared" si="130"/>
        <v>3.9735600000000003E-2</v>
      </c>
      <c r="AH2754" s="36"/>
      <c r="AJ2754" s="37"/>
      <c r="AK2754" s="37"/>
    </row>
    <row r="2755" spans="6:37" x14ac:dyDescent="0.25">
      <c r="F2755" s="106"/>
      <c r="J2755" s="110">
        <v>49282</v>
      </c>
      <c r="K2755" s="106">
        <v>4.1547000000000001</v>
      </c>
      <c r="AF2755" s="35">
        <f t="shared" si="131"/>
        <v>48006</v>
      </c>
      <c r="AG2755" s="36">
        <f t="shared" si="130"/>
        <v>3.9735600000000003E-2</v>
      </c>
      <c r="AH2755" s="36"/>
      <c r="AJ2755" s="37"/>
      <c r="AK2755" s="37"/>
    </row>
    <row r="2756" spans="6:37" x14ac:dyDescent="0.25">
      <c r="F2756" s="106"/>
      <c r="J2756" s="110">
        <v>49283</v>
      </c>
      <c r="K2756" s="106">
        <v>4.1547000000000001</v>
      </c>
      <c r="AF2756" s="35">
        <f t="shared" si="131"/>
        <v>48007</v>
      </c>
      <c r="AG2756" s="36">
        <f t="shared" si="130"/>
        <v>3.9735600000000003E-2</v>
      </c>
      <c r="AH2756" s="36"/>
      <c r="AJ2756" s="37"/>
      <c r="AK2756" s="37"/>
    </row>
    <row r="2757" spans="6:37" x14ac:dyDescent="0.25">
      <c r="F2757" s="106"/>
      <c r="J2757" s="110">
        <v>49284</v>
      </c>
      <c r="K2757" s="106">
        <v>4.1547000000000001</v>
      </c>
      <c r="AF2757" s="35">
        <f t="shared" si="131"/>
        <v>48008</v>
      </c>
      <c r="AG2757" s="36">
        <f t="shared" si="130"/>
        <v>3.9731200000000001E-2</v>
      </c>
      <c r="AH2757" s="36"/>
      <c r="AJ2757" s="37"/>
      <c r="AK2757" s="37"/>
    </row>
    <row r="2758" spans="6:37" x14ac:dyDescent="0.25">
      <c r="F2758" s="106"/>
      <c r="J2758" s="110">
        <v>49285</v>
      </c>
      <c r="K2758" s="106">
        <v>4.1547000000000001</v>
      </c>
      <c r="AF2758" s="35">
        <f t="shared" si="131"/>
        <v>48009</v>
      </c>
      <c r="AG2758" s="36">
        <f t="shared" si="130"/>
        <v>3.9731200000000001E-2</v>
      </c>
      <c r="AH2758" s="36"/>
      <c r="AJ2758" s="37"/>
      <c r="AK2758" s="37"/>
    </row>
    <row r="2759" spans="6:37" x14ac:dyDescent="0.25">
      <c r="F2759" s="106"/>
      <c r="J2759" s="110">
        <v>49286</v>
      </c>
      <c r="K2759" s="106">
        <v>4.1551799999999997</v>
      </c>
      <c r="AF2759" s="35">
        <f t="shared" si="131"/>
        <v>48010</v>
      </c>
      <c r="AG2759" s="36">
        <f t="shared" ref="AG2759:AG2822" si="132">_xlfn.IFNA(VLOOKUP(AF2759,J:K,2,FALSE)/100,AG2758)</f>
        <v>3.9731200000000001E-2</v>
      </c>
      <c r="AH2759" s="36"/>
      <c r="AJ2759" s="37"/>
      <c r="AK2759" s="37"/>
    </row>
    <row r="2760" spans="6:37" x14ac:dyDescent="0.25">
      <c r="F2760" s="106"/>
      <c r="J2760" s="110">
        <v>49289</v>
      </c>
      <c r="K2760" s="106">
        <v>4.1547000000000001</v>
      </c>
      <c r="AF2760" s="35">
        <f t="shared" ref="AF2760:AF2823" si="133">AF2759+1</f>
        <v>48011</v>
      </c>
      <c r="AG2760" s="36">
        <f t="shared" si="132"/>
        <v>3.9731200000000001E-2</v>
      </c>
      <c r="AH2760" s="36"/>
      <c r="AJ2760" s="37"/>
      <c r="AK2760" s="37"/>
    </row>
    <row r="2761" spans="6:37" x14ac:dyDescent="0.25">
      <c r="F2761" s="106"/>
      <c r="J2761" s="110">
        <v>49290</v>
      </c>
      <c r="K2761" s="106">
        <v>4.1547000000000001</v>
      </c>
      <c r="AF2761" s="35">
        <f t="shared" si="133"/>
        <v>48012</v>
      </c>
      <c r="AG2761" s="36">
        <f t="shared" si="132"/>
        <v>3.9735600000000003E-2</v>
      </c>
      <c r="AH2761" s="36"/>
      <c r="AJ2761" s="37"/>
      <c r="AK2761" s="37"/>
    </row>
    <row r="2762" spans="6:37" x14ac:dyDescent="0.25">
      <c r="F2762" s="106"/>
      <c r="J2762" s="110">
        <v>49291</v>
      </c>
      <c r="K2762" s="106">
        <v>4.1547000000000001</v>
      </c>
      <c r="AF2762" s="35">
        <f t="shared" si="133"/>
        <v>48013</v>
      </c>
      <c r="AG2762" s="36">
        <f t="shared" si="132"/>
        <v>3.9735600000000003E-2</v>
      </c>
      <c r="AH2762" s="36"/>
      <c r="AJ2762" s="37"/>
      <c r="AK2762" s="37"/>
    </row>
    <row r="2763" spans="6:37" x14ac:dyDescent="0.25">
      <c r="F2763" s="106"/>
      <c r="J2763" s="110">
        <v>49292</v>
      </c>
      <c r="K2763" s="106">
        <v>4.1547000000000001</v>
      </c>
      <c r="AF2763" s="35">
        <f t="shared" si="133"/>
        <v>48014</v>
      </c>
      <c r="AG2763" s="36">
        <f t="shared" si="132"/>
        <v>3.9735600000000003E-2</v>
      </c>
      <c r="AH2763" s="36"/>
      <c r="AJ2763" s="37"/>
      <c r="AK2763" s="37"/>
    </row>
    <row r="2764" spans="6:37" x14ac:dyDescent="0.25">
      <c r="F2764" s="106"/>
      <c r="J2764" s="110">
        <v>49293</v>
      </c>
      <c r="K2764" s="106">
        <v>4.1551799999999997</v>
      </c>
      <c r="AF2764" s="35">
        <f t="shared" si="133"/>
        <v>48015</v>
      </c>
      <c r="AG2764" s="36">
        <f t="shared" si="132"/>
        <v>3.9731200000000001E-2</v>
      </c>
      <c r="AH2764" s="36"/>
      <c r="AJ2764" s="37"/>
      <c r="AK2764" s="37"/>
    </row>
    <row r="2765" spans="6:37" x14ac:dyDescent="0.25">
      <c r="F2765" s="106"/>
      <c r="J2765" s="110">
        <v>49296</v>
      </c>
      <c r="K2765" s="106">
        <v>4.1547000000000001</v>
      </c>
      <c r="AF2765" s="35">
        <f t="shared" si="133"/>
        <v>48016</v>
      </c>
      <c r="AG2765" s="36">
        <f t="shared" si="132"/>
        <v>3.9731200000000001E-2</v>
      </c>
      <c r="AH2765" s="36"/>
      <c r="AJ2765" s="37"/>
      <c r="AK2765" s="37"/>
    </row>
    <row r="2766" spans="6:37" x14ac:dyDescent="0.25">
      <c r="F2766" s="106"/>
      <c r="J2766" s="110">
        <v>49297</v>
      </c>
      <c r="K2766" s="106">
        <v>4.1547000000000001</v>
      </c>
      <c r="AF2766" s="35">
        <f t="shared" si="133"/>
        <v>48017</v>
      </c>
      <c r="AG2766" s="36">
        <f t="shared" si="132"/>
        <v>3.9733400000000002E-2</v>
      </c>
      <c r="AH2766" s="36"/>
      <c r="AJ2766" s="37"/>
      <c r="AK2766" s="37"/>
    </row>
    <row r="2767" spans="6:37" x14ac:dyDescent="0.25">
      <c r="F2767" s="106"/>
      <c r="J2767" s="110">
        <v>49298</v>
      </c>
      <c r="K2767" s="106">
        <v>4.1547000000000001</v>
      </c>
      <c r="AF2767" s="35">
        <f t="shared" si="133"/>
        <v>48018</v>
      </c>
      <c r="AG2767" s="36">
        <f t="shared" si="132"/>
        <v>3.9733400000000002E-2</v>
      </c>
      <c r="AH2767" s="36"/>
      <c r="AJ2767" s="37"/>
      <c r="AK2767" s="37"/>
    </row>
    <row r="2768" spans="6:37" x14ac:dyDescent="0.25">
      <c r="F2768" s="106"/>
      <c r="J2768" s="110">
        <v>49299</v>
      </c>
      <c r="K2768" s="106">
        <v>4.1547000000000001</v>
      </c>
      <c r="AF2768" s="35">
        <f t="shared" si="133"/>
        <v>48019</v>
      </c>
      <c r="AG2768" s="36">
        <f t="shared" si="132"/>
        <v>3.9735600000000003E-2</v>
      </c>
      <c r="AH2768" s="36"/>
      <c r="AJ2768" s="37"/>
      <c r="AK2768" s="37"/>
    </row>
    <row r="2769" spans="6:37" x14ac:dyDescent="0.25">
      <c r="F2769" s="106"/>
      <c r="J2769" s="110">
        <v>49300</v>
      </c>
      <c r="K2769" s="106">
        <v>4.1554200000000003</v>
      </c>
      <c r="AF2769" s="35">
        <f t="shared" si="133"/>
        <v>48020</v>
      </c>
      <c r="AG2769" s="36">
        <f t="shared" si="132"/>
        <v>3.9735600000000003E-2</v>
      </c>
      <c r="AH2769" s="36"/>
      <c r="AJ2769" s="37"/>
      <c r="AK2769" s="37"/>
    </row>
    <row r="2770" spans="6:37" x14ac:dyDescent="0.25">
      <c r="F2770" s="106"/>
      <c r="J2770" s="110">
        <v>49304</v>
      </c>
      <c r="K2770" s="106">
        <v>4.1547000000000001</v>
      </c>
      <c r="AF2770" s="35">
        <f t="shared" si="133"/>
        <v>48021</v>
      </c>
      <c r="AG2770" s="36">
        <f t="shared" si="132"/>
        <v>3.9735600000000003E-2</v>
      </c>
      <c r="AH2770" s="36"/>
      <c r="AJ2770" s="37"/>
      <c r="AK2770" s="37"/>
    </row>
    <row r="2771" spans="6:37" x14ac:dyDescent="0.25">
      <c r="F2771" s="106"/>
      <c r="J2771" s="110">
        <v>49305</v>
      </c>
      <c r="K2771" s="106">
        <v>4.1547000000000001</v>
      </c>
      <c r="AF2771" s="35">
        <f t="shared" si="133"/>
        <v>48022</v>
      </c>
      <c r="AG2771" s="36">
        <f t="shared" si="132"/>
        <v>3.9731200000000001E-2</v>
      </c>
      <c r="AH2771" s="36"/>
      <c r="AJ2771" s="37"/>
      <c r="AK2771" s="37"/>
    </row>
    <row r="2772" spans="6:37" x14ac:dyDescent="0.25">
      <c r="F2772" s="106"/>
      <c r="J2772" s="110">
        <v>49306</v>
      </c>
      <c r="K2772" s="106">
        <v>4.1547000000000001</v>
      </c>
      <c r="AF2772" s="35">
        <f t="shared" si="133"/>
        <v>48023</v>
      </c>
      <c r="AG2772" s="36">
        <f t="shared" si="132"/>
        <v>3.9731200000000001E-2</v>
      </c>
      <c r="AH2772" s="36"/>
      <c r="AJ2772" s="37"/>
      <c r="AK2772" s="37"/>
    </row>
    <row r="2773" spans="6:37" x14ac:dyDescent="0.25">
      <c r="F2773" s="106"/>
      <c r="J2773" s="110">
        <v>49307</v>
      </c>
      <c r="K2773" s="106">
        <v>4.1554200000000003</v>
      </c>
      <c r="AF2773" s="35">
        <f t="shared" si="133"/>
        <v>48024</v>
      </c>
      <c r="AG2773" s="36">
        <f t="shared" si="132"/>
        <v>3.9731200000000001E-2</v>
      </c>
      <c r="AH2773" s="36"/>
      <c r="AJ2773" s="37"/>
      <c r="AK2773" s="37"/>
    </row>
    <row r="2774" spans="6:37" x14ac:dyDescent="0.25">
      <c r="F2774" s="106"/>
      <c r="J2774" s="110">
        <v>49311</v>
      </c>
      <c r="K2774" s="106">
        <v>4.1547000000000001</v>
      </c>
      <c r="AF2774" s="35">
        <f t="shared" si="133"/>
        <v>48025</v>
      </c>
      <c r="AG2774" s="36">
        <f t="shared" si="132"/>
        <v>3.9731200000000001E-2</v>
      </c>
      <c r="AH2774" s="36"/>
      <c r="AJ2774" s="37"/>
      <c r="AK2774" s="37"/>
    </row>
    <row r="2775" spans="6:37" x14ac:dyDescent="0.25">
      <c r="F2775" s="106"/>
      <c r="J2775" s="110">
        <v>49312</v>
      </c>
      <c r="K2775" s="106">
        <v>4.1547000000000001</v>
      </c>
      <c r="AF2775" s="35">
        <f t="shared" si="133"/>
        <v>48026</v>
      </c>
      <c r="AG2775" s="36">
        <f t="shared" si="132"/>
        <v>3.9735600000000003E-2</v>
      </c>
      <c r="AH2775" s="36"/>
      <c r="AJ2775" s="37"/>
      <c r="AK2775" s="37"/>
    </row>
    <row r="2776" spans="6:37" x14ac:dyDescent="0.25">
      <c r="F2776" s="106"/>
      <c r="J2776" s="110">
        <v>49313</v>
      </c>
      <c r="K2776" s="106">
        <v>4.1547000000000001</v>
      </c>
      <c r="AF2776" s="35">
        <f t="shared" si="133"/>
        <v>48027</v>
      </c>
      <c r="AG2776" s="36">
        <f t="shared" si="132"/>
        <v>3.9735600000000003E-2</v>
      </c>
      <c r="AH2776" s="36"/>
      <c r="AJ2776" s="37"/>
      <c r="AK2776" s="37"/>
    </row>
    <row r="2777" spans="6:37" x14ac:dyDescent="0.25">
      <c r="F2777" s="106"/>
      <c r="J2777" s="110">
        <v>49314</v>
      </c>
      <c r="K2777" s="106">
        <v>4.1551799999999997</v>
      </c>
      <c r="AF2777" s="35">
        <f t="shared" si="133"/>
        <v>48028</v>
      </c>
      <c r="AG2777" s="36">
        <f t="shared" si="132"/>
        <v>3.9735600000000003E-2</v>
      </c>
      <c r="AH2777" s="36"/>
      <c r="AJ2777" s="37"/>
      <c r="AK2777" s="37"/>
    </row>
    <row r="2778" spans="6:37" x14ac:dyDescent="0.25">
      <c r="F2778" s="106"/>
      <c r="J2778" s="110">
        <v>49317</v>
      </c>
      <c r="K2778" s="106">
        <v>4.1547000000000001</v>
      </c>
      <c r="AF2778" s="35">
        <f t="shared" si="133"/>
        <v>48029</v>
      </c>
      <c r="AG2778" s="36">
        <f t="shared" si="132"/>
        <v>3.9731200000000001E-2</v>
      </c>
      <c r="AH2778" s="36"/>
      <c r="AJ2778" s="37"/>
      <c r="AK2778" s="37"/>
    </row>
    <row r="2779" spans="6:37" x14ac:dyDescent="0.25">
      <c r="F2779" s="106"/>
      <c r="J2779" s="110">
        <v>49318</v>
      </c>
      <c r="K2779" s="106">
        <v>4.1547000000000001</v>
      </c>
      <c r="AF2779" s="35">
        <f t="shared" si="133"/>
        <v>48030</v>
      </c>
      <c r="AG2779" s="36">
        <f t="shared" si="132"/>
        <v>3.9731200000000001E-2</v>
      </c>
      <c r="AH2779" s="36"/>
      <c r="AJ2779" s="37"/>
      <c r="AK2779" s="37"/>
    </row>
    <row r="2780" spans="6:37" x14ac:dyDescent="0.25">
      <c r="F2780" s="106"/>
      <c r="J2780" s="110">
        <v>49319</v>
      </c>
      <c r="K2780" s="106">
        <v>4.1547000000000001</v>
      </c>
      <c r="AF2780" s="35">
        <f t="shared" si="133"/>
        <v>48031</v>
      </c>
      <c r="AG2780" s="36">
        <f t="shared" si="132"/>
        <v>3.9731200000000001E-2</v>
      </c>
      <c r="AH2780" s="36"/>
      <c r="AJ2780" s="37"/>
      <c r="AK2780" s="37"/>
    </row>
    <row r="2781" spans="6:37" x14ac:dyDescent="0.25">
      <c r="F2781" s="106"/>
      <c r="J2781" s="110">
        <v>49320</v>
      </c>
      <c r="K2781" s="106">
        <v>4.1547000000000001</v>
      </c>
      <c r="AF2781" s="35">
        <f t="shared" si="133"/>
        <v>48032</v>
      </c>
      <c r="AG2781" s="36">
        <f t="shared" si="132"/>
        <v>3.9737800000000004E-2</v>
      </c>
      <c r="AH2781" s="36"/>
      <c r="AJ2781" s="37"/>
      <c r="AK2781" s="37"/>
    </row>
    <row r="2782" spans="6:37" x14ac:dyDescent="0.25">
      <c r="F2782" s="106"/>
      <c r="J2782" s="110">
        <v>49321</v>
      </c>
      <c r="K2782" s="106">
        <v>4.1554200000000003</v>
      </c>
      <c r="AF2782" s="35">
        <f t="shared" si="133"/>
        <v>48033</v>
      </c>
      <c r="AG2782" s="36">
        <f t="shared" si="132"/>
        <v>3.9737800000000004E-2</v>
      </c>
      <c r="AH2782" s="36"/>
      <c r="AJ2782" s="37"/>
      <c r="AK2782" s="37"/>
    </row>
    <row r="2783" spans="6:37" x14ac:dyDescent="0.25">
      <c r="F2783" s="106"/>
      <c r="J2783" s="110">
        <v>49325</v>
      </c>
      <c r="K2783" s="106">
        <v>4.1547000000000001</v>
      </c>
      <c r="AF2783" s="35">
        <f t="shared" si="133"/>
        <v>48034</v>
      </c>
      <c r="AG2783" s="36">
        <f t="shared" si="132"/>
        <v>3.9737800000000004E-2</v>
      </c>
      <c r="AH2783" s="36"/>
      <c r="AJ2783" s="37"/>
      <c r="AK2783" s="37"/>
    </row>
    <row r="2784" spans="6:37" x14ac:dyDescent="0.25">
      <c r="F2784" s="106"/>
      <c r="J2784" s="110">
        <v>49326</v>
      </c>
      <c r="K2784" s="106">
        <v>4.1547000000000001</v>
      </c>
      <c r="AF2784" s="35">
        <f t="shared" si="133"/>
        <v>48035</v>
      </c>
      <c r="AG2784" s="36">
        <f t="shared" si="132"/>
        <v>3.9737800000000004E-2</v>
      </c>
      <c r="AH2784" s="36"/>
      <c r="AJ2784" s="37"/>
      <c r="AK2784" s="37"/>
    </row>
    <row r="2785" spans="6:37" x14ac:dyDescent="0.25">
      <c r="F2785" s="106"/>
      <c r="J2785" s="110">
        <v>49327</v>
      </c>
      <c r="K2785" s="106">
        <v>4.1547000000000001</v>
      </c>
      <c r="AF2785" s="35">
        <f t="shared" si="133"/>
        <v>48036</v>
      </c>
      <c r="AG2785" s="36">
        <f t="shared" si="132"/>
        <v>3.9731200000000001E-2</v>
      </c>
      <c r="AH2785" s="36"/>
      <c r="AJ2785" s="37"/>
      <c r="AK2785" s="37"/>
    </row>
    <row r="2786" spans="6:37" x14ac:dyDescent="0.25">
      <c r="F2786" s="106"/>
      <c r="J2786" s="110">
        <v>49328</v>
      </c>
      <c r="K2786" s="106">
        <v>4.1551799999999997</v>
      </c>
      <c r="AF2786" s="35">
        <f t="shared" si="133"/>
        <v>48037</v>
      </c>
      <c r="AG2786" s="36">
        <f t="shared" si="132"/>
        <v>3.9731200000000001E-2</v>
      </c>
      <c r="AH2786" s="36"/>
      <c r="AJ2786" s="37"/>
      <c r="AK2786" s="37"/>
    </row>
    <row r="2787" spans="6:37" x14ac:dyDescent="0.25">
      <c r="F2787" s="106"/>
      <c r="J2787" s="110">
        <v>49331</v>
      </c>
      <c r="K2787" s="106">
        <v>4.1547000000000001</v>
      </c>
      <c r="AF2787" s="35">
        <f t="shared" si="133"/>
        <v>48038</v>
      </c>
      <c r="AG2787" s="36">
        <f t="shared" si="132"/>
        <v>3.9731200000000001E-2</v>
      </c>
      <c r="AH2787" s="36"/>
      <c r="AJ2787" s="37"/>
      <c r="AK2787" s="37"/>
    </row>
    <row r="2788" spans="6:37" x14ac:dyDescent="0.25">
      <c r="F2788" s="106"/>
      <c r="J2788" s="110">
        <v>49332</v>
      </c>
      <c r="K2788" s="106">
        <v>4.1547000000000001</v>
      </c>
      <c r="AF2788" s="35">
        <f t="shared" si="133"/>
        <v>48039</v>
      </c>
      <c r="AG2788" s="36">
        <f t="shared" si="132"/>
        <v>3.9731200000000001E-2</v>
      </c>
      <c r="AH2788" s="36"/>
      <c r="AJ2788" s="37"/>
      <c r="AK2788" s="37"/>
    </row>
    <row r="2789" spans="6:37" x14ac:dyDescent="0.25">
      <c r="F2789" s="106"/>
      <c r="J2789" s="110">
        <v>49333</v>
      </c>
      <c r="K2789" s="106">
        <v>4.1547000000000001</v>
      </c>
      <c r="AF2789" s="35">
        <f t="shared" si="133"/>
        <v>48040</v>
      </c>
      <c r="AG2789" s="36">
        <f t="shared" si="132"/>
        <v>3.9735600000000003E-2</v>
      </c>
      <c r="AH2789" s="36"/>
      <c r="AJ2789" s="37"/>
      <c r="AK2789" s="37"/>
    </row>
    <row r="2790" spans="6:37" x14ac:dyDescent="0.25">
      <c r="F2790" s="106"/>
      <c r="J2790" s="110">
        <v>49334</v>
      </c>
      <c r="K2790" s="106">
        <v>4.1547000000000001</v>
      </c>
      <c r="AF2790" s="35">
        <f t="shared" si="133"/>
        <v>48041</v>
      </c>
      <c r="AG2790" s="36">
        <f t="shared" si="132"/>
        <v>3.9735600000000003E-2</v>
      </c>
      <c r="AH2790" s="36"/>
      <c r="AJ2790" s="37"/>
      <c r="AK2790" s="37"/>
    </row>
    <row r="2791" spans="6:37" x14ac:dyDescent="0.25">
      <c r="F2791" s="106"/>
      <c r="J2791" s="110">
        <v>49335</v>
      </c>
      <c r="K2791" s="106">
        <v>4.1551799999999997</v>
      </c>
      <c r="AF2791" s="35">
        <f t="shared" si="133"/>
        <v>48042</v>
      </c>
      <c r="AG2791" s="36">
        <f t="shared" si="132"/>
        <v>3.9735600000000003E-2</v>
      </c>
      <c r="AH2791" s="36"/>
      <c r="AJ2791" s="37"/>
      <c r="AK2791" s="37"/>
    </row>
    <row r="2792" spans="6:37" x14ac:dyDescent="0.25">
      <c r="F2792" s="106"/>
      <c r="J2792" s="110">
        <v>49338</v>
      </c>
      <c r="K2792" s="106">
        <v>4.1547000000000001</v>
      </c>
      <c r="AF2792" s="35">
        <f t="shared" si="133"/>
        <v>48043</v>
      </c>
      <c r="AG2792" s="36">
        <f t="shared" si="132"/>
        <v>3.9731200000000001E-2</v>
      </c>
      <c r="AH2792" s="36"/>
      <c r="AJ2792" s="37"/>
      <c r="AK2792" s="37"/>
    </row>
    <row r="2793" spans="6:37" x14ac:dyDescent="0.25">
      <c r="F2793" s="106"/>
      <c r="J2793" s="110">
        <v>49339</v>
      </c>
      <c r="K2793" s="106">
        <v>4.1547000000000001</v>
      </c>
      <c r="AF2793" s="35">
        <f t="shared" si="133"/>
        <v>48044</v>
      </c>
      <c r="AG2793" s="36">
        <f t="shared" si="132"/>
        <v>3.9731200000000001E-2</v>
      </c>
      <c r="AH2793" s="36"/>
      <c r="AJ2793" s="37"/>
      <c r="AK2793" s="37"/>
    </row>
    <row r="2794" spans="6:37" x14ac:dyDescent="0.25">
      <c r="F2794" s="106"/>
      <c r="J2794" s="110">
        <v>49340</v>
      </c>
      <c r="K2794" s="106">
        <v>4.1547000000000001</v>
      </c>
      <c r="AF2794" s="35">
        <f t="shared" si="133"/>
        <v>48045</v>
      </c>
      <c r="AG2794" s="36">
        <f t="shared" si="132"/>
        <v>3.9731200000000001E-2</v>
      </c>
      <c r="AH2794" s="36"/>
      <c r="AJ2794" s="37"/>
      <c r="AK2794" s="37"/>
    </row>
    <row r="2795" spans="6:37" x14ac:dyDescent="0.25">
      <c r="F2795" s="106"/>
      <c r="J2795" s="110">
        <v>49341</v>
      </c>
      <c r="K2795" s="106">
        <v>4.1547000000000001</v>
      </c>
      <c r="AF2795" s="35">
        <f t="shared" si="133"/>
        <v>48046</v>
      </c>
      <c r="AG2795" s="36">
        <f t="shared" si="132"/>
        <v>3.9731200000000001E-2</v>
      </c>
      <c r="AH2795" s="36"/>
      <c r="AJ2795" s="37"/>
      <c r="AK2795" s="37"/>
    </row>
    <row r="2796" spans="6:37" x14ac:dyDescent="0.25">
      <c r="F2796" s="106"/>
      <c r="J2796" s="110">
        <v>49342</v>
      </c>
      <c r="K2796" s="106">
        <v>4.1551799999999997</v>
      </c>
      <c r="AF2796" s="35">
        <f t="shared" si="133"/>
        <v>48047</v>
      </c>
      <c r="AG2796" s="36">
        <f t="shared" si="132"/>
        <v>3.9735600000000003E-2</v>
      </c>
      <c r="AH2796" s="36"/>
      <c r="AJ2796" s="37"/>
      <c r="AK2796" s="37"/>
    </row>
    <row r="2797" spans="6:37" x14ac:dyDescent="0.25">
      <c r="F2797" s="106"/>
      <c r="J2797" s="110">
        <v>49345</v>
      </c>
      <c r="K2797" s="106">
        <v>4.1547000000000001</v>
      </c>
      <c r="AF2797" s="35">
        <f t="shared" si="133"/>
        <v>48048</v>
      </c>
      <c r="AG2797" s="36">
        <f t="shared" si="132"/>
        <v>3.9735600000000003E-2</v>
      </c>
      <c r="AH2797" s="36"/>
      <c r="AJ2797" s="37"/>
      <c r="AK2797" s="37"/>
    </row>
    <row r="2798" spans="6:37" x14ac:dyDescent="0.25">
      <c r="F2798" s="106"/>
      <c r="J2798" s="110">
        <v>49346</v>
      </c>
      <c r="K2798" s="106">
        <v>4.1547000000000001</v>
      </c>
      <c r="AF2798" s="35">
        <f t="shared" si="133"/>
        <v>48049</v>
      </c>
      <c r="AG2798" s="36">
        <f t="shared" si="132"/>
        <v>3.9735600000000003E-2</v>
      </c>
      <c r="AH2798" s="36"/>
      <c r="AJ2798" s="37"/>
      <c r="AK2798" s="37"/>
    </row>
    <row r="2799" spans="6:37" x14ac:dyDescent="0.25">
      <c r="F2799" s="106"/>
      <c r="J2799" s="110">
        <v>49347</v>
      </c>
      <c r="K2799" s="106">
        <v>4.1547000000000001</v>
      </c>
      <c r="AF2799" s="35">
        <f t="shared" si="133"/>
        <v>48050</v>
      </c>
      <c r="AG2799" s="36">
        <f t="shared" si="132"/>
        <v>3.9731200000000001E-2</v>
      </c>
      <c r="AH2799" s="36"/>
      <c r="AJ2799" s="37"/>
      <c r="AK2799" s="37"/>
    </row>
    <row r="2800" spans="6:37" x14ac:dyDescent="0.25">
      <c r="F2800" s="106"/>
      <c r="J2800" s="110">
        <v>49348</v>
      </c>
      <c r="K2800" s="106">
        <v>4.1547000000000001</v>
      </c>
      <c r="AF2800" s="35">
        <f t="shared" si="133"/>
        <v>48051</v>
      </c>
      <c r="AG2800" s="36">
        <f t="shared" si="132"/>
        <v>3.9731200000000001E-2</v>
      </c>
      <c r="AH2800" s="36"/>
      <c r="AJ2800" s="37"/>
      <c r="AK2800" s="37"/>
    </row>
    <row r="2801" spans="6:37" x14ac:dyDescent="0.25">
      <c r="F2801" s="106"/>
      <c r="J2801" s="110">
        <v>49349</v>
      </c>
      <c r="K2801" s="106">
        <v>4.1551799999999997</v>
      </c>
      <c r="AF2801" s="35">
        <f t="shared" si="133"/>
        <v>48052</v>
      </c>
      <c r="AG2801" s="36">
        <f t="shared" si="132"/>
        <v>3.9731200000000001E-2</v>
      </c>
      <c r="AH2801" s="36"/>
      <c r="AJ2801" s="37"/>
      <c r="AK2801" s="37"/>
    </row>
    <row r="2802" spans="6:37" x14ac:dyDescent="0.25">
      <c r="F2802" s="106"/>
      <c r="J2802" s="110">
        <v>49352</v>
      </c>
      <c r="K2802" s="106">
        <v>4.1547000000000001</v>
      </c>
      <c r="AF2802" s="35">
        <f t="shared" si="133"/>
        <v>48053</v>
      </c>
      <c r="AG2802" s="36">
        <f t="shared" si="132"/>
        <v>3.9731200000000001E-2</v>
      </c>
      <c r="AH2802" s="36"/>
      <c r="AJ2802" s="37"/>
      <c r="AK2802" s="37"/>
    </row>
    <row r="2803" spans="6:37" x14ac:dyDescent="0.25">
      <c r="F2803" s="106"/>
      <c r="J2803" s="110">
        <v>49353</v>
      </c>
      <c r="K2803" s="106">
        <v>4.1547000000000001</v>
      </c>
      <c r="AF2803" s="35">
        <f t="shared" si="133"/>
        <v>48054</v>
      </c>
      <c r="AG2803" s="36">
        <f t="shared" si="132"/>
        <v>3.9735600000000003E-2</v>
      </c>
      <c r="AH2803" s="36"/>
      <c r="AJ2803" s="37"/>
      <c r="AK2803" s="37"/>
    </row>
    <row r="2804" spans="6:37" x14ac:dyDescent="0.25">
      <c r="F2804" s="106"/>
      <c r="J2804" s="110">
        <v>49354</v>
      </c>
      <c r="K2804" s="106">
        <v>4.1547000000000001</v>
      </c>
      <c r="AF2804" s="35">
        <f t="shared" si="133"/>
        <v>48055</v>
      </c>
      <c r="AG2804" s="36">
        <f t="shared" si="132"/>
        <v>3.9735600000000003E-2</v>
      </c>
      <c r="AH2804" s="36"/>
      <c r="AJ2804" s="37"/>
      <c r="AK2804" s="37"/>
    </row>
    <row r="2805" spans="6:37" x14ac:dyDescent="0.25">
      <c r="F2805" s="106"/>
      <c r="J2805" s="110">
        <v>49355</v>
      </c>
      <c r="K2805" s="106">
        <v>4.1547000000000001</v>
      </c>
      <c r="AF2805" s="35">
        <f t="shared" si="133"/>
        <v>48056</v>
      </c>
      <c r="AG2805" s="36">
        <f t="shared" si="132"/>
        <v>3.9735600000000003E-2</v>
      </c>
      <c r="AH2805" s="36"/>
      <c r="AJ2805" s="37"/>
      <c r="AK2805" s="37"/>
    </row>
    <row r="2806" spans="6:37" x14ac:dyDescent="0.25">
      <c r="F2806" s="106"/>
      <c r="J2806" s="110">
        <v>49356</v>
      </c>
      <c r="K2806" s="106">
        <v>4.1554200000000003</v>
      </c>
      <c r="AF2806" s="35">
        <f t="shared" si="133"/>
        <v>48057</v>
      </c>
      <c r="AG2806" s="36">
        <f t="shared" si="132"/>
        <v>3.9731200000000001E-2</v>
      </c>
      <c r="AH2806" s="36"/>
      <c r="AJ2806" s="37"/>
      <c r="AK2806" s="37"/>
    </row>
    <row r="2807" spans="6:37" x14ac:dyDescent="0.25">
      <c r="F2807" s="106"/>
      <c r="J2807" s="110">
        <v>49360</v>
      </c>
      <c r="K2807" s="106">
        <v>4.1547000000000001</v>
      </c>
      <c r="AF2807" s="35">
        <f t="shared" si="133"/>
        <v>48058</v>
      </c>
      <c r="AG2807" s="36">
        <f t="shared" si="132"/>
        <v>3.9731200000000001E-2</v>
      </c>
      <c r="AH2807" s="36"/>
      <c r="AJ2807" s="37"/>
      <c r="AK2807" s="37"/>
    </row>
    <row r="2808" spans="6:37" x14ac:dyDescent="0.25">
      <c r="F2808" s="106"/>
      <c r="J2808" s="110">
        <v>49361</v>
      </c>
      <c r="K2808" s="106">
        <v>4.1547000000000001</v>
      </c>
      <c r="AF2808" s="35">
        <f t="shared" si="133"/>
        <v>48059</v>
      </c>
      <c r="AG2808" s="36">
        <f t="shared" si="132"/>
        <v>3.9731200000000001E-2</v>
      </c>
      <c r="AH2808" s="36"/>
      <c r="AJ2808" s="37"/>
      <c r="AK2808" s="37"/>
    </row>
    <row r="2809" spans="6:37" x14ac:dyDescent="0.25">
      <c r="F2809" s="106"/>
      <c r="J2809" s="110">
        <v>49362</v>
      </c>
      <c r="K2809" s="106">
        <v>4.1547000000000001</v>
      </c>
      <c r="AF2809" s="35">
        <f t="shared" si="133"/>
        <v>48060</v>
      </c>
      <c r="AG2809" s="36">
        <f t="shared" si="132"/>
        <v>3.9731200000000001E-2</v>
      </c>
      <c r="AH2809" s="36"/>
      <c r="AJ2809" s="37"/>
      <c r="AK2809" s="37"/>
    </row>
    <row r="2810" spans="6:37" x14ac:dyDescent="0.25">
      <c r="F2810" s="106"/>
      <c r="J2810" s="110">
        <v>49363</v>
      </c>
      <c r="K2810" s="106">
        <v>4.1551799999999997</v>
      </c>
      <c r="AF2810" s="35">
        <f t="shared" si="133"/>
        <v>48061</v>
      </c>
      <c r="AG2810" s="36">
        <f t="shared" si="132"/>
        <v>3.9735600000000003E-2</v>
      </c>
      <c r="AH2810" s="36"/>
      <c r="AJ2810" s="37"/>
      <c r="AK2810" s="37"/>
    </row>
    <row r="2811" spans="6:37" x14ac:dyDescent="0.25">
      <c r="F2811" s="106"/>
      <c r="J2811" s="110">
        <v>49366</v>
      </c>
      <c r="K2811" s="106">
        <v>4.1547000000000001</v>
      </c>
      <c r="AF2811" s="35">
        <f t="shared" si="133"/>
        <v>48062</v>
      </c>
      <c r="AG2811" s="36">
        <f t="shared" si="132"/>
        <v>3.9735600000000003E-2</v>
      </c>
      <c r="AH2811" s="36"/>
      <c r="AJ2811" s="37"/>
      <c r="AK2811" s="37"/>
    </row>
    <row r="2812" spans="6:37" x14ac:dyDescent="0.25">
      <c r="F2812" s="106"/>
      <c r="J2812" s="110">
        <v>49367</v>
      </c>
      <c r="K2812" s="106">
        <v>4.1547000000000001</v>
      </c>
      <c r="AF2812" s="35">
        <f t="shared" si="133"/>
        <v>48063</v>
      </c>
      <c r="AG2812" s="36">
        <f t="shared" si="132"/>
        <v>3.9735600000000003E-2</v>
      </c>
      <c r="AH2812" s="36"/>
      <c r="AJ2812" s="37"/>
      <c r="AK2812" s="37"/>
    </row>
    <row r="2813" spans="6:37" x14ac:dyDescent="0.25">
      <c r="F2813" s="106"/>
      <c r="J2813" s="110">
        <v>49368</v>
      </c>
      <c r="K2813" s="106">
        <v>4.1547000000000001</v>
      </c>
      <c r="AF2813" s="35">
        <f t="shared" si="133"/>
        <v>48064</v>
      </c>
      <c r="AG2813" s="36">
        <f t="shared" si="132"/>
        <v>3.9731200000000001E-2</v>
      </c>
      <c r="AH2813" s="36"/>
      <c r="AJ2813" s="37"/>
      <c r="AK2813" s="37"/>
    </row>
    <row r="2814" spans="6:37" x14ac:dyDescent="0.25">
      <c r="F2814" s="106"/>
      <c r="J2814" s="110">
        <v>49369</v>
      </c>
      <c r="K2814" s="106">
        <v>4.1547000000000001</v>
      </c>
      <c r="AF2814" s="35">
        <f t="shared" si="133"/>
        <v>48065</v>
      </c>
      <c r="AG2814" s="36">
        <f t="shared" si="132"/>
        <v>3.9731200000000001E-2</v>
      </c>
      <c r="AH2814" s="36"/>
      <c r="AJ2814" s="37"/>
      <c r="AK2814" s="37"/>
    </row>
    <row r="2815" spans="6:37" x14ac:dyDescent="0.25">
      <c r="F2815" s="106"/>
      <c r="J2815" s="110">
        <v>49370</v>
      </c>
      <c r="K2815" s="106">
        <v>4.1551799999999997</v>
      </c>
      <c r="AF2815" s="35">
        <f t="shared" si="133"/>
        <v>48066</v>
      </c>
      <c r="AG2815" s="36">
        <f t="shared" si="132"/>
        <v>3.9731200000000001E-2</v>
      </c>
      <c r="AH2815" s="36"/>
      <c r="AJ2815" s="37"/>
      <c r="AK2815" s="37"/>
    </row>
    <row r="2816" spans="6:37" x14ac:dyDescent="0.25">
      <c r="F2816" s="106"/>
      <c r="J2816" s="110">
        <v>49373</v>
      </c>
      <c r="K2816" s="106">
        <v>4.1547000000000001</v>
      </c>
      <c r="AF2816" s="35">
        <f t="shared" si="133"/>
        <v>48067</v>
      </c>
      <c r="AG2816" s="36">
        <f t="shared" si="132"/>
        <v>3.9731200000000001E-2</v>
      </c>
      <c r="AH2816" s="36"/>
      <c r="AJ2816" s="37"/>
      <c r="AK2816" s="37"/>
    </row>
    <row r="2817" spans="6:37" x14ac:dyDescent="0.25">
      <c r="F2817" s="106"/>
      <c r="J2817" s="110">
        <v>49374</v>
      </c>
      <c r="K2817" s="106">
        <v>4.1547000000000001</v>
      </c>
      <c r="AF2817" s="35">
        <f t="shared" si="133"/>
        <v>48068</v>
      </c>
      <c r="AG2817" s="36">
        <f t="shared" si="132"/>
        <v>3.9735600000000003E-2</v>
      </c>
      <c r="AH2817" s="36"/>
      <c r="AJ2817" s="37"/>
      <c r="AK2817" s="37"/>
    </row>
    <row r="2818" spans="6:37" x14ac:dyDescent="0.25">
      <c r="F2818" s="106"/>
      <c r="J2818" s="110">
        <v>49375</v>
      </c>
      <c r="K2818" s="106">
        <v>4.1547000000000001</v>
      </c>
      <c r="AF2818" s="35">
        <f t="shared" si="133"/>
        <v>48069</v>
      </c>
      <c r="AG2818" s="36">
        <f t="shared" si="132"/>
        <v>3.9735600000000003E-2</v>
      </c>
      <c r="AH2818" s="36"/>
      <c r="AJ2818" s="37"/>
      <c r="AK2818" s="37"/>
    </row>
    <row r="2819" spans="6:37" x14ac:dyDescent="0.25">
      <c r="F2819" s="106"/>
      <c r="J2819" s="110">
        <v>49376</v>
      </c>
      <c r="K2819" s="106">
        <v>4.1547000000000001</v>
      </c>
      <c r="AF2819" s="35">
        <f t="shared" si="133"/>
        <v>48070</v>
      </c>
      <c r="AG2819" s="36">
        <f t="shared" si="132"/>
        <v>3.9735600000000003E-2</v>
      </c>
      <c r="AH2819" s="36"/>
      <c r="AJ2819" s="37"/>
      <c r="AK2819" s="37"/>
    </row>
    <row r="2820" spans="6:37" x14ac:dyDescent="0.25">
      <c r="F2820" s="106"/>
      <c r="J2820" s="110">
        <v>49377</v>
      </c>
      <c r="K2820" s="106">
        <v>4.1551799999999997</v>
      </c>
      <c r="AF2820" s="35">
        <f t="shared" si="133"/>
        <v>48071</v>
      </c>
      <c r="AG2820" s="36">
        <f t="shared" si="132"/>
        <v>3.9731200000000001E-2</v>
      </c>
      <c r="AH2820" s="36"/>
      <c r="AJ2820" s="37"/>
      <c r="AK2820" s="37"/>
    </row>
    <row r="2821" spans="6:37" x14ac:dyDescent="0.25">
      <c r="F2821" s="106"/>
      <c r="J2821" s="110">
        <v>49380</v>
      </c>
      <c r="K2821" s="106">
        <v>4.1547000000000001</v>
      </c>
      <c r="AF2821" s="35">
        <f t="shared" si="133"/>
        <v>48072</v>
      </c>
      <c r="AG2821" s="36">
        <f t="shared" si="132"/>
        <v>3.9731200000000001E-2</v>
      </c>
      <c r="AH2821" s="36"/>
      <c r="AJ2821" s="37"/>
      <c r="AK2821" s="37"/>
    </row>
    <row r="2822" spans="6:37" x14ac:dyDescent="0.25">
      <c r="F2822" s="106"/>
      <c r="J2822" s="110">
        <v>49381</v>
      </c>
      <c r="K2822" s="106">
        <v>4.1547000000000001</v>
      </c>
      <c r="AF2822" s="35">
        <f t="shared" si="133"/>
        <v>48073</v>
      </c>
      <c r="AG2822" s="36">
        <f t="shared" si="132"/>
        <v>3.9731200000000001E-2</v>
      </c>
      <c r="AH2822" s="36"/>
      <c r="AJ2822" s="37"/>
      <c r="AK2822" s="37"/>
    </row>
    <row r="2823" spans="6:37" x14ac:dyDescent="0.25">
      <c r="F2823" s="106"/>
      <c r="J2823" s="110">
        <v>49382</v>
      </c>
      <c r="K2823" s="106">
        <v>4.1547000000000001</v>
      </c>
      <c r="AF2823" s="35">
        <f t="shared" si="133"/>
        <v>48074</v>
      </c>
      <c r="AG2823" s="36">
        <f t="shared" ref="AG2823:AG2886" si="134">_xlfn.IFNA(VLOOKUP(AF2823,J:K,2,FALSE)/100,AG2822)</f>
        <v>3.9731200000000001E-2</v>
      </c>
      <c r="AH2823" s="36"/>
      <c r="AJ2823" s="37"/>
      <c r="AK2823" s="37"/>
    </row>
    <row r="2824" spans="6:37" x14ac:dyDescent="0.25">
      <c r="F2824" s="106"/>
      <c r="J2824" s="110">
        <v>49383</v>
      </c>
      <c r="K2824" s="106">
        <v>4.1547000000000001</v>
      </c>
      <c r="AF2824" s="35">
        <f t="shared" ref="AF2824:AF2887" si="135">AF2823+1</f>
        <v>48075</v>
      </c>
      <c r="AG2824" s="36">
        <f t="shared" si="134"/>
        <v>3.9735600000000003E-2</v>
      </c>
      <c r="AH2824" s="36"/>
      <c r="AJ2824" s="37"/>
      <c r="AK2824" s="37"/>
    </row>
    <row r="2825" spans="6:37" x14ac:dyDescent="0.25">
      <c r="F2825" s="106"/>
      <c r="J2825" s="110">
        <v>49384</v>
      </c>
      <c r="K2825" s="106">
        <v>4.1551799999999997</v>
      </c>
      <c r="AF2825" s="35">
        <f t="shared" si="135"/>
        <v>48076</v>
      </c>
      <c r="AG2825" s="36">
        <f t="shared" si="134"/>
        <v>3.9735600000000003E-2</v>
      </c>
      <c r="AH2825" s="36"/>
      <c r="AJ2825" s="37"/>
      <c r="AK2825" s="37"/>
    </row>
    <row r="2826" spans="6:37" x14ac:dyDescent="0.25">
      <c r="F2826" s="106"/>
      <c r="J2826" s="110">
        <v>49387</v>
      </c>
      <c r="K2826" s="106">
        <v>4.1547000000000001</v>
      </c>
      <c r="AF2826" s="35">
        <f t="shared" si="135"/>
        <v>48077</v>
      </c>
      <c r="AG2826" s="36">
        <f t="shared" si="134"/>
        <v>3.9735600000000003E-2</v>
      </c>
      <c r="AH2826" s="36"/>
      <c r="AJ2826" s="37"/>
      <c r="AK2826" s="37"/>
    </row>
    <row r="2827" spans="6:37" x14ac:dyDescent="0.25">
      <c r="F2827" s="106"/>
      <c r="J2827" s="110">
        <v>49388</v>
      </c>
      <c r="K2827" s="106">
        <v>4.1547000000000001</v>
      </c>
      <c r="AF2827" s="35">
        <f t="shared" si="135"/>
        <v>48078</v>
      </c>
      <c r="AG2827" s="36">
        <f t="shared" si="134"/>
        <v>3.9731200000000001E-2</v>
      </c>
      <c r="AH2827" s="36"/>
      <c r="AJ2827" s="37"/>
      <c r="AK2827" s="37"/>
    </row>
    <row r="2828" spans="6:37" x14ac:dyDescent="0.25">
      <c r="F2828" s="106"/>
      <c r="J2828" s="110">
        <v>49389</v>
      </c>
      <c r="K2828" s="106">
        <v>4.1547000000000001</v>
      </c>
      <c r="AF2828" s="35">
        <f t="shared" si="135"/>
        <v>48079</v>
      </c>
      <c r="AG2828" s="36">
        <f t="shared" si="134"/>
        <v>3.9731200000000001E-2</v>
      </c>
      <c r="AH2828" s="36"/>
      <c r="AJ2828" s="37"/>
      <c r="AK2828" s="37"/>
    </row>
    <row r="2829" spans="6:37" x14ac:dyDescent="0.25">
      <c r="F2829" s="106"/>
      <c r="J2829" s="110">
        <v>49390</v>
      </c>
      <c r="K2829" s="106">
        <v>4.1554200000000003</v>
      </c>
      <c r="AF2829" s="35">
        <f t="shared" si="135"/>
        <v>48080</v>
      </c>
      <c r="AG2829" s="36">
        <f t="shared" si="134"/>
        <v>3.9731200000000001E-2</v>
      </c>
      <c r="AH2829" s="36"/>
      <c r="AJ2829" s="37"/>
      <c r="AK2829" s="37"/>
    </row>
    <row r="2830" spans="6:37" x14ac:dyDescent="0.25">
      <c r="F2830" s="106"/>
      <c r="J2830" s="110">
        <v>49394</v>
      </c>
      <c r="K2830" s="106">
        <v>4.1547000000000001</v>
      </c>
      <c r="AF2830" s="35">
        <f t="shared" si="135"/>
        <v>48081</v>
      </c>
      <c r="AG2830" s="36">
        <f t="shared" si="134"/>
        <v>3.9731200000000001E-2</v>
      </c>
      <c r="AH2830" s="36"/>
      <c r="AJ2830" s="37"/>
      <c r="AK2830" s="37"/>
    </row>
    <row r="2831" spans="6:37" x14ac:dyDescent="0.25">
      <c r="F2831" s="106"/>
      <c r="J2831" s="110">
        <v>49395</v>
      </c>
      <c r="K2831" s="106">
        <v>4.1547000000000001</v>
      </c>
      <c r="AF2831" s="35">
        <f t="shared" si="135"/>
        <v>48082</v>
      </c>
      <c r="AG2831" s="36">
        <f t="shared" si="134"/>
        <v>3.9735600000000003E-2</v>
      </c>
      <c r="AH2831" s="36"/>
      <c r="AJ2831" s="37"/>
      <c r="AK2831" s="37"/>
    </row>
    <row r="2832" spans="6:37" x14ac:dyDescent="0.25">
      <c r="F2832" s="106"/>
      <c r="J2832" s="110">
        <v>49396</v>
      </c>
      <c r="K2832" s="106">
        <v>4.1547000000000001</v>
      </c>
      <c r="AF2832" s="35">
        <f t="shared" si="135"/>
        <v>48083</v>
      </c>
      <c r="AG2832" s="36">
        <f t="shared" si="134"/>
        <v>3.9735600000000003E-2</v>
      </c>
      <c r="AH2832" s="36"/>
      <c r="AJ2832" s="37"/>
      <c r="AK2832" s="37"/>
    </row>
    <row r="2833" spans="6:37" x14ac:dyDescent="0.25">
      <c r="F2833" s="106"/>
      <c r="J2833" s="110">
        <v>49397</v>
      </c>
      <c r="K2833" s="106">
        <v>4.1547000000000001</v>
      </c>
      <c r="AF2833" s="35">
        <f t="shared" si="135"/>
        <v>48084</v>
      </c>
      <c r="AG2833" s="36">
        <f t="shared" si="134"/>
        <v>3.9735600000000003E-2</v>
      </c>
      <c r="AH2833" s="36"/>
      <c r="AJ2833" s="37"/>
      <c r="AK2833" s="37"/>
    </row>
    <row r="2834" spans="6:37" x14ac:dyDescent="0.25">
      <c r="F2834" s="106"/>
      <c r="J2834" s="110">
        <v>49398</v>
      </c>
      <c r="K2834" s="106">
        <v>4.1551799999999997</v>
      </c>
      <c r="AF2834" s="35">
        <f t="shared" si="135"/>
        <v>48085</v>
      </c>
      <c r="AG2834" s="36">
        <f t="shared" si="134"/>
        <v>3.9731200000000001E-2</v>
      </c>
      <c r="AH2834" s="36"/>
      <c r="AJ2834" s="37"/>
      <c r="AK2834" s="37"/>
    </row>
    <row r="2835" spans="6:37" x14ac:dyDescent="0.25">
      <c r="F2835" s="106"/>
      <c r="J2835" s="110">
        <v>49401</v>
      </c>
      <c r="K2835" s="106">
        <v>4.1547000000000001</v>
      </c>
      <c r="AF2835" s="35">
        <f t="shared" si="135"/>
        <v>48086</v>
      </c>
      <c r="AG2835" s="36">
        <f t="shared" si="134"/>
        <v>3.9731200000000001E-2</v>
      </c>
      <c r="AH2835" s="36"/>
      <c r="AJ2835" s="37"/>
      <c r="AK2835" s="37"/>
    </row>
    <row r="2836" spans="6:37" x14ac:dyDescent="0.25">
      <c r="F2836" s="106"/>
      <c r="J2836" s="110">
        <v>49402</v>
      </c>
      <c r="K2836" s="106">
        <v>4.1547000000000001</v>
      </c>
      <c r="AF2836" s="35">
        <f t="shared" si="135"/>
        <v>48087</v>
      </c>
      <c r="AG2836" s="36">
        <f t="shared" si="134"/>
        <v>3.9731200000000001E-2</v>
      </c>
      <c r="AH2836" s="36"/>
      <c r="AJ2836" s="37"/>
      <c r="AK2836" s="37"/>
    </row>
    <row r="2837" spans="6:37" x14ac:dyDescent="0.25">
      <c r="F2837" s="106"/>
      <c r="J2837" s="110">
        <v>49403</v>
      </c>
      <c r="K2837" s="106">
        <v>4.1547000000000001</v>
      </c>
      <c r="AF2837" s="35">
        <f t="shared" si="135"/>
        <v>48088</v>
      </c>
      <c r="AG2837" s="36">
        <f t="shared" si="134"/>
        <v>3.9731200000000001E-2</v>
      </c>
      <c r="AH2837" s="36"/>
      <c r="AJ2837" s="37"/>
      <c r="AK2837" s="37"/>
    </row>
    <row r="2838" spans="6:37" x14ac:dyDescent="0.25">
      <c r="F2838" s="106"/>
      <c r="J2838" s="110">
        <v>49404</v>
      </c>
      <c r="K2838" s="106">
        <v>4.1547000000000001</v>
      </c>
      <c r="AF2838" s="35">
        <f t="shared" si="135"/>
        <v>48089</v>
      </c>
      <c r="AG2838" s="36">
        <f t="shared" si="134"/>
        <v>3.9737800000000004E-2</v>
      </c>
      <c r="AH2838" s="36"/>
      <c r="AJ2838" s="37"/>
      <c r="AK2838" s="37"/>
    </row>
    <row r="2839" spans="6:37" x14ac:dyDescent="0.25">
      <c r="F2839" s="106"/>
      <c r="J2839" s="110">
        <v>49405</v>
      </c>
      <c r="K2839" s="106">
        <v>4.1551799999999997</v>
      </c>
      <c r="AF2839" s="35">
        <f t="shared" si="135"/>
        <v>48090</v>
      </c>
      <c r="AG2839" s="36">
        <f t="shared" si="134"/>
        <v>3.9737800000000004E-2</v>
      </c>
      <c r="AH2839" s="36"/>
      <c r="AJ2839" s="37"/>
      <c r="AK2839" s="37"/>
    </row>
    <row r="2840" spans="6:37" x14ac:dyDescent="0.25">
      <c r="F2840" s="106"/>
      <c r="J2840" s="110">
        <v>49408</v>
      </c>
      <c r="K2840" s="106">
        <v>4.1547000000000001</v>
      </c>
      <c r="AF2840" s="35">
        <f t="shared" si="135"/>
        <v>48091</v>
      </c>
      <c r="AG2840" s="36">
        <f t="shared" si="134"/>
        <v>3.9737800000000004E-2</v>
      </c>
      <c r="AH2840" s="36"/>
      <c r="AJ2840" s="37"/>
      <c r="AK2840" s="37"/>
    </row>
    <row r="2841" spans="6:37" x14ac:dyDescent="0.25">
      <c r="F2841" s="106"/>
      <c r="J2841" s="110">
        <v>49409</v>
      </c>
      <c r="K2841" s="106">
        <v>4.1547000000000001</v>
      </c>
      <c r="AF2841" s="35">
        <f t="shared" si="135"/>
        <v>48092</v>
      </c>
      <c r="AG2841" s="36">
        <f t="shared" si="134"/>
        <v>3.9737800000000004E-2</v>
      </c>
      <c r="AH2841" s="36"/>
      <c r="AJ2841" s="37"/>
      <c r="AK2841" s="37"/>
    </row>
    <row r="2842" spans="6:37" x14ac:dyDescent="0.25">
      <c r="F2842" s="106"/>
      <c r="J2842" s="110">
        <v>49410</v>
      </c>
      <c r="K2842" s="106">
        <v>4.1547000000000001</v>
      </c>
      <c r="AF2842" s="35">
        <f t="shared" si="135"/>
        <v>48093</v>
      </c>
      <c r="AG2842" s="36">
        <f t="shared" si="134"/>
        <v>3.9731200000000001E-2</v>
      </c>
      <c r="AH2842" s="36"/>
      <c r="AJ2842" s="37"/>
      <c r="AK2842" s="37"/>
    </row>
    <row r="2843" spans="6:37" x14ac:dyDescent="0.25">
      <c r="F2843" s="106"/>
      <c r="J2843" s="110">
        <v>49411</v>
      </c>
      <c r="K2843" s="106">
        <v>4.1547000000000001</v>
      </c>
      <c r="AF2843" s="35">
        <f t="shared" si="135"/>
        <v>48094</v>
      </c>
      <c r="AG2843" s="36">
        <f t="shared" si="134"/>
        <v>3.9731200000000001E-2</v>
      </c>
      <c r="AH2843" s="36"/>
      <c r="AJ2843" s="37"/>
      <c r="AK2843" s="37"/>
    </row>
    <row r="2844" spans="6:37" x14ac:dyDescent="0.25">
      <c r="F2844" s="106"/>
      <c r="J2844" s="110">
        <v>49412</v>
      </c>
      <c r="K2844" s="106">
        <v>4.1551799999999997</v>
      </c>
      <c r="AF2844" s="35">
        <f t="shared" si="135"/>
        <v>48095</v>
      </c>
      <c r="AG2844" s="36">
        <f t="shared" si="134"/>
        <v>3.9731200000000001E-2</v>
      </c>
      <c r="AH2844" s="36"/>
      <c r="AJ2844" s="37"/>
      <c r="AK2844" s="37"/>
    </row>
    <row r="2845" spans="6:37" x14ac:dyDescent="0.25">
      <c r="F2845" s="106"/>
      <c r="J2845" s="110">
        <v>49415</v>
      </c>
      <c r="K2845" s="106">
        <v>4.1547000000000001</v>
      </c>
      <c r="AF2845" s="35">
        <f t="shared" si="135"/>
        <v>48096</v>
      </c>
      <c r="AG2845" s="36">
        <f t="shared" si="134"/>
        <v>3.9735600000000003E-2</v>
      </c>
      <c r="AH2845" s="36"/>
      <c r="AJ2845" s="37"/>
      <c r="AK2845" s="37"/>
    </row>
    <row r="2846" spans="6:37" x14ac:dyDescent="0.25">
      <c r="F2846" s="106"/>
      <c r="J2846" s="110">
        <v>49416</v>
      </c>
      <c r="K2846" s="106">
        <v>4.1547000000000001</v>
      </c>
      <c r="AF2846" s="35">
        <f t="shared" si="135"/>
        <v>48097</v>
      </c>
      <c r="AG2846" s="36">
        <f t="shared" si="134"/>
        <v>3.9735600000000003E-2</v>
      </c>
      <c r="AH2846" s="36"/>
      <c r="AJ2846" s="37"/>
      <c r="AK2846" s="37"/>
    </row>
    <row r="2847" spans="6:37" x14ac:dyDescent="0.25">
      <c r="F2847" s="106"/>
      <c r="J2847" s="110">
        <v>49417</v>
      </c>
      <c r="K2847" s="106">
        <v>4.1547000000000001</v>
      </c>
      <c r="AF2847" s="35">
        <f t="shared" si="135"/>
        <v>48098</v>
      </c>
      <c r="AG2847" s="36">
        <f t="shared" si="134"/>
        <v>3.9735600000000003E-2</v>
      </c>
      <c r="AH2847" s="36"/>
      <c r="AJ2847" s="37"/>
      <c r="AK2847" s="37"/>
    </row>
    <row r="2848" spans="6:37" x14ac:dyDescent="0.25">
      <c r="F2848" s="106"/>
      <c r="J2848" s="110">
        <v>49418</v>
      </c>
      <c r="K2848" s="106">
        <v>4.1547000000000001</v>
      </c>
      <c r="AF2848" s="35">
        <f t="shared" si="135"/>
        <v>48099</v>
      </c>
      <c r="AG2848" s="36">
        <f t="shared" si="134"/>
        <v>3.9731200000000001E-2</v>
      </c>
      <c r="AH2848" s="36"/>
      <c r="AJ2848" s="37"/>
      <c r="AK2848" s="37"/>
    </row>
    <row r="2849" spans="6:37" x14ac:dyDescent="0.25">
      <c r="F2849" s="106"/>
      <c r="J2849" s="110">
        <v>49419</v>
      </c>
      <c r="K2849" s="106">
        <v>4.1551799999999997</v>
      </c>
      <c r="AF2849" s="35">
        <f t="shared" si="135"/>
        <v>48100</v>
      </c>
      <c r="AG2849" s="36">
        <f t="shared" si="134"/>
        <v>3.9731200000000001E-2</v>
      </c>
      <c r="AH2849" s="36"/>
      <c r="AJ2849" s="37"/>
      <c r="AK2849" s="37"/>
    </row>
    <row r="2850" spans="6:37" x14ac:dyDescent="0.25">
      <c r="F2850" s="106"/>
      <c r="J2850" s="110">
        <v>49422</v>
      </c>
      <c r="K2850" s="106">
        <v>4.1547000000000001</v>
      </c>
      <c r="AF2850" s="35">
        <f t="shared" si="135"/>
        <v>48101</v>
      </c>
      <c r="AG2850" s="36">
        <f t="shared" si="134"/>
        <v>3.9731200000000001E-2</v>
      </c>
      <c r="AH2850" s="36"/>
      <c r="AJ2850" s="37"/>
      <c r="AK2850" s="37"/>
    </row>
    <row r="2851" spans="6:37" x14ac:dyDescent="0.25">
      <c r="F2851" s="106"/>
      <c r="J2851" s="110">
        <v>49423</v>
      </c>
      <c r="K2851" s="106">
        <v>4.1547000000000001</v>
      </c>
      <c r="AF2851" s="35">
        <f t="shared" si="135"/>
        <v>48102</v>
      </c>
      <c r="AG2851" s="36">
        <f t="shared" si="134"/>
        <v>3.9731200000000001E-2</v>
      </c>
      <c r="AH2851" s="36"/>
      <c r="AJ2851" s="37"/>
      <c r="AK2851" s="37"/>
    </row>
    <row r="2852" spans="6:37" x14ac:dyDescent="0.25">
      <c r="F2852" s="106"/>
      <c r="J2852" s="110">
        <v>49424</v>
      </c>
      <c r="K2852" s="106">
        <v>4.1547000000000001</v>
      </c>
      <c r="AF2852" s="35">
        <f t="shared" si="135"/>
        <v>48103</v>
      </c>
      <c r="AG2852" s="36">
        <f t="shared" si="134"/>
        <v>3.9735600000000003E-2</v>
      </c>
      <c r="AH2852" s="36"/>
      <c r="AJ2852" s="37"/>
      <c r="AK2852" s="37"/>
    </row>
    <row r="2853" spans="6:37" x14ac:dyDescent="0.25">
      <c r="F2853" s="106"/>
      <c r="J2853" s="110">
        <v>49425</v>
      </c>
      <c r="K2853" s="106">
        <v>4.1547000000000001</v>
      </c>
      <c r="AF2853" s="35">
        <f t="shared" si="135"/>
        <v>48104</v>
      </c>
      <c r="AG2853" s="36">
        <f t="shared" si="134"/>
        <v>3.9735600000000003E-2</v>
      </c>
      <c r="AH2853" s="36"/>
      <c r="AJ2853" s="37"/>
      <c r="AK2853" s="37"/>
    </row>
    <row r="2854" spans="6:37" x14ac:dyDescent="0.25">
      <c r="F2854" s="106"/>
      <c r="J2854" s="110">
        <v>49426</v>
      </c>
      <c r="K2854" s="106">
        <v>4.1551799999999997</v>
      </c>
      <c r="AF2854" s="35">
        <f t="shared" si="135"/>
        <v>48105</v>
      </c>
      <c r="AG2854" s="36">
        <f t="shared" si="134"/>
        <v>3.9735600000000003E-2</v>
      </c>
      <c r="AH2854" s="36"/>
      <c r="AJ2854" s="37"/>
      <c r="AK2854" s="37"/>
    </row>
    <row r="2855" spans="6:37" x14ac:dyDescent="0.25">
      <c r="F2855" s="106"/>
      <c r="J2855" s="110">
        <v>49429</v>
      </c>
      <c r="K2855" s="106">
        <v>4.1547000000000001</v>
      </c>
      <c r="AF2855" s="35">
        <f t="shared" si="135"/>
        <v>48106</v>
      </c>
      <c r="AG2855" s="36">
        <f t="shared" si="134"/>
        <v>3.9731200000000001E-2</v>
      </c>
      <c r="AH2855" s="36"/>
      <c r="AJ2855" s="37"/>
      <c r="AK2855" s="37"/>
    </row>
    <row r="2856" spans="6:37" x14ac:dyDescent="0.25">
      <c r="F2856" s="106"/>
      <c r="J2856" s="110">
        <v>49430</v>
      </c>
      <c r="K2856" s="106">
        <v>4.1547000000000001</v>
      </c>
      <c r="AF2856" s="35">
        <f t="shared" si="135"/>
        <v>48107</v>
      </c>
      <c r="AG2856" s="36">
        <f t="shared" si="134"/>
        <v>3.9731200000000001E-2</v>
      </c>
      <c r="AH2856" s="36"/>
      <c r="AJ2856" s="37"/>
      <c r="AK2856" s="37"/>
    </row>
    <row r="2857" spans="6:37" x14ac:dyDescent="0.25">
      <c r="F2857" s="106"/>
      <c r="J2857" s="110">
        <v>49431</v>
      </c>
      <c r="K2857" s="106">
        <v>4.1547000000000001</v>
      </c>
      <c r="AF2857" s="35">
        <f t="shared" si="135"/>
        <v>48108</v>
      </c>
      <c r="AG2857" s="36">
        <f t="shared" si="134"/>
        <v>3.9731200000000001E-2</v>
      </c>
      <c r="AH2857" s="36"/>
      <c r="AJ2857" s="37"/>
      <c r="AK2857" s="37"/>
    </row>
    <row r="2858" spans="6:37" x14ac:dyDescent="0.25">
      <c r="F2858" s="106"/>
      <c r="J2858" s="110">
        <v>49432</v>
      </c>
      <c r="K2858" s="106">
        <v>4.1547000000000001</v>
      </c>
      <c r="AF2858" s="35">
        <f t="shared" si="135"/>
        <v>48109</v>
      </c>
      <c r="AG2858" s="36">
        <f t="shared" si="134"/>
        <v>3.9731200000000001E-2</v>
      </c>
      <c r="AH2858" s="36"/>
      <c r="AJ2858" s="37"/>
      <c r="AK2858" s="37"/>
    </row>
    <row r="2859" spans="6:37" x14ac:dyDescent="0.25">
      <c r="F2859" s="106"/>
      <c r="J2859" s="110">
        <v>49433</v>
      </c>
      <c r="K2859" s="106">
        <v>4.1551799999999997</v>
      </c>
      <c r="AF2859" s="35">
        <f t="shared" si="135"/>
        <v>48110</v>
      </c>
      <c r="AG2859" s="36">
        <f t="shared" si="134"/>
        <v>3.9735600000000003E-2</v>
      </c>
      <c r="AH2859" s="36"/>
      <c r="AJ2859" s="37"/>
      <c r="AK2859" s="37"/>
    </row>
    <row r="2860" spans="6:37" x14ac:dyDescent="0.25">
      <c r="F2860" s="106"/>
      <c r="J2860" s="110">
        <v>49436</v>
      </c>
      <c r="K2860" s="106">
        <v>4.1547000000000001</v>
      </c>
      <c r="AF2860" s="35">
        <f t="shared" si="135"/>
        <v>48111</v>
      </c>
      <c r="AG2860" s="36">
        <f t="shared" si="134"/>
        <v>3.9735600000000003E-2</v>
      </c>
      <c r="AH2860" s="36"/>
      <c r="AJ2860" s="37"/>
      <c r="AK2860" s="37"/>
    </row>
    <row r="2861" spans="6:37" x14ac:dyDescent="0.25">
      <c r="F2861" s="106"/>
      <c r="J2861" s="110">
        <v>49437</v>
      </c>
      <c r="K2861" s="106">
        <v>4.1547000000000001</v>
      </c>
      <c r="AF2861" s="35">
        <f t="shared" si="135"/>
        <v>48112</v>
      </c>
      <c r="AG2861" s="36">
        <f t="shared" si="134"/>
        <v>3.9735600000000003E-2</v>
      </c>
      <c r="AH2861" s="36"/>
      <c r="AJ2861" s="37"/>
      <c r="AK2861" s="37"/>
    </row>
    <row r="2862" spans="6:37" x14ac:dyDescent="0.25">
      <c r="F2862" s="106"/>
      <c r="J2862" s="110">
        <v>49438</v>
      </c>
      <c r="K2862" s="106">
        <v>4.1547000000000001</v>
      </c>
      <c r="AF2862" s="35">
        <f t="shared" si="135"/>
        <v>48113</v>
      </c>
      <c r="AG2862" s="36">
        <f t="shared" si="134"/>
        <v>3.9731200000000001E-2</v>
      </c>
      <c r="AH2862" s="36"/>
      <c r="AJ2862" s="37"/>
      <c r="AK2862" s="37"/>
    </row>
    <row r="2863" spans="6:37" x14ac:dyDescent="0.25">
      <c r="F2863" s="106"/>
      <c r="J2863" s="110">
        <v>49439</v>
      </c>
      <c r="K2863" s="106">
        <v>4.1547000000000001</v>
      </c>
      <c r="AF2863" s="35">
        <f t="shared" si="135"/>
        <v>48114</v>
      </c>
      <c r="AG2863" s="36">
        <f t="shared" si="134"/>
        <v>3.9731200000000001E-2</v>
      </c>
      <c r="AH2863" s="36"/>
      <c r="AJ2863" s="37"/>
      <c r="AK2863" s="37"/>
    </row>
    <row r="2864" spans="6:37" x14ac:dyDescent="0.25">
      <c r="F2864" s="106"/>
      <c r="J2864" s="110">
        <v>49440</v>
      </c>
      <c r="K2864" s="106">
        <v>4.1551799999999997</v>
      </c>
      <c r="AF2864" s="35">
        <f t="shared" si="135"/>
        <v>48115</v>
      </c>
      <c r="AG2864" s="36">
        <f t="shared" si="134"/>
        <v>3.9731200000000001E-2</v>
      </c>
      <c r="AH2864" s="36"/>
      <c r="AJ2864" s="37"/>
      <c r="AK2864" s="37"/>
    </row>
    <row r="2865" spans="6:37" x14ac:dyDescent="0.25">
      <c r="F2865" s="106"/>
      <c r="J2865" s="110">
        <v>49443</v>
      </c>
      <c r="K2865" s="106">
        <v>4.1547000000000001</v>
      </c>
      <c r="AF2865" s="35">
        <f t="shared" si="135"/>
        <v>48116</v>
      </c>
      <c r="AG2865" s="36">
        <f t="shared" si="134"/>
        <v>3.9731200000000001E-2</v>
      </c>
      <c r="AH2865" s="36"/>
      <c r="AJ2865" s="37"/>
      <c r="AK2865" s="37"/>
    </row>
    <row r="2866" spans="6:37" x14ac:dyDescent="0.25">
      <c r="F2866" s="106"/>
      <c r="J2866" s="110">
        <v>49444</v>
      </c>
      <c r="K2866" s="106">
        <v>4.1547000000000001</v>
      </c>
      <c r="AF2866" s="35">
        <f t="shared" si="135"/>
        <v>48117</v>
      </c>
      <c r="AG2866" s="36">
        <f t="shared" si="134"/>
        <v>3.9735600000000003E-2</v>
      </c>
      <c r="AH2866" s="36"/>
      <c r="AJ2866" s="37"/>
      <c r="AK2866" s="37"/>
    </row>
    <row r="2867" spans="6:37" x14ac:dyDescent="0.25">
      <c r="F2867" s="106"/>
      <c r="J2867" s="110">
        <v>49445</v>
      </c>
      <c r="K2867" s="106">
        <v>4.1547000000000001</v>
      </c>
      <c r="AF2867" s="35">
        <f t="shared" si="135"/>
        <v>48118</v>
      </c>
      <c r="AG2867" s="36">
        <f t="shared" si="134"/>
        <v>3.9735600000000003E-2</v>
      </c>
      <c r="AH2867" s="36"/>
      <c r="AJ2867" s="37"/>
      <c r="AK2867" s="37"/>
    </row>
    <row r="2868" spans="6:37" x14ac:dyDescent="0.25">
      <c r="F2868" s="106"/>
      <c r="J2868" s="110">
        <v>49446</v>
      </c>
      <c r="K2868" s="106">
        <v>4.1547000000000001</v>
      </c>
      <c r="AF2868" s="35">
        <f t="shared" si="135"/>
        <v>48119</v>
      </c>
      <c r="AG2868" s="36">
        <f t="shared" si="134"/>
        <v>3.9735600000000003E-2</v>
      </c>
      <c r="AH2868" s="36"/>
      <c r="AJ2868" s="37"/>
      <c r="AK2868" s="37"/>
    </row>
    <row r="2869" spans="6:37" x14ac:dyDescent="0.25">
      <c r="F2869" s="106"/>
      <c r="J2869" s="110">
        <v>49447</v>
      </c>
      <c r="K2869" s="106">
        <v>4.1551799999999997</v>
      </c>
      <c r="AF2869" s="35">
        <f t="shared" si="135"/>
        <v>48120</v>
      </c>
      <c r="AG2869" s="36">
        <f t="shared" si="134"/>
        <v>3.9731200000000001E-2</v>
      </c>
      <c r="AH2869" s="36"/>
      <c r="AJ2869" s="37"/>
      <c r="AK2869" s="37"/>
    </row>
    <row r="2870" spans="6:37" x14ac:dyDescent="0.25">
      <c r="F2870" s="106"/>
      <c r="J2870" s="110">
        <v>49450</v>
      </c>
      <c r="K2870" s="106">
        <v>4.1547000000000001</v>
      </c>
      <c r="AF2870" s="35">
        <f t="shared" si="135"/>
        <v>48121</v>
      </c>
      <c r="AG2870" s="36">
        <f t="shared" si="134"/>
        <v>3.9731200000000001E-2</v>
      </c>
      <c r="AH2870" s="36"/>
      <c r="AJ2870" s="37"/>
      <c r="AK2870" s="37"/>
    </row>
    <row r="2871" spans="6:37" x14ac:dyDescent="0.25">
      <c r="F2871" s="106"/>
      <c r="J2871" s="110">
        <v>49451</v>
      </c>
      <c r="K2871" s="106">
        <v>4.1547000000000001</v>
      </c>
      <c r="AF2871" s="35">
        <f t="shared" si="135"/>
        <v>48122</v>
      </c>
      <c r="AG2871" s="36">
        <f t="shared" si="134"/>
        <v>3.9731200000000001E-2</v>
      </c>
      <c r="AH2871" s="36"/>
      <c r="AJ2871" s="37"/>
      <c r="AK2871" s="37"/>
    </row>
    <row r="2872" spans="6:37" x14ac:dyDescent="0.25">
      <c r="F2872" s="106"/>
      <c r="J2872" s="110">
        <v>49452</v>
      </c>
      <c r="K2872" s="106">
        <v>4.1547000000000001</v>
      </c>
      <c r="AF2872" s="35">
        <f t="shared" si="135"/>
        <v>48123</v>
      </c>
      <c r="AG2872" s="36">
        <f t="shared" si="134"/>
        <v>3.9731200000000001E-2</v>
      </c>
      <c r="AH2872" s="36"/>
      <c r="AJ2872" s="37"/>
      <c r="AK2872" s="37"/>
    </row>
    <row r="2873" spans="6:37" x14ac:dyDescent="0.25">
      <c r="F2873" s="106"/>
      <c r="J2873" s="110">
        <v>49453</v>
      </c>
      <c r="K2873" s="106">
        <v>4.1547000000000001</v>
      </c>
      <c r="AF2873" s="35">
        <f t="shared" si="135"/>
        <v>48124</v>
      </c>
      <c r="AG2873" s="36">
        <f t="shared" si="134"/>
        <v>3.9735600000000003E-2</v>
      </c>
      <c r="AH2873" s="36"/>
      <c r="AJ2873" s="37"/>
      <c r="AK2873" s="37"/>
    </row>
    <row r="2874" spans="6:37" x14ac:dyDescent="0.25">
      <c r="F2874" s="106"/>
      <c r="J2874" s="110">
        <v>49454</v>
      </c>
      <c r="K2874" s="106">
        <v>4.1554200000000003</v>
      </c>
      <c r="AF2874" s="35">
        <f t="shared" si="135"/>
        <v>48125</v>
      </c>
      <c r="AG2874" s="36">
        <f t="shared" si="134"/>
        <v>3.9735600000000003E-2</v>
      </c>
      <c r="AH2874" s="36"/>
      <c r="AJ2874" s="37"/>
      <c r="AK2874" s="37"/>
    </row>
    <row r="2875" spans="6:37" x14ac:dyDescent="0.25">
      <c r="F2875" s="106"/>
      <c r="J2875" s="110">
        <v>49458</v>
      </c>
      <c r="K2875" s="106">
        <v>4.1547000000000001</v>
      </c>
      <c r="AF2875" s="35">
        <f t="shared" si="135"/>
        <v>48126</v>
      </c>
      <c r="AG2875" s="36">
        <f t="shared" si="134"/>
        <v>3.9735600000000003E-2</v>
      </c>
      <c r="AH2875" s="36"/>
      <c r="AJ2875" s="37"/>
      <c r="AK2875" s="37"/>
    </row>
    <row r="2876" spans="6:37" x14ac:dyDescent="0.25">
      <c r="F2876" s="106"/>
      <c r="J2876" s="110">
        <v>49459</v>
      </c>
      <c r="K2876" s="106">
        <v>4.1547000000000001</v>
      </c>
      <c r="AF2876" s="35">
        <f t="shared" si="135"/>
        <v>48127</v>
      </c>
      <c r="AG2876" s="36">
        <f t="shared" si="134"/>
        <v>3.9731200000000001E-2</v>
      </c>
      <c r="AH2876" s="36"/>
      <c r="AJ2876" s="37"/>
      <c r="AK2876" s="37"/>
    </row>
    <row r="2877" spans="6:37" x14ac:dyDescent="0.25">
      <c r="F2877" s="106"/>
      <c r="J2877" s="110">
        <v>49460</v>
      </c>
      <c r="K2877" s="106">
        <v>4.1547000000000001</v>
      </c>
      <c r="AF2877" s="35">
        <f t="shared" si="135"/>
        <v>48128</v>
      </c>
      <c r="AG2877" s="36">
        <f t="shared" si="134"/>
        <v>3.9731200000000001E-2</v>
      </c>
      <c r="AH2877" s="36"/>
      <c r="AJ2877" s="37"/>
      <c r="AK2877" s="37"/>
    </row>
    <row r="2878" spans="6:37" x14ac:dyDescent="0.25">
      <c r="F2878" s="106"/>
      <c r="J2878" s="110">
        <v>49461</v>
      </c>
      <c r="K2878" s="106">
        <v>4.1551799999999997</v>
      </c>
      <c r="AF2878" s="35">
        <f t="shared" si="135"/>
        <v>48129</v>
      </c>
      <c r="AG2878" s="36">
        <f t="shared" si="134"/>
        <v>3.9731200000000001E-2</v>
      </c>
      <c r="AH2878" s="36"/>
      <c r="AJ2878" s="37"/>
      <c r="AK2878" s="37"/>
    </row>
    <row r="2879" spans="6:37" x14ac:dyDescent="0.25">
      <c r="F2879" s="106"/>
      <c r="J2879" s="110">
        <v>49464</v>
      </c>
      <c r="K2879" s="106">
        <v>4.1547000000000001</v>
      </c>
      <c r="AF2879" s="35">
        <f t="shared" si="135"/>
        <v>48130</v>
      </c>
      <c r="AG2879" s="36">
        <f t="shared" si="134"/>
        <v>3.9731200000000001E-2</v>
      </c>
      <c r="AH2879" s="36"/>
      <c r="AJ2879" s="37"/>
      <c r="AK2879" s="37"/>
    </row>
    <row r="2880" spans="6:37" x14ac:dyDescent="0.25">
      <c r="F2880" s="106"/>
      <c r="J2880" s="110">
        <v>49465</v>
      </c>
      <c r="K2880" s="106">
        <v>4.1547000000000001</v>
      </c>
      <c r="AF2880" s="35">
        <f t="shared" si="135"/>
        <v>48131</v>
      </c>
      <c r="AG2880" s="36">
        <f t="shared" si="134"/>
        <v>3.9737800000000004E-2</v>
      </c>
      <c r="AH2880" s="36"/>
      <c r="AJ2880" s="37"/>
      <c r="AK2880" s="37"/>
    </row>
    <row r="2881" spans="6:37" x14ac:dyDescent="0.25">
      <c r="F2881" s="106"/>
      <c r="J2881" s="110">
        <v>49466</v>
      </c>
      <c r="K2881" s="106">
        <v>4.1547000000000001</v>
      </c>
      <c r="AF2881" s="35">
        <f t="shared" si="135"/>
        <v>48132</v>
      </c>
      <c r="AG2881" s="36">
        <f t="shared" si="134"/>
        <v>3.9737800000000004E-2</v>
      </c>
      <c r="AH2881" s="36"/>
      <c r="AJ2881" s="37"/>
      <c r="AK2881" s="37"/>
    </row>
    <row r="2882" spans="6:37" x14ac:dyDescent="0.25">
      <c r="F2882" s="106"/>
      <c r="J2882" s="110">
        <v>49467</v>
      </c>
      <c r="K2882" s="106">
        <v>4.1547000000000001</v>
      </c>
      <c r="AF2882" s="35">
        <f t="shared" si="135"/>
        <v>48133</v>
      </c>
      <c r="AG2882" s="36">
        <f t="shared" si="134"/>
        <v>3.9737800000000004E-2</v>
      </c>
      <c r="AH2882" s="36"/>
      <c r="AJ2882" s="37"/>
      <c r="AK2882" s="37"/>
    </row>
    <row r="2883" spans="6:37" x14ac:dyDescent="0.25">
      <c r="F2883" s="106"/>
      <c r="J2883" s="110">
        <v>49468</v>
      </c>
      <c r="K2883" s="106">
        <v>4.1551799999999997</v>
      </c>
      <c r="AF2883" s="35">
        <f t="shared" si="135"/>
        <v>48134</v>
      </c>
      <c r="AG2883" s="36">
        <f t="shared" si="134"/>
        <v>3.9737800000000004E-2</v>
      </c>
      <c r="AH2883" s="36"/>
      <c r="AJ2883" s="37"/>
      <c r="AK2883" s="37"/>
    </row>
    <row r="2884" spans="6:37" x14ac:dyDescent="0.25">
      <c r="F2884" s="106"/>
      <c r="J2884" s="110">
        <v>49471</v>
      </c>
      <c r="K2884" s="106">
        <v>4.1547000000000001</v>
      </c>
      <c r="AF2884" s="35">
        <f t="shared" si="135"/>
        <v>48135</v>
      </c>
      <c r="AG2884" s="36">
        <f t="shared" si="134"/>
        <v>3.9731200000000001E-2</v>
      </c>
      <c r="AH2884" s="36"/>
      <c r="AJ2884" s="37"/>
      <c r="AK2884" s="37"/>
    </row>
    <row r="2885" spans="6:37" x14ac:dyDescent="0.25">
      <c r="F2885" s="106"/>
      <c r="J2885" s="110">
        <v>49472</v>
      </c>
      <c r="K2885" s="106">
        <v>4.1547000000000001</v>
      </c>
      <c r="AF2885" s="35">
        <f t="shared" si="135"/>
        <v>48136</v>
      </c>
      <c r="AG2885" s="36">
        <f t="shared" si="134"/>
        <v>3.9731200000000001E-2</v>
      </c>
      <c r="AH2885" s="36"/>
      <c r="AJ2885" s="37"/>
      <c r="AK2885" s="37"/>
    </row>
    <row r="2886" spans="6:37" x14ac:dyDescent="0.25">
      <c r="F2886" s="106"/>
      <c r="J2886" s="110">
        <v>49473</v>
      </c>
      <c r="K2886" s="106">
        <v>4.1547000000000001</v>
      </c>
      <c r="AF2886" s="35">
        <f t="shared" si="135"/>
        <v>48137</v>
      </c>
      <c r="AG2886" s="36">
        <f t="shared" si="134"/>
        <v>3.9731200000000001E-2</v>
      </c>
      <c r="AH2886" s="36"/>
      <c r="AJ2886" s="37"/>
      <c r="AK2886" s="37"/>
    </row>
    <row r="2887" spans="6:37" x14ac:dyDescent="0.25">
      <c r="F2887" s="106"/>
      <c r="J2887" s="110">
        <v>49474</v>
      </c>
      <c r="K2887" s="106">
        <v>4.1547000000000001</v>
      </c>
      <c r="AF2887" s="35">
        <f t="shared" si="135"/>
        <v>48138</v>
      </c>
      <c r="AG2887" s="36">
        <f t="shared" ref="AG2887:AG2950" si="136">_xlfn.IFNA(VLOOKUP(AF2887,J:K,2,FALSE)/100,AG2886)</f>
        <v>3.9735600000000003E-2</v>
      </c>
      <c r="AH2887" s="36"/>
      <c r="AJ2887" s="37"/>
      <c r="AK2887" s="37"/>
    </row>
    <row r="2888" spans="6:37" x14ac:dyDescent="0.25">
      <c r="F2888" s="106"/>
      <c r="J2888" s="110">
        <v>49475</v>
      </c>
      <c r="K2888" s="106">
        <v>4.1551799999999997</v>
      </c>
      <c r="AF2888" s="35">
        <f t="shared" ref="AF2888:AF2951" si="137">AF2887+1</f>
        <v>48139</v>
      </c>
      <c r="AG2888" s="36">
        <f t="shared" si="136"/>
        <v>3.9735600000000003E-2</v>
      </c>
      <c r="AH2888" s="36"/>
      <c r="AJ2888" s="37"/>
      <c r="AK2888" s="37"/>
    </row>
    <row r="2889" spans="6:37" x14ac:dyDescent="0.25">
      <c r="F2889" s="106"/>
      <c r="J2889" s="110">
        <v>49478</v>
      </c>
      <c r="K2889" s="106">
        <v>4.1549399999999999</v>
      </c>
      <c r="AF2889" s="35">
        <f t="shared" si="137"/>
        <v>48140</v>
      </c>
      <c r="AG2889" s="36">
        <f t="shared" si="136"/>
        <v>3.9735600000000003E-2</v>
      </c>
      <c r="AH2889" s="36"/>
      <c r="AJ2889" s="37"/>
      <c r="AK2889" s="37"/>
    </row>
    <row r="2890" spans="6:37" x14ac:dyDescent="0.25">
      <c r="F2890" s="106"/>
      <c r="J2890" s="110">
        <v>49480</v>
      </c>
      <c r="K2890" s="106">
        <v>4.1547000000000001</v>
      </c>
      <c r="AF2890" s="35">
        <f t="shared" si="137"/>
        <v>48141</v>
      </c>
      <c r="AG2890" s="36">
        <f t="shared" si="136"/>
        <v>3.9731200000000001E-2</v>
      </c>
      <c r="AH2890" s="36"/>
      <c r="AJ2890" s="37"/>
      <c r="AK2890" s="37"/>
    </row>
    <row r="2891" spans="6:37" x14ac:dyDescent="0.25">
      <c r="F2891" s="106"/>
      <c r="J2891" s="110">
        <v>49481</v>
      </c>
      <c r="K2891" s="106">
        <v>4.1547000000000001</v>
      </c>
      <c r="AF2891" s="35">
        <f t="shared" si="137"/>
        <v>48142</v>
      </c>
      <c r="AG2891" s="36">
        <f t="shared" si="136"/>
        <v>3.9731200000000001E-2</v>
      </c>
      <c r="AH2891" s="36"/>
      <c r="AJ2891" s="37"/>
      <c r="AK2891" s="37"/>
    </row>
    <row r="2892" spans="6:37" x14ac:dyDescent="0.25">
      <c r="F2892" s="106"/>
      <c r="J2892" s="110">
        <v>49482</v>
      </c>
      <c r="K2892" s="106">
        <v>4.1551799999999997</v>
      </c>
      <c r="AF2892" s="35">
        <f t="shared" si="137"/>
        <v>48143</v>
      </c>
      <c r="AG2892" s="36">
        <f t="shared" si="136"/>
        <v>3.9731200000000001E-2</v>
      </c>
      <c r="AH2892" s="36"/>
      <c r="AJ2892" s="37"/>
      <c r="AK2892" s="37"/>
    </row>
    <row r="2893" spans="6:37" x14ac:dyDescent="0.25">
      <c r="F2893" s="106"/>
      <c r="J2893" s="110">
        <v>49485</v>
      </c>
      <c r="K2893" s="106">
        <v>4.1547000000000001</v>
      </c>
      <c r="AF2893" s="35">
        <f t="shared" si="137"/>
        <v>48144</v>
      </c>
      <c r="AG2893" s="36">
        <f t="shared" si="136"/>
        <v>3.9731200000000001E-2</v>
      </c>
      <c r="AH2893" s="36"/>
      <c r="AJ2893" s="37"/>
      <c r="AK2893" s="37"/>
    </row>
    <row r="2894" spans="6:37" x14ac:dyDescent="0.25">
      <c r="F2894" s="106"/>
      <c r="J2894" s="110">
        <v>49486</v>
      </c>
      <c r="K2894" s="106">
        <v>4.1547000000000001</v>
      </c>
      <c r="AF2894" s="35">
        <f t="shared" si="137"/>
        <v>48145</v>
      </c>
      <c r="AG2894" s="36">
        <f t="shared" si="136"/>
        <v>3.9735600000000003E-2</v>
      </c>
      <c r="AH2894" s="36"/>
      <c r="AJ2894" s="37"/>
      <c r="AK2894" s="37"/>
    </row>
    <row r="2895" spans="6:37" x14ac:dyDescent="0.25">
      <c r="F2895" s="106"/>
      <c r="J2895" s="110">
        <v>49487</v>
      </c>
      <c r="K2895" s="106">
        <v>4.1547000000000001</v>
      </c>
      <c r="AF2895" s="35">
        <f t="shared" si="137"/>
        <v>48146</v>
      </c>
      <c r="AG2895" s="36">
        <f t="shared" si="136"/>
        <v>3.9735600000000003E-2</v>
      </c>
      <c r="AH2895" s="36"/>
      <c r="AJ2895" s="37"/>
      <c r="AK2895" s="37"/>
    </row>
    <row r="2896" spans="6:37" x14ac:dyDescent="0.25">
      <c r="F2896" s="106"/>
      <c r="J2896" s="110">
        <v>49488</v>
      </c>
      <c r="K2896" s="106">
        <v>4.1547000000000001</v>
      </c>
      <c r="AF2896" s="35">
        <f t="shared" si="137"/>
        <v>48147</v>
      </c>
      <c r="AG2896" s="36">
        <f t="shared" si="136"/>
        <v>3.9735600000000003E-2</v>
      </c>
      <c r="AH2896" s="36"/>
      <c r="AJ2896" s="37"/>
      <c r="AK2896" s="37"/>
    </row>
    <row r="2897" spans="6:37" x14ac:dyDescent="0.25">
      <c r="F2897" s="106"/>
      <c r="J2897" s="110">
        <v>49489</v>
      </c>
      <c r="K2897" s="106">
        <v>4.1551799999999997</v>
      </c>
      <c r="AF2897" s="35">
        <f t="shared" si="137"/>
        <v>48148</v>
      </c>
      <c r="AG2897" s="36">
        <f t="shared" si="136"/>
        <v>3.9731200000000001E-2</v>
      </c>
      <c r="AH2897" s="36"/>
      <c r="AJ2897" s="37"/>
      <c r="AK2897" s="37"/>
    </row>
    <row r="2898" spans="6:37" x14ac:dyDescent="0.25">
      <c r="F2898" s="106"/>
      <c r="J2898" s="110">
        <v>49492</v>
      </c>
      <c r="K2898" s="106">
        <v>4.1547000000000001</v>
      </c>
      <c r="AF2898" s="35">
        <f t="shared" si="137"/>
        <v>48149</v>
      </c>
      <c r="AG2898" s="36">
        <f t="shared" si="136"/>
        <v>3.9731200000000001E-2</v>
      </c>
      <c r="AH2898" s="36"/>
      <c r="AJ2898" s="37"/>
      <c r="AK2898" s="37"/>
    </row>
    <row r="2899" spans="6:37" x14ac:dyDescent="0.25">
      <c r="F2899" s="106"/>
      <c r="J2899" s="110">
        <v>49493</v>
      </c>
      <c r="K2899" s="106">
        <v>4.1549399999999999</v>
      </c>
      <c r="AF2899" s="35">
        <f t="shared" si="137"/>
        <v>48150</v>
      </c>
      <c r="AG2899" s="36">
        <f t="shared" si="136"/>
        <v>3.9731200000000001E-2</v>
      </c>
      <c r="AH2899" s="36"/>
      <c r="AJ2899" s="37"/>
      <c r="AK2899" s="37"/>
    </row>
    <row r="2900" spans="6:37" x14ac:dyDescent="0.25">
      <c r="F2900" s="106"/>
      <c r="J2900" s="110">
        <v>49495</v>
      </c>
      <c r="K2900" s="106">
        <v>4.1547000000000001</v>
      </c>
      <c r="AF2900" s="35">
        <f t="shared" si="137"/>
        <v>48151</v>
      </c>
      <c r="AG2900" s="36">
        <f t="shared" si="136"/>
        <v>3.9731200000000001E-2</v>
      </c>
      <c r="AH2900" s="36"/>
      <c r="AJ2900" s="37"/>
      <c r="AK2900" s="37"/>
    </row>
    <row r="2901" spans="6:37" x14ac:dyDescent="0.25">
      <c r="F2901" s="106"/>
      <c r="J2901" s="110">
        <v>49496</v>
      </c>
      <c r="K2901" s="106">
        <v>4.1551799999999997</v>
      </c>
      <c r="AF2901" s="35">
        <f t="shared" si="137"/>
        <v>48152</v>
      </c>
      <c r="AG2901" s="36">
        <f t="shared" si="136"/>
        <v>3.9735600000000003E-2</v>
      </c>
      <c r="AH2901" s="36"/>
      <c r="AJ2901" s="37"/>
      <c r="AK2901" s="37"/>
    </row>
    <row r="2902" spans="6:37" x14ac:dyDescent="0.25">
      <c r="F2902" s="106"/>
      <c r="J2902" s="110">
        <v>49499</v>
      </c>
      <c r="K2902" s="106">
        <v>4.1547000000000001</v>
      </c>
      <c r="AF2902" s="35">
        <f t="shared" si="137"/>
        <v>48153</v>
      </c>
      <c r="AG2902" s="36">
        <f t="shared" si="136"/>
        <v>3.9735600000000003E-2</v>
      </c>
      <c r="AH2902" s="36"/>
      <c r="AJ2902" s="37"/>
      <c r="AK2902" s="37"/>
    </row>
    <row r="2903" spans="6:37" x14ac:dyDescent="0.25">
      <c r="F2903" s="106"/>
      <c r="J2903" s="110">
        <v>49500</v>
      </c>
      <c r="K2903" s="106">
        <v>4.1547000000000001</v>
      </c>
      <c r="AF2903" s="35">
        <f t="shared" si="137"/>
        <v>48154</v>
      </c>
      <c r="AG2903" s="36">
        <f t="shared" si="136"/>
        <v>3.9735600000000003E-2</v>
      </c>
      <c r="AH2903" s="36"/>
      <c r="AJ2903" s="37"/>
      <c r="AK2903" s="37"/>
    </row>
    <row r="2904" spans="6:37" x14ac:dyDescent="0.25">
      <c r="F2904" s="106"/>
      <c r="J2904" s="110">
        <v>49501</v>
      </c>
      <c r="K2904" s="106">
        <v>4.1547000000000001</v>
      </c>
      <c r="AF2904" s="35">
        <f t="shared" si="137"/>
        <v>48155</v>
      </c>
      <c r="AG2904" s="36">
        <f t="shared" si="136"/>
        <v>3.9731200000000001E-2</v>
      </c>
      <c r="AH2904" s="36"/>
      <c r="AJ2904" s="37"/>
      <c r="AK2904" s="37"/>
    </row>
    <row r="2905" spans="6:37" x14ac:dyDescent="0.25">
      <c r="F2905" s="106"/>
      <c r="J2905" s="110">
        <v>49502</v>
      </c>
      <c r="K2905" s="106">
        <v>4.1547000000000001</v>
      </c>
      <c r="AF2905" s="35">
        <f t="shared" si="137"/>
        <v>48156</v>
      </c>
      <c r="AG2905" s="36">
        <f t="shared" si="136"/>
        <v>3.9731200000000001E-2</v>
      </c>
      <c r="AH2905" s="36"/>
      <c r="AJ2905" s="37"/>
      <c r="AK2905" s="37"/>
    </row>
    <row r="2906" spans="6:37" x14ac:dyDescent="0.25">
      <c r="F2906" s="106"/>
      <c r="J2906" s="110">
        <v>49503</v>
      </c>
      <c r="K2906" s="106">
        <v>4.1551799999999997</v>
      </c>
      <c r="AF2906" s="35">
        <f t="shared" si="137"/>
        <v>48157</v>
      </c>
      <c r="AG2906" s="36">
        <f t="shared" si="136"/>
        <v>3.9731200000000001E-2</v>
      </c>
      <c r="AH2906" s="36"/>
      <c r="AJ2906" s="37"/>
      <c r="AK2906" s="37"/>
    </row>
    <row r="2907" spans="6:37" x14ac:dyDescent="0.25">
      <c r="F2907" s="106"/>
      <c r="J2907" s="110">
        <v>49506</v>
      </c>
      <c r="K2907" s="106">
        <v>4.1547000000000001</v>
      </c>
      <c r="AF2907" s="35">
        <f t="shared" si="137"/>
        <v>48158</v>
      </c>
      <c r="AG2907" s="36">
        <f t="shared" si="136"/>
        <v>3.9731200000000001E-2</v>
      </c>
      <c r="AH2907" s="36"/>
      <c r="AJ2907" s="37"/>
      <c r="AK2907" s="37"/>
    </row>
    <row r="2908" spans="6:37" x14ac:dyDescent="0.25">
      <c r="F2908" s="106"/>
      <c r="J2908" s="110">
        <v>49507</v>
      </c>
      <c r="K2908" s="106">
        <v>4.1547000000000001</v>
      </c>
      <c r="AF2908" s="35">
        <f t="shared" si="137"/>
        <v>48159</v>
      </c>
      <c r="AG2908" s="36">
        <f t="shared" si="136"/>
        <v>3.9735600000000003E-2</v>
      </c>
      <c r="AH2908" s="36"/>
      <c r="AJ2908" s="37"/>
      <c r="AK2908" s="37"/>
    </row>
    <row r="2909" spans="6:37" x14ac:dyDescent="0.25">
      <c r="F2909" s="106"/>
      <c r="J2909" s="110">
        <v>49508</v>
      </c>
      <c r="K2909" s="106">
        <v>4.1547000000000001</v>
      </c>
      <c r="AF2909" s="35">
        <f t="shared" si="137"/>
        <v>48160</v>
      </c>
      <c r="AG2909" s="36">
        <f t="shared" si="136"/>
        <v>3.9735600000000003E-2</v>
      </c>
      <c r="AH2909" s="36"/>
      <c r="AJ2909" s="37"/>
      <c r="AK2909" s="37"/>
    </row>
    <row r="2910" spans="6:37" x14ac:dyDescent="0.25">
      <c r="F2910" s="106"/>
      <c r="J2910" s="110">
        <v>49509</v>
      </c>
      <c r="K2910" s="106">
        <v>4.1547000000000001</v>
      </c>
      <c r="AF2910" s="35">
        <f t="shared" si="137"/>
        <v>48161</v>
      </c>
      <c r="AG2910" s="36">
        <f t="shared" si="136"/>
        <v>3.9735600000000003E-2</v>
      </c>
      <c r="AH2910" s="36"/>
      <c r="AJ2910" s="37"/>
      <c r="AK2910" s="37"/>
    </row>
    <row r="2911" spans="6:37" x14ac:dyDescent="0.25">
      <c r="F2911" s="106"/>
      <c r="J2911" s="110">
        <v>49510</v>
      </c>
      <c r="K2911" s="106">
        <v>4.1551799999999997</v>
      </c>
      <c r="AF2911" s="35">
        <f t="shared" si="137"/>
        <v>48162</v>
      </c>
      <c r="AG2911" s="36">
        <f t="shared" si="136"/>
        <v>3.9733400000000002E-2</v>
      </c>
      <c r="AH2911" s="36"/>
      <c r="AJ2911" s="37"/>
      <c r="AK2911" s="37"/>
    </row>
    <row r="2912" spans="6:37" x14ac:dyDescent="0.25">
      <c r="F2912" s="106"/>
      <c r="J2912" s="110">
        <v>49513</v>
      </c>
      <c r="K2912" s="106">
        <v>4.1547000000000001</v>
      </c>
      <c r="AF2912" s="35">
        <f t="shared" si="137"/>
        <v>48163</v>
      </c>
      <c r="AG2912" s="36">
        <f t="shared" si="136"/>
        <v>3.9733400000000002E-2</v>
      </c>
      <c r="AH2912" s="36"/>
      <c r="AJ2912" s="37"/>
      <c r="AK2912" s="37"/>
    </row>
    <row r="2913" spans="6:37" x14ac:dyDescent="0.25">
      <c r="F2913" s="106"/>
      <c r="J2913" s="110">
        <v>49514</v>
      </c>
      <c r="K2913" s="106">
        <v>4.1547000000000001</v>
      </c>
      <c r="AF2913" s="35">
        <f t="shared" si="137"/>
        <v>48164</v>
      </c>
      <c r="AG2913" s="36">
        <f t="shared" si="136"/>
        <v>3.9731200000000001E-2</v>
      </c>
      <c r="AH2913" s="36"/>
      <c r="AJ2913" s="37"/>
      <c r="AK2913" s="37"/>
    </row>
    <row r="2914" spans="6:37" x14ac:dyDescent="0.25">
      <c r="F2914" s="106"/>
      <c r="J2914" s="110">
        <v>49515</v>
      </c>
      <c r="K2914" s="106">
        <v>4.1547000000000001</v>
      </c>
      <c r="AF2914" s="35">
        <f t="shared" si="137"/>
        <v>48165</v>
      </c>
      <c r="AG2914" s="36">
        <f t="shared" si="136"/>
        <v>3.9731200000000001E-2</v>
      </c>
      <c r="AH2914" s="36"/>
      <c r="AJ2914" s="37"/>
      <c r="AK2914" s="37"/>
    </row>
    <row r="2915" spans="6:37" x14ac:dyDescent="0.25">
      <c r="F2915" s="106"/>
      <c r="J2915" s="110">
        <v>49516</v>
      </c>
      <c r="K2915" s="106">
        <v>4.1547000000000001</v>
      </c>
      <c r="AF2915" s="35">
        <f t="shared" si="137"/>
        <v>48166</v>
      </c>
      <c r="AG2915" s="36">
        <f t="shared" si="136"/>
        <v>3.9735600000000003E-2</v>
      </c>
      <c r="AH2915" s="36"/>
      <c r="AJ2915" s="37"/>
      <c r="AK2915" s="37"/>
    </row>
    <row r="2916" spans="6:37" x14ac:dyDescent="0.25">
      <c r="F2916" s="106"/>
      <c r="J2916" s="110">
        <v>49517</v>
      </c>
      <c r="K2916" s="106">
        <v>4.1551799999999997</v>
      </c>
      <c r="AF2916" s="35">
        <f t="shared" si="137"/>
        <v>48167</v>
      </c>
      <c r="AG2916" s="36">
        <f t="shared" si="136"/>
        <v>3.9735600000000003E-2</v>
      </c>
      <c r="AH2916" s="36"/>
      <c r="AJ2916" s="37"/>
      <c r="AK2916" s="37"/>
    </row>
    <row r="2917" spans="6:37" x14ac:dyDescent="0.25">
      <c r="F2917" s="106"/>
      <c r="J2917" s="110">
        <v>49520</v>
      </c>
      <c r="K2917" s="106">
        <v>4.1547000000000001</v>
      </c>
      <c r="AF2917" s="35">
        <f t="shared" si="137"/>
        <v>48168</v>
      </c>
      <c r="AG2917" s="36">
        <f t="shared" si="136"/>
        <v>3.9735600000000003E-2</v>
      </c>
      <c r="AH2917" s="36"/>
      <c r="AJ2917" s="37"/>
      <c r="AK2917" s="37"/>
    </row>
    <row r="2918" spans="6:37" x14ac:dyDescent="0.25">
      <c r="F2918" s="106"/>
      <c r="J2918" s="110">
        <v>49521</v>
      </c>
      <c r="K2918" s="106">
        <v>4.1547000000000001</v>
      </c>
      <c r="AF2918" s="35">
        <f t="shared" si="137"/>
        <v>48169</v>
      </c>
      <c r="AG2918" s="36">
        <f t="shared" si="136"/>
        <v>3.9731200000000001E-2</v>
      </c>
      <c r="AH2918" s="36"/>
      <c r="AJ2918" s="37"/>
      <c r="AK2918" s="37"/>
    </row>
    <row r="2919" spans="6:37" x14ac:dyDescent="0.25">
      <c r="F2919" s="106"/>
      <c r="J2919" s="110">
        <v>49522</v>
      </c>
      <c r="K2919" s="106">
        <v>4.1547000000000001</v>
      </c>
      <c r="AF2919" s="35">
        <f t="shared" si="137"/>
        <v>48170</v>
      </c>
      <c r="AG2919" s="36">
        <f t="shared" si="136"/>
        <v>3.9731200000000001E-2</v>
      </c>
      <c r="AH2919" s="36"/>
      <c r="AJ2919" s="37"/>
      <c r="AK2919" s="37"/>
    </row>
    <row r="2920" spans="6:37" x14ac:dyDescent="0.25">
      <c r="F2920" s="106"/>
      <c r="J2920" s="110">
        <v>49523</v>
      </c>
      <c r="K2920" s="106">
        <v>4.1547000000000001</v>
      </c>
      <c r="AF2920" s="35">
        <f t="shared" si="137"/>
        <v>48171</v>
      </c>
      <c r="AG2920" s="36">
        <f t="shared" si="136"/>
        <v>3.9731200000000001E-2</v>
      </c>
      <c r="AH2920" s="36"/>
      <c r="AJ2920" s="37"/>
      <c r="AK2920" s="37"/>
    </row>
    <row r="2921" spans="6:37" x14ac:dyDescent="0.25">
      <c r="F2921" s="106"/>
      <c r="J2921" s="110">
        <v>49524</v>
      </c>
      <c r="K2921" s="106">
        <v>4.1551799999999997</v>
      </c>
      <c r="AF2921" s="35">
        <f t="shared" si="137"/>
        <v>48172</v>
      </c>
      <c r="AG2921" s="36">
        <f t="shared" si="136"/>
        <v>3.9731200000000001E-2</v>
      </c>
      <c r="AH2921" s="36"/>
      <c r="AJ2921" s="37"/>
      <c r="AK2921" s="37"/>
    </row>
    <row r="2922" spans="6:37" x14ac:dyDescent="0.25">
      <c r="F2922" s="106"/>
      <c r="J2922" s="110">
        <v>49527</v>
      </c>
      <c r="K2922" s="106">
        <v>4.1547000000000001</v>
      </c>
      <c r="AF2922" s="35">
        <f t="shared" si="137"/>
        <v>48173</v>
      </c>
      <c r="AG2922" s="36">
        <f t="shared" si="136"/>
        <v>3.9735600000000003E-2</v>
      </c>
      <c r="AH2922" s="36"/>
      <c r="AJ2922" s="37"/>
      <c r="AK2922" s="37"/>
    </row>
    <row r="2923" spans="6:37" x14ac:dyDescent="0.25">
      <c r="F2923" s="106"/>
      <c r="J2923" s="110">
        <v>49528</v>
      </c>
      <c r="K2923" s="106">
        <v>4.1547000000000001</v>
      </c>
      <c r="AF2923" s="35">
        <f t="shared" si="137"/>
        <v>48174</v>
      </c>
      <c r="AG2923" s="36">
        <f t="shared" si="136"/>
        <v>3.9735600000000003E-2</v>
      </c>
      <c r="AH2923" s="36"/>
      <c r="AJ2923" s="37"/>
      <c r="AK2923" s="37"/>
    </row>
    <row r="2924" spans="6:37" x14ac:dyDescent="0.25">
      <c r="F2924" s="106"/>
      <c r="J2924" s="110">
        <v>49529</v>
      </c>
      <c r="K2924" s="106">
        <v>4.1547000000000001</v>
      </c>
      <c r="AF2924" s="35">
        <f t="shared" si="137"/>
        <v>48175</v>
      </c>
      <c r="AG2924" s="36">
        <f t="shared" si="136"/>
        <v>3.9735600000000003E-2</v>
      </c>
      <c r="AH2924" s="36"/>
      <c r="AJ2924" s="37"/>
      <c r="AK2924" s="37"/>
    </row>
    <row r="2925" spans="6:37" x14ac:dyDescent="0.25">
      <c r="F2925" s="106"/>
      <c r="J2925" s="110">
        <v>49530</v>
      </c>
      <c r="K2925" s="106">
        <v>4.1547000000000001</v>
      </c>
      <c r="AF2925" s="35">
        <f t="shared" si="137"/>
        <v>48176</v>
      </c>
      <c r="AG2925" s="36">
        <f t="shared" si="136"/>
        <v>3.9731200000000001E-2</v>
      </c>
      <c r="AH2925" s="36"/>
      <c r="AJ2925" s="37"/>
      <c r="AK2925" s="37"/>
    </row>
    <row r="2926" spans="6:37" x14ac:dyDescent="0.25">
      <c r="F2926" s="106"/>
      <c r="J2926" s="110">
        <v>49531</v>
      </c>
      <c r="K2926" s="106">
        <v>4.1551799999999997</v>
      </c>
      <c r="AF2926" s="35">
        <f t="shared" si="137"/>
        <v>48177</v>
      </c>
      <c r="AG2926" s="36">
        <f t="shared" si="136"/>
        <v>3.9731200000000001E-2</v>
      </c>
      <c r="AH2926" s="36"/>
      <c r="AJ2926" s="37"/>
      <c r="AK2926" s="37"/>
    </row>
    <row r="2927" spans="6:37" x14ac:dyDescent="0.25">
      <c r="F2927" s="106"/>
      <c r="J2927" s="110">
        <v>49534</v>
      </c>
      <c r="K2927" s="106">
        <v>4.1547000000000001</v>
      </c>
      <c r="AF2927" s="35">
        <f t="shared" si="137"/>
        <v>48178</v>
      </c>
      <c r="AG2927" s="36">
        <f t="shared" si="136"/>
        <v>3.9733400000000002E-2</v>
      </c>
      <c r="AH2927" s="36"/>
      <c r="AJ2927" s="37"/>
      <c r="AK2927" s="37"/>
    </row>
    <row r="2928" spans="6:37" x14ac:dyDescent="0.25">
      <c r="F2928" s="106"/>
      <c r="J2928" s="110">
        <v>49535</v>
      </c>
      <c r="K2928" s="106">
        <v>4.1547000000000001</v>
      </c>
      <c r="AF2928" s="35">
        <f t="shared" si="137"/>
        <v>48179</v>
      </c>
      <c r="AG2928" s="36">
        <f t="shared" si="136"/>
        <v>3.9733400000000002E-2</v>
      </c>
      <c r="AH2928" s="36"/>
      <c r="AJ2928" s="37"/>
      <c r="AK2928" s="37"/>
    </row>
    <row r="2929" spans="6:37" x14ac:dyDescent="0.25">
      <c r="F2929" s="106"/>
      <c r="J2929" s="110">
        <v>49536</v>
      </c>
      <c r="K2929" s="106">
        <v>4.1547000000000001</v>
      </c>
      <c r="AF2929" s="35">
        <f t="shared" si="137"/>
        <v>48180</v>
      </c>
      <c r="AG2929" s="36">
        <f t="shared" si="136"/>
        <v>3.9735600000000003E-2</v>
      </c>
      <c r="AH2929" s="36"/>
      <c r="AJ2929" s="37"/>
      <c r="AK2929" s="37"/>
    </row>
    <row r="2930" spans="6:37" x14ac:dyDescent="0.25">
      <c r="F2930" s="106"/>
      <c r="J2930" s="110">
        <v>49537</v>
      </c>
      <c r="K2930" s="106">
        <v>4.1547000000000001</v>
      </c>
      <c r="AF2930" s="35">
        <f t="shared" si="137"/>
        <v>48181</v>
      </c>
      <c r="AG2930" s="36">
        <f t="shared" si="136"/>
        <v>3.9735600000000003E-2</v>
      </c>
      <c r="AH2930" s="36"/>
      <c r="AJ2930" s="37"/>
      <c r="AK2930" s="37"/>
    </row>
    <row r="2931" spans="6:37" x14ac:dyDescent="0.25">
      <c r="F2931" s="106"/>
      <c r="J2931" s="110">
        <v>49538</v>
      </c>
      <c r="K2931" s="106">
        <v>4.1551799999999997</v>
      </c>
      <c r="AF2931" s="35">
        <f t="shared" si="137"/>
        <v>48182</v>
      </c>
      <c r="AG2931" s="36">
        <f t="shared" si="136"/>
        <v>3.9735600000000003E-2</v>
      </c>
      <c r="AH2931" s="36"/>
      <c r="AJ2931" s="37"/>
      <c r="AK2931" s="37"/>
    </row>
    <row r="2932" spans="6:37" x14ac:dyDescent="0.25">
      <c r="F2932" s="106"/>
      <c r="J2932" s="110">
        <v>49541</v>
      </c>
      <c r="K2932" s="106">
        <v>4.1547000000000001</v>
      </c>
      <c r="AF2932" s="35">
        <f t="shared" si="137"/>
        <v>48183</v>
      </c>
      <c r="AG2932" s="36">
        <f t="shared" si="136"/>
        <v>3.9731200000000001E-2</v>
      </c>
      <c r="AH2932" s="36"/>
      <c r="AJ2932" s="37"/>
      <c r="AK2932" s="37"/>
    </row>
    <row r="2933" spans="6:37" x14ac:dyDescent="0.25">
      <c r="F2933" s="106"/>
      <c r="J2933" s="110">
        <v>49542</v>
      </c>
      <c r="K2933" s="106">
        <v>4.1547000000000001</v>
      </c>
      <c r="AF2933" s="35">
        <f t="shared" si="137"/>
        <v>48184</v>
      </c>
      <c r="AG2933" s="36">
        <f t="shared" si="136"/>
        <v>4.0366799999999994E-2</v>
      </c>
      <c r="AH2933" s="36"/>
      <c r="AJ2933" s="37"/>
      <c r="AK2933" s="37"/>
    </row>
    <row r="2934" spans="6:37" x14ac:dyDescent="0.25">
      <c r="F2934" s="106"/>
      <c r="J2934" s="110">
        <v>49543</v>
      </c>
      <c r="K2934" s="106">
        <v>4.1547000000000001</v>
      </c>
      <c r="AF2934" s="35">
        <f t="shared" si="137"/>
        <v>48185</v>
      </c>
      <c r="AG2934" s="36">
        <f t="shared" si="136"/>
        <v>4.0366799999999994E-2</v>
      </c>
      <c r="AH2934" s="36"/>
      <c r="AJ2934" s="37"/>
      <c r="AK2934" s="37"/>
    </row>
    <row r="2935" spans="6:37" x14ac:dyDescent="0.25">
      <c r="F2935" s="106"/>
      <c r="J2935" s="110">
        <v>49544</v>
      </c>
      <c r="K2935" s="106">
        <v>4.1547000000000001</v>
      </c>
      <c r="AF2935" s="35">
        <f t="shared" si="137"/>
        <v>48186</v>
      </c>
      <c r="AG2935" s="36">
        <f t="shared" si="136"/>
        <v>4.0366799999999994E-2</v>
      </c>
      <c r="AH2935" s="36"/>
      <c r="AJ2935" s="37"/>
      <c r="AK2935" s="37"/>
    </row>
    <row r="2936" spans="6:37" x14ac:dyDescent="0.25">
      <c r="F2936" s="106"/>
      <c r="J2936" s="110">
        <v>49545</v>
      </c>
      <c r="K2936" s="106">
        <v>4.1551799999999997</v>
      </c>
      <c r="AF2936" s="35">
        <f t="shared" si="137"/>
        <v>48187</v>
      </c>
      <c r="AG2936" s="36">
        <f t="shared" si="136"/>
        <v>4.0371300000000006E-2</v>
      </c>
      <c r="AH2936" s="36"/>
      <c r="AJ2936" s="37"/>
      <c r="AK2936" s="37"/>
    </row>
    <row r="2937" spans="6:37" x14ac:dyDescent="0.25">
      <c r="F2937" s="106"/>
      <c r="J2937" s="110">
        <v>49548</v>
      </c>
      <c r="K2937" s="106">
        <v>4.1547000000000001</v>
      </c>
      <c r="AF2937" s="35">
        <f t="shared" si="137"/>
        <v>48188</v>
      </c>
      <c r="AG2937" s="36">
        <f t="shared" si="136"/>
        <v>4.0371300000000006E-2</v>
      </c>
      <c r="AH2937" s="36"/>
      <c r="AJ2937" s="37"/>
      <c r="AK2937" s="37"/>
    </row>
    <row r="2938" spans="6:37" x14ac:dyDescent="0.25">
      <c r="F2938" s="106"/>
      <c r="J2938" s="110">
        <v>49549</v>
      </c>
      <c r="K2938" s="106">
        <v>4.1547000000000001</v>
      </c>
      <c r="AF2938" s="35">
        <f t="shared" si="137"/>
        <v>48189</v>
      </c>
      <c r="AG2938" s="36">
        <f t="shared" si="136"/>
        <v>4.0371300000000006E-2</v>
      </c>
      <c r="AH2938" s="36"/>
      <c r="AJ2938" s="37"/>
      <c r="AK2938" s="37"/>
    </row>
    <row r="2939" spans="6:37" x14ac:dyDescent="0.25">
      <c r="F2939" s="106"/>
      <c r="J2939" s="110">
        <v>49550</v>
      </c>
      <c r="K2939" s="106">
        <v>4.1547000000000001</v>
      </c>
      <c r="AF2939" s="35">
        <f t="shared" si="137"/>
        <v>48190</v>
      </c>
      <c r="AG2939" s="36">
        <f t="shared" si="136"/>
        <v>4.0366799999999994E-2</v>
      </c>
      <c r="AH2939" s="36"/>
      <c r="AJ2939" s="37"/>
      <c r="AK2939" s="37"/>
    </row>
    <row r="2940" spans="6:37" x14ac:dyDescent="0.25">
      <c r="F2940" s="106"/>
      <c r="J2940" s="110">
        <v>49551</v>
      </c>
      <c r="K2940" s="106">
        <v>4.1547000000000001</v>
      </c>
      <c r="AF2940" s="35">
        <f t="shared" si="137"/>
        <v>48191</v>
      </c>
      <c r="AG2940" s="36">
        <f t="shared" si="136"/>
        <v>4.0366799999999994E-2</v>
      </c>
      <c r="AH2940" s="36"/>
      <c r="AJ2940" s="37"/>
      <c r="AK2940" s="37"/>
    </row>
    <row r="2941" spans="6:37" x14ac:dyDescent="0.25">
      <c r="F2941" s="106"/>
      <c r="J2941" s="110">
        <v>49552</v>
      </c>
      <c r="K2941" s="106">
        <v>4.1554200000000003</v>
      </c>
      <c r="AF2941" s="35">
        <f t="shared" si="137"/>
        <v>48192</v>
      </c>
      <c r="AG2941" s="36">
        <f t="shared" si="136"/>
        <v>4.0366799999999994E-2</v>
      </c>
      <c r="AH2941" s="36"/>
      <c r="AJ2941" s="37"/>
      <c r="AK2941" s="37"/>
    </row>
    <row r="2942" spans="6:37" x14ac:dyDescent="0.25">
      <c r="F2942" s="106"/>
      <c r="J2942" s="110">
        <v>49556</v>
      </c>
      <c r="K2942" s="106">
        <v>4.1547000000000001</v>
      </c>
      <c r="AF2942" s="35">
        <f t="shared" si="137"/>
        <v>48193</v>
      </c>
      <c r="AG2942" s="36">
        <f t="shared" si="136"/>
        <v>4.0366799999999994E-2</v>
      </c>
      <c r="AH2942" s="36"/>
      <c r="AJ2942" s="37"/>
      <c r="AK2942" s="37"/>
    </row>
    <row r="2943" spans="6:37" x14ac:dyDescent="0.25">
      <c r="F2943" s="106"/>
      <c r="J2943" s="110">
        <v>49557</v>
      </c>
      <c r="K2943" s="106">
        <v>4.1547000000000001</v>
      </c>
      <c r="AF2943" s="35">
        <f t="shared" si="137"/>
        <v>48194</v>
      </c>
      <c r="AG2943" s="36">
        <f t="shared" si="136"/>
        <v>4.0371300000000006E-2</v>
      </c>
      <c r="AH2943" s="36"/>
      <c r="AJ2943" s="37"/>
      <c r="AK2943" s="37"/>
    </row>
    <row r="2944" spans="6:37" x14ac:dyDescent="0.25">
      <c r="F2944" s="106"/>
      <c r="J2944" s="110">
        <v>49558</v>
      </c>
      <c r="K2944" s="106">
        <v>4.1547000000000001</v>
      </c>
      <c r="AF2944" s="35">
        <f t="shared" si="137"/>
        <v>48195</v>
      </c>
      <c r="AG2944" s="36">
        <f t="shared" si="136"/>
        <v>4.0371300000000006E-2</v>
      </c>
      <c r="AH2944" s="36"/>
      <c r="AJ2944" s="37"/>
      <c r="AK2944" s="37"/>
    </row>
    <row r="2945" spans="6:37" x14ac:dyDescent="0.25">
      <c r="F2945" s="106"/>
      <c r="J2945" s="110">
        <v>49559</v>
      </c>
      <c r="K2945" s="106">
        <v>4.1551799999999997</v>
      </c>
      <c r="AF2945" s="35">
        <f t="shared" si="137"/>
        <v>48196</v>
      </c>
      <c r="AG2945" s="36">
        <f t="shared" si="136"/>
        <v>4.0371300000000006E-2</v>
      </c>
      <c r="AH2945" s="36"/>
      <c r="AJ2945" s="37"/>
      <c r="AK2945" s="37"/>
    </row>
    <row r="2946" spans="6:37" x14ac:dyDescent="0.25">
      <c r="F2946" s="106"/>
      <c r="J2946" s="110">
        <v>49562</v>
      </c>
      <c r="K2946" s="106">
        <v>4.1547000000000001</v>
      </c>
      <c r="AF2946" s="35">
        <f t="shared" si="137"/>
        <v>48197</v>
      </c>
      <c r="AG2946" s="36">
        <f t="shared" si="136"/>
        <v>4.0366799999999994E-2</v>
      </c>
      <c r="AH2946" s="36"/>
      <c r="AJ2946" s="37"/>
      <c r="AK2946" s="37"/>
    </row>
    <row r="2947" spans="6:37" x14ac:dyDescent="0.25">
      <c r="F2947" s="106"/>
      <c r="J2947" s="110">
        <v>49563</v>
      </c>
      <c r="K2947" s="106">
        <v>4.1547000000000001</v>
      </c>
      <c r="AF2947" s="35">
        <f t="shared" si="137"/>
        <v>48198</v>
      </c>
      <c r="AG2947" s="36">
        <f t="shared" si="136"/>
        <v>4.0366799999999994E-2</v>
      </c>
      <c r="AH2947" s="36"/>
      <c r="AJ2947" s="37"/>
      <c r="AK2947" s="37"/>
    </row>
    <row r="2948" spans="6:37" x14ac:dyDescent="0.25">
      <c r="F2948" s="106"/>
      <c r="J2948" s="110">
        <v>49564</v>
      </c>
      <c r="K2948" s="106">
        <v>4.1547000000000001</v>
      </c>
      <c r="AF2948" s="35">
        <f t="shared" si="137"/>
        <v>48199</v>
      </c>
      <c r="AG2948" s="36">
        <f t="shared" si="136"/>
        <v>4.0366799999999994E-2</v>
      </c>
      <c r="AH2948" s="36"/>
      <c r="AJ2948" s="37"/>
      <c r="AK2948" s="37"/>
    </row>
    <row r="2949" spans="6:37" x14ac:dyDescent="0.25">
      <c r="F2949" s="106"/>
      <c r="J2949" s="110">
        <v>49565</v>
      </c>
      <c r="K2949" s="106">
        <v>4.1547000000000001</v>
      </c>
      <c r="AF2949" s="35">
        <f t="shared" si="137"/>
        <v>48200</v>
      </c>
      <c r="AG2949" s="36">
        <f t="shared" si="136"/>
        <v>4.0366799999999994E-2</v>
      </c>
      <c r="AH2949" s="36"/>
      <c r="AJ2949" s="37"/>
      <c r="AK2949" s="37"/>
    </row>
    <row r="2950" spans="6:37" x14ac:dyDescent="0.25">
      <c r="F2950" s="106"/>
      <c r="J2950" s="110">
        <v>49566</v>
      </c>
      <c r="K2950" s="106">
        <v>4.1551799999999997</v>
      </c>
      <c r="AF2950" s="35">
        <f t="shared" si="137"/>
        <v>48201</v>
      </c>
      <c r="AG2950" s="36">
        <f t="shared" si="136"/>
        <v>4.0371300000000006E-2</v>
      </c>
      <c r="AH2950" s="36"/>
      <c r="AJ2950" s="37"/>
      <c r="AK2950" s="37"/>
    </row>
    <row r="2951" spans="6:37" x14ac:dyDescent="0.25">
      <c r="F2951" s="106"/>
      <c r="J2951" s="110">
        <v>49569</v>
      </c>
      <c r="K2951" s="106">
        <v>4.1547000000000001</v>
      </c>
      <c r="AF2951" s="35">
        <f t="shared" si="137"/>
        <v>48202</v>
      </c>
      <c r="AG2951" s="36">
        <f t="shared" ref="AG2951:AG3014" si="138">_xlfn.IFNA(VLOOKUP(AF2951,J:K,2,FALSE)/100,AG2950)</f>
        <v>4.0371300000000006E-2</v>
      </c>
      <c r="AH2951" s="36"/>
      <c r="AJ2951" s="37"/>
      <c r="AK2951" s="37"/>
    </row>
    <row r="2952" spans="6:37" x14ac:dyDescent="0.25">
      <c r="F2952" s="106"/>
      <c r="J2952" s="110">
        <v>49570</v>
      </c>
      <c r="K2952" s="106">
        <v>4.1547000000000001</v>
      </c>
      <c r="AF2952" s="35">
        <f t="shared" ref="AF2952:AF3015" si="139">AF2951+1</f>
        <v>48203</v>
      </c>
      <c r="AG2952" s="36">
        <f t="shared" si="138"/>
        <v>4.0371300000000006E-2</v>
      </c>
      <c r="AH2952" s="36"/>
      <c r="AJ2952" s="37"/>
      <c r="AK2952" s="37"/>
    </row>
    <row r="2953" spans="6:37" x14ac:dyDescent="0.25">
      <c r="F2953" s="106"/>
      <c r="J2953" s="110">
        <v>49571</v>
      </c>
      <c r="K2953" s="106">
        <v>4.1547000000000001</v>
      </c>
      <c r="AF2953" s="35">
        <f t="shared" si="139"/>
        <v>48204</v>
      </c>
      <c r="AG2953" s="36">
        <f t="shared" si="138"/>
        <v>4.0366799999999994E-2</v>
      </c>
      <c r="AH2953" s="36"/>
      <c r="AJ2953" s="37"/>
      <c r="AK2953" s="37"/>
    </row>
    <row r="2954" spans="6:37" x14ac:dyDescent="0.25">
      <c r="F2954" s="106"/>
      <c r="J2954" s="110">
        <v>49572</v>
      </c>
      <c r="K2954" s="106">
        <v>4.1547000000000001</v>
      </c>
      <c r="AF2954" s="35">
        <f t="shared" si="139"/>
        <v>48205</v>
      </c>
      <c r="AG2954" s="36">
        <f t="shared" si="138"/>
        <v>4.0366799999999994E-2</v>
      </c>
      <c r="AH2954" s="36"/>
      <c r="AJ2954" s="37"/>
      <c r="AK2954" s="37"/>
    </row>
    <row r="2955" spans="6:37" x14ac:dyDescent="0.25">
      <c r="F2955" s="106"/>
      <c r="J2955" s="110">
        <v>49573</v>
      </c>
      <c r="K2955" s="106">
        <v>4.1551799999999997</v>
      </c>
      <c r="AF2955" s="35">
        <f t="shared" si="139"/>
        <v>48206</v>
      </c>
      <c r="AG2955" s="36">
        <f t="shared" si="138"/>
        <v>4.0369099999999998E-2</v>
      </c>
      <c r="AH2955" s="36"/>
      <c r="AJ2955" s="37"/>
      <c r="AK2955" s="37"/>
    </row>
    <row r="2956" spans="6:37" x14ac:dyDescent="0.25">
      <c r="F2956" s="106"/>
      <c r="J2956" s="110">
        <v>49576</v>
      </c>
      <c r="K2956" s="106">
        <v>4.1547000000000001</v>
      </c>
      <c r="AF2956" s="35">
        <f t="shared" si="139"/>
        <v>48207</v>
      </c>
      <c r="AG2956" s="36">
        <f t="shared" si="138"/>
        <v>4.0369099999999998E-2</v>
      </c>
      <c r="AH2956" s="36"/>
      <c r="AJ2956" s="37"/>
      <c r="AK2956" s="37"/>
    </row>
    <row r="2957" spans="6:37" x14ac:dyDescent="0.25">
      <c r="F2957" s="106"/>
      <c r="J2957" s="110">
        <v>49577</v>
      </c>
      <c r="K2957" s="106">
        <v>4.1547000000000001</v>
      </c>
      <c r="AF2957" s="35">
        <f t="shared" si="139"/>
        <v>48208</v>
      </c>
      <c r="AG2957" s="36">
        <f t="shared" si="138"/>
        <v>4.0371300000000006E-2</v>
      </c>
      <c r="AH2957" s="36"/>
      <c r="AJ2957" s="37"/>
      <c r="AK2957" s="37"/>
    </row>
    <row r="2958" spans="6:37" x14ac:dyDescent="0.25">
      <c r="F2958" s="106"/>
      <c r="J2958" s="110">
        <v>49578</v>
      </c>
      <c r="K2958" s="106">
        <v>4.1547000000000001</v>
      </c>
      <c r="AF2958" s="35">
        <f t="shared" si="139"/>
        <v>48209</v>
      </c>
      <c r="AG2958" s="36">
        <f t="shared" si="138"/>
        <v>4.0371300000000006E-2</v>
      </c>
      <c r="AH2958" s="36"/>
      <c r="AJ2958" s="37"/>
      <c r="AK2958" s="37"/>
    </row>
    <row r="2959" spans="6:37" x14ac:dyDescent="0.25">
      <c r="F2959" s="106"/>
      <c r="J2959" s="110">
        <v>49579</v>
      </c>
      <c r="K2959" s="106">
        <v>4.1547000000000001</v>
      </c>
      <c r="AF2959" s="35">
        <f t="shared" si="139"/>
        <v>48210</v>
      </c>
      <c r="AG2959" s="36">
        <f t="shared" si="138"/>
        <v>4.0371300000000006E-2</v>
      </c>
      <c r="AH2959" s="36"/>
      <c r="AJ2959" s="37"/>
      <c r="AK2959" s="37"/>
    </row>
    <row r="2960" spans="6:37" x14ac:dyDescent="0.25">
      <c r="F2960" s="106"/>
      <c r="J2960" s="110">
        <v>49580</v>
      </c>
      <c r="K2960" s="106">
        <v>4.1551799999999997</v>
      </c>
      <c r="AF2960" s="35">
        <f t="shared" si="139"/>
        <v>48211</v>
      </c>
      <c r="AG2960" s="36">
        <f t="shared" si="138"/>
        <v>4.0366799999999994E-2</v>
      </c>
      <c r="AH2960" s="36"/>
      <c r="AJ2960" s="37"/>
      <c r="AK2960" s="37"/>
    </row>
    <row r="2961" spans="6:37" x14ac:dyDescent="0.25">
      <c r="F2961" s="106"/>
      <c r="J2961" s="110">
        <v>49583</v>
      </c>
      <c r="K2961" s="106">
        <v>4.1547000000000001</v>
      </c>
      <c r="AF2961" s="35">
        <f t="shared" si="139"/>
        <v>48212</v>
      </c>
      <c r="AG2961" s="36">
        <f t="shared" si="138"/>
        <v>4.0366799999999994E-2</v>
      </c>
      <c r="AH2961" s="36"/>
      <c r="AJ2961" s="37"/>
      <c r="AK2961" s="37"/>
    </row>
    <row r="2962" spans="6:37" x14ac:dyDescent="0.25">
      <c r="F2962" s="106"/>
      <c r="J2962" s="110">
        <v>49584</v>
      </c>
      <c r="K2962" s="106">
        <v>4.1547000000000001</v>
      </c>
      <c r="AF2962" s="35">
        <f t="shared" si="139"/>
        <v>48213</v>
      </c>
      <c r="AG2962" s="36">
        <f t="shared" si="138"/>
        <v>4.0369099999999998E-2</v>
      </c>
      <c r="AH2962" s="36"/>
      <c r="AJ2962" s="37"/>
      <c r="AK2962" s="37"/>
    </row>
    <row r="2963" spans="6:37" x14ac:dyDescent="0.25">
      <c r="F2963" s="106"/>
      <c r="J2963" s="110">
        <v>49585</v>
      </c>
      <c r="K2963" s="106">
        <v>4.1547000000000001</v>
      </c>
      <c r="AF2963" s="35">
        <f t="shared" si="139"/>
        <v>48214</v>
      </c>
      <c r="AG2963" s="36">
        <f t="shared" si="138"/>
        <v>4.0369099999999998E-2</v>
      </c>
      <c r="AH2963" s="36"/>
      <c r="AJ2963" s="37"/>
      <c r="AK2963" s="37"/>
    </row>
    <row r="2964" spans="6:37" x14ac:dyDescent="0.25">
      <c r="F2964" s="106"/>
      <c r="J2964" s="110">
        <v>49586</v>
      </c>
      <c r="K2964" s="106">
        <v>4.1547000000000001</v>
      </c>
      <c r="AF2964" s="35">
        <f t="shared" si="139"/>
        <v>48215</v>
      </c>
      <c r="AG2964" s="36">
        <f t="shared" si="138"/>
        <v>4.0371300000000006E-2</v>
      </c>
      <c r="AH2964" s="36"/>
      <c r="AJ2964" s="37"/>
      <c r="AK2964" s="37"/>
    </row>
    <row r="2965" spans="6:37" x14ac:dyDescent="0.25">
      <c r="F2965" s="106"/>
      <c r="J2965" s="110">
        <v>49587</v>
      </c>
      <c r="K2965" s="106">
        <v>4.1554200000000003</v>
      </c>
      <c r="AF2965" s="35">
        <f t="shared" si="139"/>
        <v>48216</v>
      </c>
      <c r="AG2965" s="36">
        <f t="shared" si="138"/>
        <v>4.0371300000000006E-2</v>
      </c>
      <c r="AH2965" s="36"/>
      <c r="AJ2965" s="37"/>
      <c r="AK2965" s="37"/>
    </row>
    <row r="2966" spans="6:37" x14ac:dyDescent="0.25">
      <c r="F2966" s="106"/>
      <c r="J2966" s="110">
        <v>49591</v>
      </c>
      <c r="K2966" s="106">
        <v>4.1547000000000001</v>
      </c>
      <c r="AF2966" s="35">
        <f t="shared" si="139"/>
        <v>48217</v>
      </c>
      <c r="AG2966" s="36">
        <f t="shared" si="138"/>
        <v>4.0371300000000006E-2</v>
      </c>
      <c r="AH2966" s="36"/>
      <c r="AJ2966" s="37"/>
      <c r="AK2966" s="37"/>
    </row>
    <row r="2967" spans="6:37" x14ac:dyDescent="0.25">
      <c r="F2967" s="106"/>
      <c r="J2967" s="110">
        <v>49592</v>
      </c>
      <c r="K2967" s="106">
        <v>4.1547000000000001</v>
      </c>
      <c r="AF2967" s="35">
        <f t="shared" si="139"/>
        <v>48218</v>
      </c>
      <c r="AG2967" s="36">
        <f t="shared" si="138"/>
        <v>4.0366799999999994E-2</v>
      </c>
      <c r="AH2967" s="36"/>
      <c r="AJ2967" s="37"/>
      <c r="AK2967" s="37"/>
    </row>
    <row r="2968" spans="6:37" x14ac:dyDescent="0.25">
      <c r="F2968" s="106"/>
      <c r="J2968" s="110">
        <v>49593</v>
      </c>
      <c r="K2968" s="106">
        <v>4.1547000000000001</v>
      </c>
      <c r="AF2968" s="35">
        <f t="shared" si="139"/>
        <v>48219</v>
      </c>
      <c r="AG2968" s="36">
        <f t="shared" si="138"/>
        <v>4.0366799999999994E-2</v>
      </c>
      <c r="AH2968" s="36"/>
      <c r="AJ2968" s="37"/>
      <c r="AK2968" s="37"/>
    </row>
    <row r="2969" spans="6:37" x14ac:dyDescent="0.25">
      <c r="F2969" s="106"/>
      <c r="J2969" s="110">
        <v>49594</v>
      </c>
      <c r="K2969" s="106">
        <v>4.1551799999999997</v>
      </c>
      <c r="AF2969" s="35">
        <f t="shared" si="139"/>
        <v>48220</v>
      </c>
      <c r="AG2969" s="36">
        <f t="shared" si="138"/>
        <v>4.0366799999999994E-2</v>
      </c>
      <c r="AH2969" s="36"/>
      <c r="AJ2969" s="37"/>
      <c r="AK2969" s="37"/>
    </row>
    <row r="2970" spans="6:37" x14ac:dyDescent="0.25">
      <c r="F2970" s="106"/>
      <c r="J2970" s="110">
        <v>49597</v>
      </c>
      <c r="K2970" s="106">
        <v>4.1547000000000001</v>
      </c>
      <c r="AF2970" s="35">
        <f t="shared" si="139"/>
        <v>48221</v>
      </c>
      <c r="AG2970" s="36">
        <f t="shared" si="138"/>
        <v>4.0366799999999994E-2</v>
      </c>
      <c r="AH2970" s="36"/>
      <c r="AJ2970" s="37"/>
      <c r="AK2970" s="37"/>
    </row>
    <row r="2971" spans="6:37" x14ac:dyDescent="0.25">
      <c r="F2971" s="106"/>
      <c r="J2971" s="110">
        <v>49598</v>
      </c>
      <c r="K2971" s="106">
        <v>4.1547000000000001</v>
      </c>
      <c r="AF2971" s="35">
        <f t="shared" si="139"/>
        <v>48222</v>
      </c>
      <c r="AG2971" s="36">
        <f t="shared" si="138"/>
        <v>4.0371300000000006E-2</v>
      </c>
      <c r="AH2971" s="36"/>
      <c r="AJ2971" s="37"/>
      <c r="AK2971" s="37"/>
    </row>
    <row r="2972" spans="6:37" x14ac:dyDescent="0.25">
      <c r="F2972" s="106"/>
      <c r="J2972" s="110">
        <v>49599</v>
      </c>
      <c r="K2972" s="106">
        <v>4.1547000000000001</v>
      </c>
      <c r="AF2972" s="35">
        <f t="shared" si="139"/>
        <v>48223</v>
      </c>
      <c r="AG2972" s="36">
        <f t="shared" si="138"/>
        <v>4.0371300000000006E-2</v>
      </c>
      <c r="AH2972" s="36"/>
      <c r="AJ2972" s="37"/>
      <c r="AK2972" s="37"/>
    </row>
    <row r="2973" spans="6:37" x14ac:dyDescent="0.25">
      <c r="F2973" s="106"/>
      <c r="J2973" s="110">
        <v>49600</v>
      </c>
      <c r="K2973" s="106">
        <v>4.1547000000000001</v>
      </c>
      <c r="AF2973" s="35">
        <f t="shared" si="139"/>
        <v>48224</v>
      </c>
      <c r="AG2973" s="36">
        <f t="shared" si="138"/>
        <v>4.0371300000000006E-2</v>
      </c>
      <c r="AH2973" s="36"/>
      <c r="AJ2973" s="37"/>
      <c r="AK2973" s="37"/>
    </row>
    <row r="2974" spans="6:37" x14ac:dyDescent="0.25">
      <c r="F2974" s="106"/>
      <c r="J2974" s="110">
        <v>49601</v>
      </c>
      <c r="K2974" s="106">
        <v>4.1551799999999997</v>
      </c>
      <c r="AF2974" s="35">
        <f t="shared" si="139"/>
        <v>48225</v>
      </c>
      <c r="AG2974" s="36">
        <f t="shared" si="138"/>
        <v>4.0366799999999994E-2</v>
      </c>
      <c r="AH2974" s="36"/>
      <c r="AJ2974" s="37"/>
      <c r="AK2974" s="37"/>
    </row>
    <row r="2975" spans="6:37" x14ac:dyDescent="0.25">
      <c r="F2975" s="106"/>
      <c r="J2975" s="110">
        <v>49604</v>
      </c>
      <c r="K2975" s="106">
        <v>4.1547000000000001</v>
      </c>
      <c r="AF2975" s="35">
        <f t="shared" si="139"/>
        <v>48226</v>
      </c>
      <c r="AG2975" s="36">
        <f t="shared" si="138"/>
        <v>4.0366799999999994E-2</v>
      </c>
      <c r="AH2975" s="36"/>
      <c r="AJ2975" s="37"/>
      <c r="AK2975" s="37"/>
    </row>
    <row r="2976" spans="6:37" x14ac:dyDescent="0.25">
      <c r="F2976" s="106"/>
      <c r="J2976" s="110">
        <v>49605</v>
      </c>
      <c r="K2976" s="106">
        <v>4.1547000000000001</v>
      </c>
      <c r="AF2976" s="35">
        <f t="shared" si="139"/>
        <v>48227</v>
      </c>
      <c r="AG2976" s="36">
        <f t="shared" si="138"/>
        <v>4.0366799999999994E-2</v>
      </c>
      <c r="AH2976" s="36"/>
      <c r="AJ2976" s="37"/>
      <c r="AK2976" s="37"/>
    </row>
    <row r="2977" spans="6:37" x14ac:dyDescent="0.25">
      <c r="F2977" s="106"/>
      <c r="J2977" s="110">
        <v>49606</v>
      </c>
      <c r="K2977" s="106">
        <v>4.1547000000000001</v>
      </c>
      <c r="AF2977" s="35">
        <f t="shared" si="139"/>
        <v>48228</v>
      </c>
      <c r="AG2977" s="36">
        <f t="shared" si="138"/>
        <v>4.0366799999999994E-2</v>
      </c>
      <c r="AH2977" s="36"/>
      <c r="AJ2977" s="37"/>
      <c r="AK2977" s="37"/>
    </row>
    <row r="2978" spans="6:37" x14ac:dyDescent="0.25">
      <c r="F2978" s="106"/>
      <c r="J2978" s="110">
        <v>49607</v>
      </c>
      <c r="K2978" s="106">
        <v>4.1547000000000001</v>
      </c>
      <c r="AF2978" s="35">
        <f t="shared" si="139"/>
        <v>48229</v>
      </c>
      <c r="AG2978" s="36">
        <f t="shared" si="138"/>
        <v>4.0373599999999996E-2</v>
      </c>
      <c r="AH2978" s="36"/>
      <c r="AJ2978" s="37"/>
      <c r="AK2978" s="37"/>
    </row>
    <row r="2979" spans="6:37" x14ac:dyDescent="0.25">
      <c r="F2979" s="106"/>
      <c r="J2979" s="110">
        <v>49608</v>
      </c>
      <c r="K2979" s="106">
        <v>4.1551799999999997</v>
      </c>
      <c r="AF2979" s="35">
        <f t="shared" si="139"/>
        <v>48230</v>
      </c>
      <c r="AG2979" s="36">
        <f t="shared" si="138"/>
        <v>4.0373599999999996E-2</v>
      </c>
      <c r="AH2979" s="36"/>
      <c r="AJ2979" s="37"/>
      <c r="AK2979" s="37"/>
    </row>
    <row r="2980" spans="6:37" x14ac:dyDescent="0.25">
      <c r="F2980" s="106"/>
      <c r="J2980" s="110">
        <v>49611</v>
      </c>
      <c r="K2980" s="106">
        <v>4.1547000000000001</v>
      </c>
      <c r="AF2980" s="35">
        <f t="shared" si="139"/>
        <v>48231</v>
      </c>
      <c r="AG2980" s="36">
        <f t="shared" si="138"/>
        <v>4.0373599999999996E-2</v>
      </c>
      <c r="AH2980" s="36"/>
      <c r="AJ2980" s="37"/>
      <c r="AK2980" s="37"/>
    </row>
    <row r="2981" spans="6:37" x14ac:dyDescent="0.25">
      <c r="F2981" s="106"/>
      <c r="J2981" s="110">
        <v>49612</v>
      </c>
      <c r="K2981" s="106">
        <v>4.1547000000000001</v>
      </c>
      <c r="AF2981" s="35">
        <f t="shared" si="139"/>
        <v>48232</v>
      </c>
      <c r="AG2981" s="36">
        <f t="shared" si="138"/>
        <v>4.0373599999999996E-2</v>
      </c>
      <c r="AH2981" s="36"/>
      <c r="AJ2981" s="37"/>
      <c r="AK2981" s="37"/>
    </row>
    <row r="2982" spans="6:37" x14ac:dyDescent="0.25">
      <c r="F2982" s="106"/>
      <c r="J2982" s="110">
        <v>49613</v>
      </c>
      <c r="K2982" s="106">
        <v>4.1547000000000001</v>
      </c>
      <c r="AF2982" s="35">
        <f t="shared" si="139"/>
        <v>48233</v>
      </c>
      <c r="AG2982" s="36">
        <f t="shared" si="138"/>
        <v>4.0366799999999994E-2</v>
      </c>
      <c r="AH2982" s="36"/>
      <c r="AJ2982" s="37"/>
      <c r="AK2982" s="37"/>
    </row>
    <row r="2983" spans="6:37" x14ac:dyDescent="0.25">
      <c r="F2983" s="106"/>
      <c r="J2983" s="110">
        <v>49614</v>
      </c>
      <c r="K2983" s="106">
        <v>4.1547000000000001</v>
      </c>
      <c r="AF2983" s="35">
        <f t="shared" si="139"/>
        <v>48234</v>
      </c>
      <c r="AG2983" s="36">
        <f t="shared" si="138"/>
        <v>4.0366799999999994E-2</v>
      </c>
      <c r="AH2983" s="36"/>
      <c r="AJ2983" s="37"/>
      <c r="AK2983" s="37"/>
    </row>
    <row r="2984" spans="6:37" x14ac:dyDescent="0.25">
      <c r="F2984" s="106"/>
      <c r="J2984" s="110">
        <v>49615</v>
      </c>
      <c r="K2984" s="106">
        <v>4.1551799999999997</v>
      </c>
      <c r="AF2984" s="35">
        <f t="shared" si="139"/>
        <v>48235</v>
      </c>
      <c r="AG2984" s="36">
        <f t="shared" si="138"/>
        <v>4.0366799999999994E-2</v>
      </c>
      <c r="AH2984" s="36"/>
      <c r="AJ2984" s="37"/>
      <c r="AK2984" s="37"/>
    </row>
    <row r="2985" spans="6:37" x14ac:dyDescent="0.25">
      <c r="F2985" s="106"/>
      <c r="J2985" s="110">
        <v>49618</v>
      </c>
      <c r="K2985" s="106">
        <v>4.1547000000000001</v>
      </c>
      <c r="AF2985" s="35">
        <f t="shared" si="139"/>
        <v>48236</v>
      </c>
      <c r="AG2985" s="36">
        <f t="shared" si="138"/>
        <v>4.0371300000000006E-2</v>
      </c>
      <c r="AH2985" s="36"/>
      <c r="AJ2985" s="37"/>
      <c r="AK2985" s="37"/>
    </row>
    <row r="2986" spans="6:37" x14ac:dyDescent="0.25">
      <c r="F2986" s="106"/>
      <c r="J2986" s="110">
        <v>49619</v>
      </c>
      <c r="K2986" s="106">
        <v>4.1547000000000001</v>
      </c>
      <c r="AF2986" s="35">
        <f t="shared" si="139"/>
        <v>48237</v>
      </c>
      <c r="AG2986" s="36">
        <f t="shared" si="138"/>
        <v>4.0371300000000006E-2</v>
      </c>
      <c r="AH2986" s="36"/>
      <c r="AJ2986" s="37"/>
      <c r="AK2986" s="37"/>
    </row>
    <row r="2987" spans="6:37" x14ac:dyDescent="0.25">
      <c r="F2987" s="106"/>
      <c r="J2987" s="110">
        <v>49620</v>
      </c>
      <c r="K2987" s="106">
        <v>4.1547000000000001</v>
      </c>
      <c r="AF2987" s="35">
        <f t="shared" si="139"/>
        <v>48238</v>
      </c>
      <c r="AG2987" s="36">
        <f t="shared" si="138"/>
        <v>4.0371300000000006E-2</v>
      </c>
      <c r="AH2987" s="36"/>
      <c r="AJ2987" s="37"/>
      <c r="AK2987" s="37"/>
    </row>
    <row r="2988" spans="6:37" x14ac:dyDescent="0.25">
      <c r="F2988" s="106"/>
      <c r="J2988" s="110">
        <v>49621</v>
      </c>
      <c r="K2988" s="106">
        <v>4.1547000000000001</v>
      </c>
      <c r="AF2988" s="35">
        <f t="shared" si="139"/>
        <v>48239</v>
      </c>
      <c r="AG2988" s="36">
        <f t="shared" si="138"/>
        <v>4.0366799999999994E-2</v>
      </c>
      <c r="AH2988" s="36"/>
      <c r="AJ2988" s="37"/>
      <c r="AK2988" s="37"/>
    </row>
    <row r="2989" spans="6:37" x14ac:dyDescent="0.25">
      <c r="F2989" s="106"/>
      <c r="J2989" s="110">
        <v>49622</v>
      </c>
      <c r="K2989" s="106">
        <v>4.1554200000000003</v>
      </c>
      <c r="AF2989" s="35">
        <f t="shared" si="139"/>
        <v>48240</v>
      </c>
      <c r="AG2989" s="36">
        <f t="shared" si="138"/>
        <v>4.0366799999999994E-2</v>
      </c>
      <c r="AH2989" s="36"/>
      <c r="AJ2989" s="37"/>
      <c r="AK2989" s="37"/>
    </row>
    <row r="2990" spans="6:37" x14ac:dyDescent="0.25">
      <c r="F2990" s="106"/>
      <c r="J2990" s="110">
        <v>49626</v>
      </c>
      <c r="K2990" s="106">
        <v>4.1547000000000001</v>
      </c>
      <c r="AF2990" s="35">
        <f t="shared" si="139"/>
        <v>48241</v>
      </c>
      <c r="AG2990" s="36">
        <f t="shared" si="138"/>
        <v>4.0366799999999994E-2</v>
      </c>
      <c r="AH2990" s="36"/>
      <c r="AJ2990" s="37"/>
      <c r="AK2990" s="37"/>
    </row>
    <row r="2991" spans="6:37" x14ac:dyDescent="0.25">
      <c r="F2991" s="106"/>
      <c r="J2991" s="110">
        <v>49627</v>
      </c>
      <c r="K2991" s="106">
        <v>4.1547000000000001</v>
      </c>
      <c r="AF2991" s="35">
        <f t="shared" si="139"/>
        <v>48242</v>
      </c>
      <c r="AG2991" s="36">
        <f t="shared" si="138"/>
        <v>4.0366799999999994E-2</v>
      </c>
      <c r="AH2991" s="36"/>
      <c r="AJ2991" s="37"/>
      <c r="AK2991" s="37"/>
    </row>
    <row r="2992" spans="6:37" x14ac:dyDescent="0.25">
      <c r="F2992" s="106"/>
      <c r="J2992" s="110">
        <v>49628</v>
      </c>
      <c r="K2992" s="106">
        <v>4.1547000000000001</v>
      </c>
      <c r="AF2992" s="35">
        <f t="shared" si="139"/>
        <v>48243</v>
      </c>
      <c r="AG2992" s="36">
        <f t="shared" si="138"/>
        <v>4.0371300000000006E-2</v>
      </c>
      <c r="AH2992" s="36"/>
      <c r="AJ2992" s="37"/>
      <c r="AK2992" s="37"/>
    </row>
    <row r="2993" spans="6:37" x14ac:dyDescent="0.25">
      <c r="F2993" s="106"/>
      <c r="J2993" s="110">
        <v>49629</v>
      </c>
      <c r="K2993" s="106">
        <v>4.1551799999999997</v>
      </c>
      <c r="AF2993" s="35">
        <f t="shared" si="139"/>
        <v>48244</v>
      </c>
      <c r="AG2993" s="36">
        <f t="shared" si="138"/>
        <v>4.0371300000000006E-2</v>
      </c>
      <c r="AH2993" s="36"/>
      <c r="AJ2993" s="37"/>
      <c r="AK2993" s="37"/>
    </row>
    <row r="2994" spans="6:37" x14ac:dyDescent="0.25">
      <c r="F2994" s="106"/>
      <c r="J2994" s="110">
        <v>49632</v>
      </c>
      <c r="K2994" s="106">
        <v>4.1547000000000001</v>
      </c>
      <c r="AF2994" s="35">
        <f t="shared" si="139"/>
        <v>48245</v>
      </c>
      <c r="AG2994" s="36">
        <f t="shared" si="138"/>
        <v>4.0371300000000006E-2</v>
      </c>
      <c r="AH2994" s="36"/>
      <c r="AJ2994" s="37"/>
      <c r="AK2994" s="37"/>
    </row>
    <row r="2995" spans="6:37" x14ac:dyDescent="0.25">
      <c r="F2995" s="106"/>
      <c r="J2995" s="110">
        <v>49633</v>
      </c>
      <c r="K2995" s="106">
        <v>4.1547000000000001</v>
      </c>
      <c r="AF2995" s="35">
        <f t="shared" si="139"/>
        <v>48246</v>
      </c>
      <c r="AG2995" s="36">
        <f t="shared" si="138"/>
        <v>4.0366799999999994E-2</v>
      </c>
      <c r="AH2995" s="36"/>
      <c r="AJ2995" s="37"/>
      <c r="AK2995" s="37"/>
    </row>
    <row r="2996" spans="6:37" x14ac:dyDescent="0.25">
      <c r="F2996" s="106"/>
      <c r="J2996" s="110">
        <v>49634</v>
      </c>
      <c r="K2996" s="106">
        <v>4.1549399999999999</v>
      </c>
      <c r="AF2996" s="35">
        <f t="shared" si="139"/>
        <v>48247</v>
      </c>
      <c r="AG2996" s="36">
        <f t="shared" si="138"/>
        <v>4.0366799999999994E-2</v>
      </c>
      <c r="AH2996" s="36"/>
      <c r="AJ2996" s="37"/>
      <c r="AK2996" s="37"/>
    </row>
    <row r="2997" spans="6:37" x14ac:dyDescent="0.25">
      <c r="F2997" s="106"/>
      <c r="J2997" s="110">
        <v>49636</v>
      </c>
      <c r="K2997" s="106">
        <v>4.1551799999999997</v>
      </c>
      <c r="AF2997" s="35">
        <f t="shared" si="139"/>
        <v>48248</v>
      </c>
      <c r="AG2997" s="36">
        <f t="shared" si="138"/>
        <v>4.0366799999999994E-2</v>
      </c>
      <c r="AH2997" s="36"/>
      <c r="AJ2997" s="37"/>
      <c r="AK2997" s="37"/>
    </row>
    <row r="2998" spans="6:37" x14ac:dyDescent="0.25">
      <c r="F2998" s="106"/>
      <c r="J2998" s="110">
        <v>49639</v>
      </c>
      <c r="K2998" s="106">
        <v>4.1547000000000001</v>
      </c>
      <c r="AF2998" s="35">
        <f t="shared" si="139"/>
        <v>48249</v>
      </c>
      <c r="AG2998" s="36">
        <f t="shared" si="138"/>
        <v>4.0366799999999994E-2</v>
      </c>
      <c r="AH2998" s="36"/>
      <c r="AJ2998" s="37"/>
      <c r="AK2998" s="37"/>
    </row>
    <row r="2999" spans="6:37" x14ac:dyDescent="0.25">
      <c r="F2999" s="106"/>
      <c r="J2999" s="110">
        <v>49640</v>
      </c>
      <c r="K2999" s="106">
        <v>4.1547000000000001</v>
      </c>
      <c r="AF2999" s="35">
        <f t="shared" si="139"/>
        <v>48250</v>
      </c>
      <c r="AG2999" s="36">
        <f t="shared" si="138"/>
        <v>4.0371300000000006E-2</v>
      </c>
      <c r="AH2999" s="36"/>
      <c r="AJ2999" s="37"/>
      <c r="AK2999" s="37"/>
    </row>
    <row r="3000" spans="6:37" x14ac:dyDescent="0.25">
      <c r="F3000" s="106"/>
      <c r="J3000" s="110">
        <v>49641</v>
      </c>
      <c r="K3000" s="106">
        <v>4.1547000000000001</v>
      </c>
      <c r="AF3000" s="35">
        <f t="shared" si="139"/>
        <v>48251</v>
      </c>
      <c r="AG3000" s="36">
        <f t="shared" si="138"/>
        <v>4.0371300000000006E-2</v>
      </c>
      <c r="AH3000" s="36"/>
      <c r="AJ3000" s="37"/>
      <c r="AK3000" s="37"/>
    </row>
    <row r="3001" spans="6:37" x14ac:dyDescent="0.25">
      <c r="F3001" s="106"/>
      <c r="J3001" s="110">
        <v>49642</v>
      </c>
      <c r="K3001" s="106">
        <v>4.1547000000000001</v>
      </c>
      <c r="AF3001" s="35">
        <f t="shared" si="139"/>
        <v>48252</v>
      </c>
      <c r="AG3001" s="36">
        <f t="shared" si="138"/>
        <v>4.0371300000000006E-2</v>
      </c>
      <c r="AH3001" s="36"/>
      <c r="AJ3001" s="37"/>
      <c r="AK3001" s="37"/>
    </row>
    <row r="3002" spans="6:37" x14ac:dyDescent="0.25">
      <c r="F3002" s="106"/>
      <c r="J3002" s="110">
        <v>49643</v>
      </c>
      <c r="K3002" s="106">
        <v>4.1718000000000002</v>
      </c>
      <c r="AF3002" s="35">
        <f t="shared" si="139"/>
        <v>48253</v>
      </c>
      <c r="AG3002" s="36">
        <f t="shared" si="138"/>
        <v>4.0366799999999994E-2</v>
      </c>
      <c r="AH3002" s="36"/>
      <c r="AJ3002" s="37"/>
      <c r="AK3002" s="37"/>
    </row>
    <row r="3003" spans="6:37" x14ac:dyDescent="0.25">
      <c r="F3003" s="106"/>
      <c r="J3003" s="110">
        <v>49646</v>
      </c>
      <c r="K3003" s="106">
        <v>4.1713199999999997</v>
      </c>
      <c r="AF3003" s="35">
        <f t="shared" si="139"/>
        <v>48254</v>
      </c>
      <c r="AG3003" s="36">
        <f t="shared" si="138"/>
        <v>4.0366799999999994E-2</v>
      </c>
      <c r="AH3003" s="36"/>
      <c r="AJ3003" s="37"/>
      <c r="AK3003" s="37"/>
    </row>
    <row r="3004" spans="6:37" x14ac:dyDescent="0.25">
      <c r="F3004" s="106"/>
      <c r="J3004" s="110">
        <v>49647</v>
      </c>
      <c r="K3004" s="106">
        <v>4.1713199999999997</v>
      </c>
      <c r="AF3004" s="35">
        <f t="shared" si="139"/>
        <v>48255</v>
      </c>
      <c r="AG3004" s="36">
        <f t="shared" si="138"/>
        <v>4.0366799999999994E-2</v>
      </c>
      <c r="AH3004" s="36"/>
      <c r="AJ3004" s="37"/>
      <c r="AK3004" s="37"/>
    </row>
    <row r="3005" spans="6:37" x14ac:dyDescent="0.25">
      <c r="F3005" s="106"/>
      <c r="J3005" s="110">
        <v>49648</v>
      </c>
      <c r="K3005" s="106">
        <v>4.1713199999999997</v>
      </c>
      <c r="AF3005" s="35">
        <f t="shared" si="139"/>
        <v>48256</v>
      </c>
      <c r="AG3005" s="36">
        <f t="shared" si="138"/>
        <v>4.0366799999999994E-2</v>
      </c>
      <c r="AH3005" s="36"/>
      <c r="AJ3005" s="37"/>
      <c r="AK3005" s="37"/>
    </row>
    <row r="3006" spans="6:37" x14ac:dyDescent="0.25">
      <c r="F3006" s="106"/>
      <c r="J3006" s="110">
        <v>49649</v>
      </c>
      <c r="K3006" s="106">
        <v>4.1713199999999997</v>
      </c>
      <c r="AF3006" s="35">
        <f t="shared" si="139"/>
        <v>48257</v>
      </c>
      <c r="AG3006" s="36">
        <f t="shared" si="138"/>
        <v>4.0373599999999996E-2</v>
      </c>
      <c r="AH3006" s="36"/>
      <c r="AJ3006" s="37"/>
      <c r="AK3006" s="37"/>
    </row>
    <row r="3007" spans="6:37" x14ac:dyDescent="0.25">
      <c r="F3007" s="106"/>
      <c r="J3007" s="110">
        <v>49650</v>
      </c>
      <c r="K3007" s="106">
        <v>4.1718000000000002</v>
      </c>
      <c r="AF3007" s="35">
        <f t="shared" si="139"/>
        <v>48258</v>
      </c>
      <c r="AG3007" s="36">
        <f t="shared" si="138"/>
        <v>4.0373599999999996E-2</v>
      </c>
      <c r="AH3007" s="36"/>
      <c r="AJ3007" s="37"/>
      <c r="AK3007" s="37"/>
    </row>
    <row r="3008" spans="6:37" x14ac:dyDescent="0.25">
      <c r="F3008" s="106"/>
      <c r="J3008" s="110">
        <v>49653</v>
      </c>
      <c r="K3008" s="106">
        <v>4.1713199999999997</v>
      </c>
      <c r="AF3008" s="35">
        <f t="shared" si="139"/>
        <v>48259</v>
      </c>
      <c r="AG3008" s="36">
        <f t="shared" si="138"/>
        <v>4.0373599999999996E-2</v>
      </c>
      <c r="AH3008" s="36"/>
      <c r="AJ3008" s="37"/>
      <c r="AK3008" s="37"/>
    </row>
    <row r="3009" spans="6:37" x14ac:dyDescent="0.25">
      <c r="F3009" s="106"/>
      <c r="J3009" s="110">
        <v>49654</v>
      </c>
      <c r="K3009" s="106">
        <v>4.1713199999999997</v>
      </c>
      <c r="AF3009" s="35">
        <f t="shared" si="139"/>
        <v>48260</v>
      </c>
      <c r="AG3009" s="36">
        <f t="shared" si="138"/>
        <v>4.0373599999999996E-2</v>
      </c>
      <c r="AH3009" s="36"/>
      <c r="AJ3009" s="37"/>
      <c r="AK3009" s="37"/>
    </row>
    <row r="3010" spans="6:37" x14ac:dyDescent="0.25">
      <c r="F3010" s="106"/>
      <c r="J3010" s="110">
        <v>49655</v>
      </c>
      <c r="K3010" s="106">
        <v>4.1713199999999997</v>
      </c>
      <c r="AF3010" s="35">
        <f t="shared" si="139"/>
        <v>48261</v>
      </c>
      <c r="AG3010" s="36">
        <f t="shared" si="138"/>
        <v>4.0366799999999994E-2</v>
      </c>
      <c r="AH3010" s="36"/>
      <c r="AJ3010" s="37"/>
      <c r="AK3010" s="37"/>
    </row>
    <row r="3011" spans="6:37" x14ac:dyDescent="0.25">
      <c r="F3011" s="106"/>
      <c r="J3011" s="110">
        <v>49656</v>
      </c>
      <c r="K3011" s="106">
        <v>4.1713199999999997</v>
      </c>
      <c r="AF3011" s="35">
        <f t="shared" si="139"/>
        <v>48262</v>
      </c>
      <c r="AG3011" s="36">
        <f t="shared" si="138"/>
        <v>4.0366799999999994E-2</v>
      </c>
      <c r="AH3011" s="36"/>
      <c r="AJ3011" s="37"/>
      <c r="AK3011" s="37"/>
    </row>
    <row r="3012" spans="6:37" x14ac:dyDescent="0.25">
      <c r="F3012" s="106"/>
      <c r="J3012" s="110">
        <v>49657</v>
      </c>
      <c r="K3012" s="106">
        <v>4.1718000000000002</v>
      </c>
      <c r="AF3012" s="35">
        <f t="shared" si="139"/>
        <v>48263</v>
      </c>
      <c r="AG3012" s="36">
        <f t="shared" si="138"/>
        <v>4.0366799999999994E-2</v>
      </c>
      <c r="AH3012" s="36"/>
      <c r="AJ3012" s="37"/>
      <c r="AK3012" s="37"/>
    </row>
    <row r="3013" spans="6:37" x14ac:dyDescent="0.25">
      <c r="F3013" s="106"/>
      <c r="J3013" s="110">
        <v>49660</v>
      </c>
      <c r="K3013" s="106">
        <v>4.1713199999999997</v>
      </c>
      <c r="AF3013" s="35">
        <f t="shared" si="139"/>
        <v>48264</v>
      </c>
      <c r="AG3013" s="36">
        <f t="shared" si="138"/>
        <v>4.0371300000000006E-2</v>
      </c>
      <c r="AH3013" s="36"/>
      <c r="AJ3013" s="37"/>
      <c r="AK3013" s="37"/>
    </row>
    <row r="3014" spans="6:37" x14ac:dyDescent="0.25">
      <c r="F3014" s="106"/>
      <c r="J3014" s="110">
        <v>49661</v>
      </c>
      <c r="K3014" s="106">
        <v>4.1713199999999997</v>
      </c>
      <c r="AF3014" s="35">
        <f t="shared" si="139"/>
        <v>48265</v>
      </c>
      <c r="AG3014" s="36">
        <f t="shared" si="138"/>
        <v>4.0371300000000006E-2</v>
      </c>
      <c r="AH3014" s="36"/>
      <c r="AJ3014" s="37"/>
      <c r="AK3014" s="37"/>
    </row>
    <row r="3015" spans="6:37" x14ac:dyDescent="0.25">
      <c r="F3015" s="106"/>
      <c r="J3015" s="110">
        <v>49662</v>
      </c>
      <c r="K3015" s="106">
        <v>4.1713199999999997</v>
      </c>
      <c r="AF3015" s="35">
        <f t="shared" si="139"/>
        <v>48266</v>
      </c>
      <c r="AG3015" s="36">
        <f t="shared" ref="AG3015:AG3078" si="140">_xlfn.IFNA(VLOOKUP(AF3015,J:K,2,FALSE)/100,AG3014)</f>
        <v>4.0371300000000006E-2</v>
      </c>
      <c r="AH3015" s="36"/>
      <c r="AJ3015" s="37"/>
      <c r="AK3015" s="37"/>
    </row>
    <row r="3016" spans="6:37" x14ac:dyDescent="0.25">
      <c r="F3016" s="106"/>
      <c r="J3016" s="110">
        <v>49663</v>
      </c>
      <c r="K3016" s="106">
        <v>4.1713199999999997</v>
      </c>
      <c r="AF3016" s="35">
        <f t="shared" ref="AF3016:AF3079" si="141">AF3015+1</f>
        <v>48267</v>
      </c>
      <c r="AG3016" s="36">
        <f t="shared" si="140"/>
        <v>4.0366799999999994E-2</v>
      </c>
      <c r="AH3016" s="36"/>
      <c r="AJ3016" s="37"/>
      <c r="AK3016" s="37"/>
    </row>
    <row r="3017" spans="6:37" x14ac:dyDescent="0.25">
      <c r="F3017" s="106"/>
      <c r="J3017" s="110">
        <v>49664</v>
      </c>
      <c r="K3017" s="106">
        <v>4.1718000000000002</v>
      </c>
      <c r="AF3017" s="35">
        <f t="shared" si="141"/>
        <v>48268</v>
      </c>
      <c r="AG3017" s="36">
        <f t="shared" si="140"/>
        <v>4.0366799999999994E-2</v>
      </c>
      <c r="AH3017" s="36"/>
      <c r="AJ3017" s="37"/>
      <c r="AK3017" s="37"/>
    </row>
    <row r="3018" spans="6:37" x14ac:dyDescent="0.25">
      <c r="F3018" s="106"/>
      <c r="J3018" s="110">
        <v>49667</v>
      </c>
      <c r="K3018" s="106">
        <v>4.1715600000000004</v>
      </c>
      <c r="AF3018" s="35">
        <f t="shared" si="141"/>
        <v>48269</v>
      </c>
      <c r="AG3018" s="36">
        <f t="shared" si="140"/>
        <v>4.0366799999999994E-2</v>
      </c>
      <c r="AH3018" s="36"/>
      <c r="AJ3018" s="37"/>
      <c r="AK3018" s="37"/>
    </row>
    <row r="3019" spans="6:37" x14ac:dyDescent="0.25">
      <c r="F3019" s="106"/>
      <c r="J3019" s="110">
        <v>49669</v>
      </c>
      <c r="K3019" s="106">
        <v>4.1713199999999997</v>
      </c>
      <c r="AF3019" s="35">
        <f t="shared" si="141"/>
        <v>48270</v>
      </c>
      <c r="AG3019" s="36">
        <f t="shared" si="140"/>
        <v>4.0366799999999994E-2</v>
      </c>
      <c r="AH3019" s="36"/>
      <c r="AJ3019" s="37"/>
      <c r="AK3019" s="37"/>
    </row>
    <row r="3020" spans="6:37" x14ac:dyDescent="0.25">
      <c r="F3020" s="106"/>
      <c r="J3020" s="110">
        <v>49670</v>
      </c>
      <c r="K3020" s="106">
        <v>4.1713199999999997</v>
      </c>
      <c r="AF3020" s="35">
        <f t="shared" si="141"/>
        <v>48271</v>
      </c>
      <c r="AG3020" s="36">
        <f t="shared" si="140"/>
        <v>4.0371300000000006E-2</v>
      </c>
      <c r="AH3020" s="36"/>
      <c r="AJ3020" s="37"/>
      <c r="AK3020" s="37"/>
    </row>
    <row r="3021" spans="6:37" x14ac:dyDescent="0.25">
      <c r="F3021" s="106"/>
      <c r="J3021" s="110">
        <v>49671</v>
      </c>
      <c r="K3021" s="106">
        <v>4.1718000000000002</v>
      </c>
      <c r="AF3021" s="35">
        <f t="shared" si="141"/>
        <v>48272</v>
      </c>
      <c r="AG3021" s="36">
        <f t="shared" si="140"/>
        <v>4.0371300000000006E-2</v>
      </c>
      <c r="AH3021" s="36"/>
      <c r="AJ3021" s="37"/>
      <c r="AK3021" s="37"/>
    </row>
    <row r="3022" spans="6:37" x14ac:dyDescent="0.25">
      <c r="F3022" s="106"/>
      <c r="J3022" s="110">
        <v>49674</v>
      </c>
      <c r="K3022" s="106">
        <v>4.1715600000000004</v>
      </c>
      <c r="AF3022" s="35">
        <f t="shared" si="141"/>
        <v>48273</v>
      </c>
      <c r="AG3022" s="36">
        <f t="shared" si="140"/>
        <v>4.0371300000000006E-2</v>
      </c>
      <c r="AH3022" s="36"/>
      <c r="AJ3022" s="37"/>
      <c r="AK3022" s="37"/>
    </row>
    <row r="3023" spans="6:37" x14ac:dyDescent="0.25">
      <c r="F3023" s="106"/>
      <c r="J3023" s="110">
        <v>49676</v>
      </c>
      <c r="K3023" s="106">
        <v>4.1713199999999997</v>
      </c>
      <c r="AF3023" s="35">
        <f t="shared" si="141"/>
        <v>48274</v>
      </c>
      <c r="AG3023" s="36">
        <f t="shared" si="140"/>
        <v>4.0366799999999994E-2</v>
      </c>
      <c r="AH3023" s="36"/>
      <c r="AJ3023" s="37"/>
      <c r="AK3023" s="37"/>
    </row>
    <row r="3024" spans="6:37" x14ac:dyDescent="0.25">
      <c r="F3024" s="106"/>
      <c r="J3024" s="110">
        <v>49677</v>
      </c>
      <c r="K3024" s="106">
        <v>4.1713199999999997</v>
      </c>
      <c r="AF3024" s="35">
        <f t="shared" si="141"/>
        <v>48275</v>
      </c>
      <c r="AG3024" s="36">
        <f t="shared" si="140"/>
        <v>4.0366799999999994E-2</v>
      </c>
      <c r="AH3024" s="36"/>
      <c r="AJ3024" s="37"/>
      <c r="AK3024" s="37"/>
    </row>
    <row r="3025" spans="6:37" x14ac:dyDescent="0.25">
      <c r="F3025" s="106"/>
      <c r="J3025" s="110">
        <v>49678</v>
      </c>
      <c r="K3025" s="106">
        <v>4.1718000000000002</v>
      </c>
      <c r="AF3025" s="35">
        <f t="shared" si="141"/>
        <v>48276</v>
      </c>
      <c r="AG3025" s="36">
        <f t="shared" si="140"/>
        <v>4.0366799999999994E-2</v>
      </c>
      <c r="AH3025" s="36"/>
      <c r="AJ3025" s="37"/>
      <c r="AK3025" s="37"/>
    </row>
    <row r="3026" spans="6:37" x14ac:dyDescent="0.25">
      <c r="F3026" s="106"/>
      <c r="J3026" s="110">
        <v>49681</v>
      </c>
      <c r="K3026" s="106">
        <v>4.1713199999999997</v>
      </c>
      <c r="AF3026" s="35">
        <f t="shared" si="141"/>
        <v>48277</v>
      </c>
      <c r="AG3026" s="36">
        <f t="shared" si="140"/>
        <v>4.0366799999999994E-2</v>
      </c>
      <c r="AH3026" s="36"/>
      <c r="AJ3026" s="37"/>
      <c r="AK3026" s="37"/>
    </row>
    <row r="3027" spans="6:37" x14ac:dyDescent="0.25">
      <c r="F3027" s="106"/>
      <c r="J3027" s="110">
        <v>49682</v>
      </c>
      <c r="K3027" s="106">
        <v>4.1713199999999997</v>
      </c>
      <c r="AF3027" s="35">
        <f t="shared" si="141"/>
        <v>48278</v>
      </c>
      <c r="AG3027" s="36">
        <f t="shared" si="140"/>
        <v>4.0371300000000006E-2</v>
      </c>
      <c r="AH3027" s="36"/>
      <c r="AJ3027" s="37"/>
      <c r="AK3027" s="37"/>
    </row>
    <row r="3028" spans="6:37" x14ac:dyDescent="0.25">
      <c r="F3028" s="106"/>
      <c r="J3028" s="110">
        <v>49683</v>
      </c>
      <c r="K3028" s="106">
        <v>4.1713199999999997</v>
      </c>
      <c r="AF3028" s="35">
        <f t="shared" si="141"/>
        <v>48279</v>
      </c>
      <c r="AG3028" s="36">
        <f t="shared" si="140"/>
        <v>4.0371300000000006E-2</v>
      </c>
      <c r="AH3028" s="36"/>
      <c r="AJ3028" s="37"/>
      <c r="AK3028" s="37"/>
    </row>
    <row r="3029" spans="6:37" x14ac:dyDescent="0.25">
      <c r="F3029" s="106"/>
      <c r="J3029" s="110">
        <v>49684</v>
      </c>
      <c r="K3029" s="106">
        <v>4.1713199999999997</v>
      </c>
      <c r="AF3029" s="35">
        <f t="shared" si="141"/>
        <v>48280</v>
      </c>
      <c r="AG3029" s="36">
        <f t="shared" si="140"/>
        <v>4.0371300000000006E-2</v>
      </c>
      <c r="AH3029" s="36"/>
      <c r="AJ3029" s="37"/>
      <c r="AK3029" s="37"/>
    </row>
    <row r="3030" spans="6:37" x14ac:dyDescent="0.25">
      <c r="F3030" s="106"/>
      <c r="J3030" s="110">
        <v>49685</v>
      </c>
      <c r="K3030" s="106">
        <v>4.1718000000000002</v>
      </c>
      <c r="AF3030" s="35">
        <f t="shared" si="141"/>
        <v>48281</v>
      </c>
      <c r="AG3030" s="36">
        <f t="shared" si="140"/>
        <v>4.0366799999999994E-2</v>
      </c>
      <c r="AH3030" s="36"/>
      <c r="AJ3030" s="37"/>
      <c r="AK3030" s="37"/>
    </row>
    <row r="3031" spans="6:37" x14ac:dyDescent="0.25">
      <c r="F3031" s="106"/>
      <c r="J3031" s="110">
        <v>49688</v>
      </c>
      <c r="K3031" s="106">
        <v>4.1713199999999997</v>
      </c>
      <c r="AF3031" s="35">
        <f t="shared" si="141"/>
        <v>48282</v>
      </c>
      <c r="AG3031" s="36">
        <f t="shared" si="140"/>
        <v>4.0366799999999994E-2</v>
      </c>
      <c r="AH3031" s="36"/>
      <c r="AJ3031" s="37"/>
      <c r="AK3031" s="37"/>
    </row>
    <row r="3032" spans="6:37" x14ac:dyDescent="0.25">
      <c r="F3032" s="106"/>
      <c r="J3032" s="110">
        <v>49689</v>
      </c>
      <c r="K3032" s="106">
        <v>4.1713199999999997</v>
      </c>
      <c r="AF3032" s="35">
        <f t="shared" si="141"/>
        <v>48283</v>
      </c>
      <c r="AG3032" s="36">
        <f t="shared" si="140"/>
        <v>4.0366799999999994E-2</v>
      </c>
      <c r="AH3032" s="36"/>
      <c r="AJ3032" s="37"/>
      <c r="AK3032" s="37"/>
    </row>
    <row r="3033" spans="6:37" x14ac:dyDescent="0.25">
      <c r="F3033" s="106"/>
      <c r="J3033" s="110">
        <v>49690</v>
      </c>
      <c r="K3033" s="106">
        <v>4.1713199999999997</v>
      </c>
      <c r="AF3033" s="35">
        <f t="shared" si="141"/>
        <v>48284</v>
      </c>
      <c r="AG3033" s="36">
        <f t="shared" si="140"/>
        <v>4.0366799999999994E-2</v>
      </c>
      <c r="AH3033" s="36"/>
      <c r="AJ3033" s="37"/>
      <c r="AK3033" s="37"/>
    </row>
    <row r="3034" spans="6:37" x14ac:dyDescent="0.25">
      <c r="F3034" s="106"/>
      <c r="J3034" s="110">
        <v>49691</v>
      </c>
      <c r="K3034" s="106">
        <v>4.1713199999999997</v>
      </c>
      <c r="AF3034" s="35">
        <f t="shared" si="141"/>
        <v>48285</v>
      </c>
      <c r="AG3034" s="36">
        <f t="shared" si="140"/>
        <v>4.0371300000000006E-2</v>
      </c>
      <c r="AH3034" s="36"/>
      <c r="AJ3034" s="37"/>
      <c r="AK3034" s="37"/>
    </row>
    <row r="3035" spans="6:37" x14ac:dyDescent="0.25">
      <c r="F3035" s="106"/>
      <c r="J3035" s="110">
        <v>49692</v>
      </c>
      <c r="K3035" s="106">
        <v>4.17204</v>
      </c>
      <c r="AF3035" s="35">
        <f t="shared" si="141"/>
        <v>48286</v>
      </c>
      <c r="AG3035" s="36">
        <f t="shared" si="140"/>
        <v>4.0371300000000006E-2</v>
      </c>
      <c r="AH3035" s="36"/>
      <c r="AJ3035" s="37"/>
      <c r="AK3035" s="37"/>
    </row>
    <row r="3036" spans="6:37" x14ac:dyDescent="0.25">
      <c r="F3036" s="106"/>
      <c r="J3036" s="110">
        <v>49696</v>
      </c>
      <c r="K3036" s="106">
        <v>4.1713199999999997</v>
      </c>
      <c r="AF3036" s="35">
        <f t="shared" si="141"/>
        <v>48287</v>
      </c>
      <c r="AG3036" s="36">
        <f t="shared" si="140"/>
        <v>4.0371300000000006E-2</v>
      </c>
      <c r="AH3036" s="36"/>
      <c r="AJ3036" s="37"/>
      <c r="AK3036" s="37"/>
    </row>
    <row r="3037" spans="6:37" x14ac:dyDescent="0.25">
      <c r="F3037" s="106"/>
      <c r="J3037" s="110">
        <v>49697</v>
      </c>
      <c r="K3037" s="106">
        <v>4.1713199999999997</v>
      </c>
      <c r="AF3037" s="35">
        <f t="shared" si="141"/>
        <v>48288</v>
      </c>
      <c r="AG3037" s="36">
        <f t="shared" si="140"/>
        <v>4.0366799999999994E-2</v>
      </c>
      <c r="AH3037" s="36"/>
      <c r="AJ3037" s="37"/>
      <c r="AK3037" s="37"/>
    </row>
    <row r="3038" spans="6:37" x14ac:dyDescent="0.25">
      <c r="F3038" s="106"/>
      <c r="J3038" s="110">
        <v>49698</v>
      </c>
      <c r="K3038" s="106">
        <v>4.1713199999999997</v>
      </c>
      <c r="AF3038" s="35">
        <f t="shared" si="141"/>
        <v>48289</v>
      </c>
      <c r="AG3038" s="36">
        <f t="shared" si="140"/>
        <v>4.0366799999999994E-2</v>
      </c>
      <c r="AH3038" s="36"/>
      <c r="AJ3038" s="37"/>
      <c r="AK3038" s="37"/>
    </row>
    <row r="3039" spans="6:37" x14ac:dyDescent="0.25">
      <c r="F3039" s="106"/>
      <c r="J3039" s="110">
        <v>49699</v>
      </c>
      <c r="K3039" s="106">
        <v>4.1718000000000002</v>
      </c>
      <c r="AF3039" s="35">
        <f t="shared" si="141"/>
        <v>48290</v>
      </c>
      <c r="AG3039" s="36">
        <f t="shared" si="140"/>
        <v>4.0366799999999994E-2</v>
      </c>
      <c r="AH3039" s="36"/>
      <c r="AJ3039" s="37"/>
      <c r="AK3039" s="37"/>
    </row>
    <row r="3040" spans="6:37" x14ac:dyDescent="0.25">
      <c r="F3040" s="106"/>
      <c r="J3040" s="110">
        <v>49702</v>
      </c>
      <c r="K3040" s="106">
        <v>4.1713199999999997</v>
      </c>
      <c r="AF3040" s="35">
        <f t="shared" si="141"/>
        <v>48291</v>
      </c>
      <c r="AG3040" s="36">
        <f t="shared" si="140"/>
        <v>4.0366799999999994E-2</v>
      </c>
      <c r="AH3040" s="36"/>
      <c r="AJ3040" s="37"/>
      <c r="AK3040" s="37"/>
    </row>
    <row r="3041" spans="6:37" x14ac:dyDescent="0.25">
      <c r="F3041" s="106"/>
      <c r="J3041" s="110">
        <v>49703</v>
      </c>
      <c r="K3041" s="106">
        <v>4.1713199999999997</v>
      </c>
      <c r="AF3041" s="35">
        <f t="shared" si="141"/>
        <v>48292</v>
      </c>
      <c r="AG3041" s="36">
        <f t="shared" si="140"/>
        <v>4.0371300000000006E-2</v>
      </c>
      <c r="AH3041" s="36"/>
      <c r="AJ3041" s="37"/>
      <c r="AK3041" s="37"/>
    </row>
    <row r="3042" spans="6:37" x14ac:dyDescent="0.25">
      <c r="F3042" s="106"/>
      <c r="J3042" s="110">
        <v>49704</v>
      </c>
      <c r="K3042" s="106">
        <v>4.1713199999999997</v>
      </c>
      <c r="AF3042" s="35">
        <f t="shared" si="141"/>
        <v>48293</v>
      </c>
      <c r="AG3042" s="36">
        <f t="shared" si="140"/>
        <v>4.0371300000000006E-2</v>
      </c>
      <c r="AH3042" s="36"/>
      <c r="AJ3042" s="37"/>
      <c r="AK3042" s="37"/>
    </row>
    <row r="3043" spans="6:37" x14ac:dyDescent="0.25">
      <c r="F3043" s="106"/>
      <c r="J3043" s="110">
        <v>49705</v>
      </c>
      <c r="K3043" s="106">
        <v>4.1713199999999997</v>
      </c>
      <c r="AF3043" s="35">
        <f t="shared" si="141"/>
        <v>48294</v>
      </c>
      <c r="AG3043" s="36">
        <f t="shared" si="140"/>
        <v>4.0371300000000006E-2</v>
      </c>
      <c r="AH3043" s="36"/>
      <c r="AJ3043" s="37"/>
      <c r="AK3043" s="37"/>
    </row>
    <row r="3044" spans="6:37" x14ac:dyDescent="0.25">
      <c r="F3044" s="106"/>
      <c r="J3044" s="110">
        <v>49706</v>
      </c>
      <c r="K3044" s="106">
        <v>4.1718000000000002</v>
      </c>
      <c r="AF3044" s="35">
        <f t="shared" si="141"/>
        <v>48295</v>
      </c>
      <c r="AG3044" s="36">
        <f t="shared" si="140"/>
        <v>4.0366799999999994E-2</v>
      </c>
      <c r="AH3044" s="36"/>
      <c r="AJ3044" s="37"/>
      <c r="AK3044" s="37"/>
    </row>
    <row r="3045" spans="6:37" x14ac:dyDescent="0.25">
      <c r="F3045" s="106"/>
      <c r="J3045" s="110">
        <v>49709</v>
      </c>
      <c r="K3045" s="106">
        <v>4.1713199999999997</v>
      </c>
      <c r="AF3045" s="35">
        <f t="shared" si="141"/>
        <v>48296</v>
      </c>
      <c r="AG3045" s="36">
        <f t="shared" si="140"/>
        <v>4.0366799999999994E-2</v>
      </c>
      <c r="AH3045" s="36"/>
      <c r="AJ3045" s="37"/>
      <c r="AK3045" s="37"/>
    </row>
    <row r="3046" spans="6:37" x14ac:dyDescent="0.25">
      <c r="F3046" s="106"/>
      <c r="J3046" s="110">
        <v>49710</v>
      </c>
      <c r="K3046" s="106">
        <v>4.1713199999999997</v>
      </c>
      <c r="AF3046" s="35">
        <f t="shared" si="141"/>
        <v>48297</v>
      </c>
      <c r="AG3046" s="36">
        <f t="shared" si="140"/>
        <v>4.0366799999999994E-2</v>
      </c>
      <c r="AH3046" s="36"/>
      <c r="AJ3046" s="37"/>
      <c r="AK3046" s="37"/>
    </row>
    <row r="3047" spans="6:37" x14ac:dyDescent="0.25">
      <c r="F3047" s="106"/>
      <c r="J3047" s="110">
        <v>49711</v>
      </c>
      <c r="K3047" s="106">
        <v>4.1713199999999997</v>
      </c>
      <c r="AF3047" s="35">
        <f t="shared" si="141"/>
        <v>48298</v>
      </c>
      <c r="AG3047" s="36">
        <f t="shared" si="140"/>
        <v>4.0373599999999996E-2</v>
      </c>
      <c r="AH3047" s="36"/>
      <c r="AJ3047" s="37"/>
      <c r="AK3047" s="37"/>
    </row>
    <row r="3048" spans="6:37" x14ac:dyDescent="0.25">
      <c r="F3048" s="106"/>
      <c r="J3048" s="110">
        <v>49712</v>
      </c>
      <c r="K3048" s="106">
        <v>4.1713199999999997</v>
      </c>
      <c r="AF3048" s="35">
        <f t="shared" si="141"/>
        <v>48299</v>
      </c>
      <c r="AG3048" s="36">
        <f t="shared" si="140"/>
        <v>4.0373599999999996E-2</v>
      </c>
      <c r="AH3048" s="36"/>
      <c r="AJ3048" s="37"/>
      <c r="AK3048" s="37"/>
    </row>
    <row r="3049" spans="6:37" x14ac:dyDescent="0.25">
      <c r="F3049" s="106"/>
      <c r="J3049" s="110">
        <v>49713</v>
      </c>
      <c r="K3049" s="106">
        <v>4.1718000000000002</v>
      </c>
      <c r="AF3049" s="35">
        <f t="shared" si="141"/>
        <v>48300</v>
      </c>
      <c r="AG3049" s="36">
        <f t="shared" si="140"/>
        <v>4.0373599999999996E-2</v>
      </c>
      <c r="AH3049" s="36"/>
      <c r="AJ3049" s="37"/>
      <c r="AK3049" s="37"/>
    </row>
    <row r="3050" spans="6:37" x14ac:dyDescent="0.25">
      <c r="F3050" s="106"/>
      <c r="J3050" s="110">
        <v>49716</v>
      </c>
      <c r="K3050" s="106">
        <v>4.1713199999999997</v>
      </c>
      <c r="AF3050" s="35">
        <f t="shared" si="141"/>
        <v>48301</v>
      </c>
      <c r="AG3050" s="36">
        <f t="shared" si="140"/>
        <v>4.0373599999999996E-2</v>
      </c>
      <c r="AH3050" s="36"/>
      <c r="AJ3050" s="37"/>
      <c r="AK3050" s="37"/>
    </row>
    <row r="3051" spans="6:37" x14ac:dyDescent="0.25">
      <c r="F3051" s="106"/>
      <c r="J3051" s="110">
        <v>49717</v>
      </c>
      <c r="K3051" s="106">
        <v>4.1713199999999997</v>
      </c>
      <c r="AF3051" s="35">
        <f t="shared" si="141"/>
        <v>48302</v>
      </c>
      <c r="AG3051" s="36">
        <f t="shared" si="140"/>
        <v>4.0366799999999994E-2</v>
      </c>
      <c r="AH3051" s="36"/>
      <c r="AJ3051" s="37"/>
      <c r="AK3051" s="37"/>
    </row>
    <row r="3052" spans="6:37" x14ac:dyDescent="0.25">
      <c r="F3052" s="106"/>
      <c r="J3052" s="110">
        <v>49718</v>
      </c>
      <c r="K3052" s="106">
        <v>4.1713199999999997</v>
      </c>
      <c r="AF3052" s="35">
        <f t="shared" si="141"/>
        <v>48303</v>
      </c>
      <c r="AG3052" s="36">
        <f t="shared" si="140"/>
        <v>4.0366799999999994E-2</v>
      </c>
      <c r="AH3052" s="36"/>
      <c r="AJ3052" s="37"/>
      <c r="AK3052" s="37"/>
    </row>
    <row r="3053" spans="6:37" x14ac:dyDescent="0.25">
      <c r="F3053" s="106"/>
      <c r="J3053" s="110">
        <v>49719</v>
      </c>
      <c r="K3053" s="106">
        <v>4.1713199999999997</v>
      </c>
      <c r="AF3053" s="35">
        <f t="shared" si="141"/>
        <v>48304</v>
      </c>
      <c r="AG3053" s="36">
        <f t="shared" si="140"/>
        <v>4.0366799999999994E-2</v>
      </c>
      <c r="AH3053" s="36"/>
      <c r="AJ3053" s="37"/>
      <c r="AK3053" s="37"/>
    </row>
    <row r="3054" spans="6:37" x14ac:dyDescent="0.25">
      <c r="F3054" s="106"/>
      <c r="J3054" s="110">
        <v>49720</v>
      </c>
      <c r="K3054" s="106">
        <v>4.17204</v>
      </c>
      <c r="AF3054" s="35">
        <f t="shared" si="141"/>
        <v>48305</v>
      </c>
      <c r="AG3054" s="36">
        <f t="shared" si="140"/>
        <v>4.0366799999999994E-2</v>
      </c>
      <c r="AH3054" s="36"/>
      <c r="AJ3054" s="37"/>
      <c r="AK3054" s="37"/>
    </row>
    <row r="3055" spans="6:37" x14ac:dyDescent="0.25">
      <c r="F3055" s="106"/>
      <c r="J3055" s="110">
        <v>49724</v>
      </c>
      <c r="K3055" s="106">
        <v>4.1713199999999997</v>
      </c>
      <c r="AF3055" s="35">
        <f t="shared" si="141"/>
        <v>48306</v>
      </c>
      <c r="AG3055" s="36">
        <f t="shared" si="140"/>
        <v>4.0371300000000006E-2</v>
      </c>
      <c r="AH3055" s="36"/>
      <c r="AJ3055" s="37"/>
      <c r="AK3055" s="37"/>
    </row>
    <row r="3056" spans="6:37" x14ac:dyDescent="0.25">
      <c r="F3056" s="106"/>
      <c r="J3056" s="110">
        <v>49725</v>
      </c>
      <c r="K3056" s="106">
        <v>4.1713199999999997</v>
      </c>
      <c r="AF3056" s="35">
        <f t="shared" si="141"/>
        <v>48307</v>
      </c>
      <c r="AG3056" s="36">
        <f t="shared" si="140"/>
        <v>4.0371300000000006E-2</v>
      </c>
      <c r="AH3056" s="36"/>
      <c r="AJ3056" s="37"/>
      <c r="AK3056" s="37"/>
    </row>
    <row r="3057" spans="6:37" x14ac:dyDescent="0.25">
      <c r="F3057" s="106"/>
      <c r="J3057" s="110">
        <v>49726</v>
      </c>
      <c r="K3057" s="106">
        <v>4.1713199999999997</v>
      </c>
      <c r="AF3057" s="35">
        <f t="shared" si="141"/>
        <v>48308</v>
      </c>
      <c r="AG3057" s="36">
        <f t="shared" si="140"/>
        <v>4.0371300000000006E-2</v>
      </c>
      <c r="AH3057" s="36"/>
      <c r="AJ3057" s="37"/>
      <c r="AK3057" s="37"/>
    </row>
    <row r="3058" spans="6:37" x14ac:dyDescent="0.25">
      <c r="F3058" s="106"/>
      <c r="J3058" s="110">
        <v>49727</v>
      </c>
      <c r="K3058" s="106">
        <v>4.1718000000000002</v>
      </c>
      <c r="AF3058" s="35">
        <f t="shared" si="141"/>
        <v>48309</v>
      </c>
      <c r="AG3058" s="36">
        <f t="shared" si="140"/>
        <v>4.0366799999999994E-2</v>
      </c>
      <c r="AH3058" s="36"/>
      <c r="AJ3058" s="37"/>
      <c r="AK3058" s="37"/>
    </row>
    <row r="3059" spans="6:37" x14ac:dyDescent="0.25">
      <c r="F3059" s="106"/>
      <c r="J3059" s="110">
        <v>49730</v>
      </c>
      <c r="K3059" s="106">
        <v>4.1713199999999997</v>
      </c>
      <c r="AF3059" s="35">
        <f t="shared" si="141"/>
        <v>48310</v>
      </c>
      <c r="AG3059" s="36">
        <f t="shared" si="140"/>
        <v>4.0366799999999994E-2</v>
      </c>
      <c r="AH3059" s="36"/>
      <c r="AJ3059" s="37"/>
      <c r="AK3059" s="37"/>
    </row>
    <row r="3060" spans="6:37" x14ac:dyDescent="0.25">
      <c r="F3060" s="106"/>
      <c r="J3060" s="110">
        <v>49731</v>
      </c>
      <c r="K3060" s="106">
        <v>4.1713199999999997</v>
      </c>
      <c r="AF3060" s="35">
        <f t="shared" si="141"/>
        <v>48311</v>
      </c>
      <c r="AG3060" s="36">
        <f t="shared" si="140"/>
        <v>4.0366799999999994E-2</v>
      </c>
      <c r="AH3060" s="36"/>
      <c r="AJ3060" s="37"/>
      <c r="AK3060" s="37"/>
    </row>
    <row r="3061" spans="6:37" x14ac:dyDescent="0.25">
      <c r="F3061" s="106"/>
      <c r="J3061" s="110">
        <v>49732</v>
      </c>
      <c r="K3061" s="106">
        <v>4.1713199999999997</v>
      </c>
      <c r="AF3061" s="35">
        <f t="shared" si="141"/>
        <v>48312</v>
      </c>
      <c r="AG3061" s="36">
        <f t="shared" si="140"/>
        <v>4.0366799999999994E-2</v>
      </c>
      <c r="AH3061" s="36"/>
      <c r="AJ3061" s="37"/>
      <c r="AK3061" s="37"/>
    </row>
    <row r="3062" spans="6:37" x14ac:dyDescent="0.25">
      <c r="F3062" s="106"/>
      <c r="J3062" s="110">
        <v>49733</v>
      </c>
      <c r="K3062" s="106">
        <v>4.1713199999999997</v>
      </c>
      <c r="AF3062" s="35">
        <f t="shared" si="141"/>
        <v>48313</v>
      </c>
      <c r="AG3062" s="36">
        <f t="shared" si="140"/>
        <v>4.0371300000000006E-2</v>
      </c>
      <c r="AH3062" s="36"/>
      <c r="AJ3062" s="37"/>
      <c r="AK3062" s="37"/>
    </row>
    <row r="3063" spans="6:37" x14ac:dyDescent="0.25">
      <c r="F3063" s="106"/>
      <c r="J3063" s="110">
        <v>49734</v>
      </c>
      <c r="K3063" s="106">
        <v>4.1718000000000002</v>
      </c>
      <c r="AF3063" s="35">
        <f t="shared" si="141"/>
        <v>48314</v>
      </c>
      <c r="AG3063" s="36">
        <f t="shared" si="140"/>
        <v>4.0371300000000006E-2</v>
      </c>
      <c r="AH3063" s="36"/>
      <c r="AJ3063" s="37"/>
      <c r="AK3063" s="37"/>
    </row>
    <row r="3064" spans="6:37" x14ac:dyDescent="0.25">
      <c r="F3064" s="106"/>
      <c r="J3064" s="110">
        <v>49737</v>
      </c>
      <c r="K3064" s="106">
        <v>4.1713199999999997</v>
      </c>
      <c r="AF3064" s="35">
        <f t="shared" si="141"/>
        <v>48315</v>
      </c>
      <c r="AG3064" s="36">
        <f t="shared" si="140"/>
        <v>4.0371300000000006E-2</v>
      </c>
      <c r="AH3064" s="36"/>
      <c r="AJ3064" s="37"/>
      <c r="AK3064" s="37"/>
    </row>
    <row r="3065" spans="6:37" x14ac:dyDescent="0.25">
      <c r="F3065" s="106"/>
      <c r="J3065" s="110">
        <v>49738</v>
      </c>
      <c r="K3065" s="106">
        <v>4.1713199999999997</v>
      </c>
      <c r="AF3065" s="35">
        <f t="shared" si="141"/>
        <v>48316</v>
      </c>
      <c r="AG3065" s="36">
        <f t="shared" si="140"/>
        <v>4.0366799999999994E-2</v>
      </c>
      <c r="AH3065" s="36"/>
      <c r="AJ3065" s="37"/>
      <c r="AK3065" s="37"/>
    </row>
    <row r="3066" spans="6:37" x14ac:dyDescent="0.25">
      <c r="F3066" s="106"/>
      <c r="J3066" s="110">
        <v>49739</v>
      </c>
      <c r="K3066" s="106">
        <v>4.1713199999999997</v>
      </c>
      <c r="AF3066" s="35">
        <f t="shared" si="141"/>
        <v>48317</v>
      </c>
      <c r="AG3066" s="36">
        <f t="shared" si="140"/>
        <v>4.0366799999999994E-2</v>
      </c>
      <c r="AH3066" s="36"/>
      <c r="AJ3066" s="37"/>
      <c r="AK3066" s="37"/>
    </row>
    <row r="3067" spans="6:37" x14ac:dyDescent="0.25">
      <c r="F3067" s="106"/>
      <c r="J3067" s="110">
        <v>49740</v>
      </c>
      <c r="K3067" s="106">
        <v>4.1713199999999997</v>
      </c>
      <c r="AF3067" s="35">
        <f t="shared" si="141"/>
        <v>48318</v>
      </c>
      <c r="AG3067" s="36">
        <f t="shared" si="140"/>
        <v>4.0366799999999994E-2</v>
      </c>
      <c r="AH3067" s="36"/>
      <c r="AJ3067" s="37"/>
      <c r="AK3067" s="37"/>
    </row>
    <row r="3068" spans="6:37" x14ac:dyDescent="0.25">
      <c r="F3068" s="106"/>
      <c r="J3068" s="110">
        <v>49741</v>
      </c>
      <c r="K3068" s="106">
        <v>4.1718000000000002</v>
      </c>
      <c r="AF3068" s="35">
        <f t="shared" si="141"/>
        <v>48319</v>
      </c>
      <c r="AG3068" s="36">
        <f t="shared" si="140"/>
        <v>4.0366799999999994E-2</v>
      </c>
      <c r="AH3068" s="36"/>
      <c r="AJ3068" s="37"/>
      <c r="AK3068" s="37"/>
    </row>
    <row r="3069" spans="6:37" x14ac:dyDescent="0.25">
      <c r="F3069" s="106"/>
      <c r="J3069" s="110">
        <v>49744</v>
      </c>
      <c r="K3069" s="106">
        <v>4.1713199999999997</v>
      </c>
      <c r="AF3069" s="35">
        <f t="shared" si="141"/>
        <v>48320</v>
      </c>
      <c r="AG3069" s="36">
        <f t="shared" si="140"/>
        <v>4.0371300000000006E-2</v>
      </c>
      <c r="AH3069" s="36"/>
      <c r="AJ3069" s="37"/>
      <c r="AK3069" s="37"/>
    </row>
    <row r="3070" spans="6:37" x14ac:dyDescent="0.25">
      <c r="F3070" s="106"/>
      <c r="J3070" s="110">
        <v>49745</v>
      </c>
      <c r="K3070" s="106">
        <v>4.1713199999999997</v>
      </c>
      <c r="AF3070" s="35">
        <f t="shared" si="141"/>
        <v>48321</v>
      </c>
      <c r="AG3070" s="36">
        <f t="shared" si="140"/>
        <v>4.0371300000000006E-2</v>
      </c>
      <c r="AH3070" s="36"/>
      <c r="AJ3070" s="37"/>
      <c r="AK3070" s="37"/>
    </row>
    <row r="3071" spans="6:37" x14ac:dyDescent="0.25">
      <c r="F3071" s="106"/>
      <c r="J3071" s="110">
        <v>49746</v>
      </c>
      <c r="K3071" s="106">
        <v>4.1713199999999997</v>
      </c>
      <c r="AF3071" s="35">
        <f t="shared" si="141"/>
        <v>48322</v>
      </c>
      <c r="AG3071" s="36">
        <f t="shared" si="140"/>
        <v>4.0371300000000006E-2</v>
      </c>
      <c r="AH3071" s="36"/>
      <c r="AJ3071" s="37"/>
      <c r="AK3071" s="37"/>
    </row>
    <row r="3072" spans="6:37" x14ac:dyDescent="0.25">
      <c r="F3072" s="106"/>
      <c r="J3072" s="110">
        <v>49747</v>
      </c>
      <c r="K3072" s="106">
        <v>4.1713199999999997</v>
      </c>
      <c r="AF3072" s="35">
        <f t="shared" si="141"/>
        <v>48323</v>
      </c>
      <c r="AG3072" s="36">
        <f t="shared" si="140"/>
        <v>4.0366799999999994E-2</v>
      </c>
      <c r="AH3072" s="36"/>
      <c r="AJ3072" s="37"/>
      <c r="AK3072" s="37"/>
    </row>
    <row r="3073" spans="6:37" x14ac:dyDescent="0.25">
      <c r="F3073" s="106"/>
      <c r="J3073" s="110">
        <v>49748</v>
      </c>
      <c r="K3073" s="106">
        <v>4.1718000000000002</v>
      </c>
      <c r="AF3073" s="35">
        <f t="shared" si="141"/>
        <v>48324</v>
      </c>
      <c r="AG3073" s="36">
        <f t="shared" si="140"/>
        <v>4.0366799999999994E-2</v>
      </c>
      <c r="AH3073" s="36"/>
      <c r="AJ3073" s="37"/>
      <c r="AK3073" s="37"/>
    </row>
    <row r="3074" spans="6:37" x14ac:dyDescent="0.25">
      <c r="F3074" s="106"/>
      <c r="J3074" s="110">
        <v>49751</v>
      </c>
      <c r="K3074" s="106">
        <v>4.1713199999999997</v>
      </c>
      <c r="AF3074" s="35">
        <f t="shared" si="141"/>
        <v>48325</v>
      </c>
      <c r="AG3074" s="36">
        <f t="shared" si="140"/>
        <v>4.0366799999999994E-2</v>
      </c>
      <c r="AH3074" s="36"/>
      <c r="AJ3074" s="37"/>
      <c r="AK3074" s="37"/>
    </row>
    <row r="3075" spans="6:37" x14ac:dyDescent="0.25">
      <c r="F3075" s="106"/>
      <c r="J3075" s="110">
        <v>49752</v>
      </c>
      <c r="K3075" s="106">
        <v>4.1713199999999997</v>
      </c>
      <c r="AF3075" s="35">
        <f t="shared" si="141"/>
        <v>48326</v>
      </c>
      <c r="AG3075" s="36">
        <f t="shared" si="140"/>
        <v>4.0366799999999994E-2</v>
      </c>
      <c r="AH3075" s="36"/>
      <c r="AJ3075" s="37"/>
      <c r="AK3075" s="37"/>
    </row>
    <row r="3076" spans="6:37" x14ac:dyDescent="0.25">
      <c r="F3076" s="106"/>
      <c r="J3076" s="110">
        <v>49753</v>
      </c>
      <c r="K3076" s="106">
        <v>4.1713199999999997</v>
      </c>
      <c r="AF3076" s="35">
        <f t="shared" si="141"/>
        <v>48327</v>
      </c>
      <c r="AG3076" s="36">
        <f t="shared" si="140"/>
        <v>4.0371300000000006E-2</v>
      </c>
      <c r="AH3076" s="36"/>
      <c r="AJ3076" s="37"/>
      <c r="AK3076" s="37"/>
    </row>
    <row r="3077" spans="6:37" x14ac:dyDescent="0.25">
      <c r="F3077" s="106"/>
      <c r="J3077" s="110">
        <v>49754</v>
      </c>
      <c r="K3077" s="106">
        <v>4.1713199999999997</v>
      </c>
      <c r="AF3077" s="35">
        <f t="shared" si="141"/>
        <v>48328</v>
      </c>
      <c r="AG3077" s="36">
        <f t="shared" si="140"/>
        <v>4.0371300000000006E-2</v>
      </c>
      <c r="AH3077" s="36"/>
      <c r="AJ3077" s="37"/>
      <c r="AK3077" s="37"/>
    </row>
    <row r="3078" spans="6:37" x14ac:dyDescent="0.25">
      <c r="F3078" s="106"/>
      <c r="J3078" s="110">
        <v>49755</v>
      </c>
      <c r="K3078" s="106">
        <v>4.1718000000000002</v>
      </c>
      <c r="AF3078" s="35">
        <f t="shared" si="141"/>
        <v>48329</v>
      </c>
      <c r="AG3078" s="36">
        <f t="shared" si="140"/>
        <v>4.0371300000000006E-2</v>
      </c>
      <c r="AH3078" s="36"/>
      <c r="AJ3078" s="37"/>
      <c r="AK3078" s="37"/>
    </row>
    <row r="3079" spans="6:37" x14ac:dyDescent="0.25">
      <c r="F3079" s="106"/>
      <c r="J3079" s="110">
        <v>49758</v>
      </c>
      <c r="K3079" s="106">
        <v>4.1713199999999997</v>
      </c>
      <c r="AF3079" s="35">
        <f t="shared" si="141"/>
        <v>48330</v>
      </c>
      <c r="AG3079" s="36">
        <f t="shared" ref="AG3079:AG3142" si="142">_xlfn.IFNA(VLOOKUP(AF3079,J:K,2,FALSE)/100,AG3078)</f>
        <v>4.0366799999999994E-2</v>
      </c>
      <c r="AH3079" s="36"/>
      <c r="AJ3079" s="37"/>
      <c r="AK3079" s="37"/>
    </row>
    <row r="3080" spans="6:37" x14ac:dyDescent="0.25">
      <c r="F3080" s="106"/>
      <c r="J3080" s="110">
        <v>49759</v>
      </c>
      <c r="K3080" s="106">
        <v>4.1713199999999997</v>
      </c>
      <c r="AF3080" s="35">
        <f t="shared" ref="AF3080:AF3143" si="143">AF3079+1</f>
        <v>48331</v>
      </c>
      <c r="AG3080" s="36">
        <f t="shared" si="142"/>
        <v>4.0366799999999994E-2</v>
      </c>
      <c r="AH3080" s="36"/>
      <c r="AJ3080" s="37"/>
      <c r="AK3080" s="37"/>
    </row>
    <row r="3081" spans="6:37" x14ac:dyDescent="0.25">
      <c r="F3081" s="106"/>
      <c r="J3081" s="110">
        <v>49760</v>
      </c>
      <c r="K3081" s="106">
        <v>4.1713199999999997</v>
      </c>
      <c r="AF3081" s="35">
        <f t="shared" si="143"/>
        <v>48332</v>
      </c>
      <c r="AG3081" s="36">
        <f t="shared" si="142"/>
        <v>4.0366799999999994E-2</v>
      </c>
      <c r="AH3081" s="36"/>
      <c r="AJ3081" s="37"/>
      <c r="AK3081" s="37"/>
    </row>
    <row r="3082" spans="6:37" x14ac:dyDescent="0.25">
      <c r="F3082" s="106"/>
      <c r="J3082" s="110">
        <v>49761</v>
      </c>
      <c r="K3082" s="106">
        <v>4.1713199999999997</v>
      </c>
      <c r="AF3082" s="35">
        <f t="shared" si="143"/>
        <v>48333</v>
      </c>
      <c r="AG3082" s="36">
        <f t="shared" si="142"/>
        <v>4.0366799999999994E-2</v>
      </c>
      <c r="AH3082" s="36"/>
      <c r="AJ3082" s="37"/>
      <c r="AK3082" s="37"/>
    </row>
    <row r="3083" spans="6:37" x14ac:dyDescent="0.25">
      <c r="F3083" s="106"/>
      <c r="J3083" s="110">
        <v>49762</v>
      </c>
      <c r="K3083" s="106">
        <v>4.1718000000000002</v>
      </c>
      <c r="AF3083" s="35">
        <f t="shared" si="143"/>
        <v>48334</v>
      </c>
      <c r="AG3083" s="36">
        <f t="shared" si="142"/>
        <v>4.0371300000000006E-2</v>
      </c>
      <c r="AH3083" s="36"/>
      <c r="AJ3083" s="37"/>
      <c r="AK3083" s="37"/>
    </row>
    <row r="3084" spans="6:37" x14ac:dyDescent="0.25">
      <c r="F3084" s="106"/>
      <c r="J3084" s="110">
        <v>49765</v>
      </c>
      <c r="K3084" s="106">
        <v>4.1713199999999997</v>
      </c>
      <c r="AF3084" s="35">
        <f t="shared" si="143"/>
        <v>48335</v>
      </c>
      <c r="AG3084" s="36">
        <f t="shared" si="142"/>
        <v>4.0371300000000006E-2</v>
      </c>
      <c r="AH3084" s="36"/>
      <c r="AJ3084" s="37"/>
      <c r="AK3084" s="37"/>
    </row>
    <row r="3085" spans="6:37" x14ac:dyDescent="0.25">
      <c r="F3085" s="106"/>
      <c r="J3085" s="110">
        <v>49766</v>
      </c>
      <c r="K3085" s="106">
        <v>4.1713199999999997</v>
      </c>
      <c r="AF3085" s="35">
        <f t="shared" si="143"/>
        <v>48336</v>
      </c>
      <c r="AG3085" s="36">
        <f t="shared" si="142"/>
        <v>4.0371300000000006E-2</v>
      </c>
      <c r="AH3085" s="36"/>
      <c r="AJ3085" s="37"/>
      <c r="AK3085" s="37"/>
    </row>
    <row r="3086" spans="6:37" x14ac:dyDescent="0.25">
      <c r="F3086" s="106"/>
      <c r="J3086" s="110">
        <v>49767</v>
      </c>
      <c r="K3086" s="106">
        <v>4.1713199999999997</v>
      </c>
      <c r="AF3086" s="35">
        <f t="shared" si="143"/>
        <v>48337</v>
      </c>
      <c r="AG3086" s="36">
        <f t="shared" si="142"/>
        <v>4.0366799999999994E-2</v>
      </c>
      <c r="AH3086" s="36"/>
      <c r="AJ3086" s="37"/>
      <c r="AK3086" s="37"/>
    </row>
    <row r="3087" spans="6:37" x14ac:dyDescent="0.25">
      <c r="F3087" s="106"/>
      <c r="J3087" s="110">
        <v>49768</v>
      </c>
      <c r="K3087" s="106">
        <v>4.1713199999999997</v>
      </c>
      <c r="AF3087" s="35">
        <f t="shared" si="143"/>
        <v>48338</v>
      </c>
      <c r="AG3087" s="36">
        <f t="shared" si="142"/>
        <v>4.0366799999999994E-2</v>
      </c>
      <c r="AH3087" s="36"/>
      <c r="AJ3087" s="37"/>
      <c r="AK3087" s="37"/>
    </row>
    <row r="3088" spans="6:37" x14ac:dyDescent="0.25">
      <c r="F3088" s="106"/>
      <c r="J3088" s="110">
        <v>49769</v>
      </c>
      <c r="K3088" s="106">
        <v>4.1718000000000002</v>
      </c>
      <c r="AF3088" s="35">
        <f t="shared" si="143"/>
        <v>48339</v>
      </c>
      <c r="AG3088" s="36">
        <f t="shared" si="142"/>
        <v>4.0366799999999994E-2</v>
      </c>
      <c r="AH3088" s="36"/>
      <c r="AJ3088" s="37"/>
      <c r="AK3088" s="37"/>
    </row>
    <row r="3089" spans="6:37" x14ac:dyDescent="0.25">
      <c r="F3089" s="106"/>
      <c r="J3089" s="110">
        <v>49772</v>
      </c>
      <c r="K3089" s="106">
        <v>4.1713199999999997</v>
      </c>
      <c r="AF3089" s="35">
        <f t="shared" si="143"/>
        <v>48340</v>
      </c>
      <c r="AG3089" s="36">
        <f t="shared" si="142"/>
        <v>4.0366799999999994E-2</v>
      </c>
      <c r="AH3089" s="36"/>
      <c r="AJ3089" s="37"/>
      <c r="AK3089" s="37"/>
    </row>
    <row r="3090" spans="6:37" x14ac:dyDescent="0.25">
      <c r="F3090" s="106"/>
      <c r="J3090" s="110">
        <v>49773</v>
      </c>
      <c r="K3090" s="106">
        <v>4.1713199999999997</v>
      </c>
      <c r="AF3090" s="35">
        <f t="shared" si="143"/>
        <v>48341</v>
      </c>
      <c r="AG3090" s="36">
        <f t="shared" si="142"/>
        <v>4.0371300000000006E-2</v>
      </c>
      <c r="AH3090" s="36"/>
      <c r="AJ3090" s="37"/>
      <c r="AK3090" s="37"/>
    </row>
    <row r="3091" spans="6:37" x14ac:dyDescent="0.25">
      <c r="F3091" s="106"/>
      <c r="J3091" s="110">
        <v>49774</v>
      </c>
      <c r="K3091" s="106">
        <v>4.1713199999999997</v>
      </c>
      <c r="AF3091" s="35">
        <f t="shared" si="143"/>
        <v>48342</v>
      </c>
      <c r="AG3091" s="36">
        <f t="shared" si="142"/>
        <v>4.0371300000000006E-2</v>
      </c>
      <c r="AH3091" s="36"/>
      <c r="AJ3091" s="37"/>
      <c r="AK3091" s="37"/>
    </row>
    <row r="3092" spans="6:37" x14ac:dyDescent="0.25">
      <c r="F3092" s="106"/>
      <c r="J3092" s="110">
        <v>49775</v>
      </c>
      <c r="K3092" s="106">
        <v>4.17204</v>
      </c>
      <c r="AF3092" s="35">
        <f t="shared" si="143"/>
        <v>48343</v>
      </c>
      <c r="AG3092" s="36">
        <f t="shared" si="142"/>
        <v>4.0371300000000006E-2</v>
      </c>
      <c r="AH3092" s="36"/>
      <c r="AJ3092" s="37"/>
      <c r="AK3092" s="37"/>
    </row>
    <row r="3093" spans="6:37" x14ac:dyDescent="0.25">
      <c r="F3093" s="106"/>
      <c r="J3093" s="110">
        <v>49779</v>
      </c>
      <c r="K3093" s="106">
        <v>4.1713199999999997</v>
      </c>
      <c r="AF3093" s="35">
        <f t="shared" si="143"/>
        <v>48344</v>
      </c>
      <c r="AG3093" s="36">
        <f t="shared" si="142"/>
        <v>4.0366799999999994E-2</v>
      </c>
      <c r="AH3093" s="36"/>
      <c r="AJ3093" s="37"/>
      <c r="AK3093" s="37"/>
    </row>
    <row r="3094" spans="6:37" x14ac:dyDescent="0.25">
      <c r="F3094" s="106"/>
      <c r="J3094" s="110">
        <v>49780</v>
      </c>
      <c r="K3094" s="106">
        <v>4.1713199999999997</v>
      </c>
      <c r="AF3094" s="35">
        <f t="shared" si="143"/>
        <v>48345</v>
      </c>
      <c r="AG3094" s="36">
        <f t="shared" si="142"/>
        <v>4.0366799999999994E-2</v>
      </c>
      <c r="AH3094" s="36"/>
      <c r="AJ3094" s="37"/>
      <c r="AK3094" s="37"/>
    </row>
    <row r="3095" spans="6:37" x14ac:dyDescent="0.25">
      <c r="F3095" s="106"/>
      <c r="J3095" s="110">
        <v>49781</v>
      </c>
      <c r="K3095" s="106">
        <v>4.1713199999999997</v>
      </c>
      <c r="AF3095" s="35">
        <f t="shared" si="143"/>
        <v>48346</v>
      </c>
      <c r="AG3095" s="36">
        <f t="shared" si="142"/>
        <v>4.0366799999999994E-2</v>
      </c>
      <c r="AH3095" s="36"/>
      <c r="AJ3095" s="37"/>
      <c r="AK3095" s="37"/>
    </row>
    <row r="3096" spans="6:37" x14ac:dyDescent="0.25">
      <c r="F3096" s="106"/>
      <c r="J3096" s="110">
        <v>49782</v>
      </c>
      <c r="K3096" s="106">
        <v>4.1713199999999997</v>
      </c>
      <c r="AF3096" s="35">
        <f t="shared" si="143"/>
        <v>48347</v>
      </c>
      <c r="AG3096" s="36">
        <f t="shared" si="142"/>
        <v>4.0366799999999994E-2</v>
      </c>
      <c r="AH3096" s="36"/>
      <c r="AJ3096" s="37"/>
      <c r="AK3096" s="37"/>
    </row>
    <row r="3097" spans="6:37" x14ac:dyDescent="0.25">
      <c r="F3097" s="106"/>
      <c r="J3097" s="110">
        <v>49783</v>
      </c>
      <c r="K3097" s="106">
        <v>4.1718000000000002</v>
      </c>
      <c r="AF3097" s="35">
        <f t="shared" si="143"/>
        <v>48348</v>
      </c>
      <c r="AG3097" s="36">
        <f t="shared" si="142"/>
        <v>4.0371300000000006E-2</v>
      </c>
      <c r="AH3097" s="36"/>
      <c r="AJ3097" s="37"/>
      <c r="AK3097" s="37"/>
    </row>
    <row r="3098" spans="6:37" x14ac:dyDescent="0.25">
      <c r="F3098" s="106"/>
      <c r="J3098" s="110">
        <v>49786</v>
      </c>
      <c r="K3098" s="106">
        <v>4.1713199999999997</v>
      </c>
      <c r="AF3098" s="35">
        <f t="shared" si="143"/>
        <v>48349</v>
      </c>
      <c r="AG3098" s="36">
        <f t="shared" si="142"/>
        <v>4.0371300000000006E-2</v>
      </c>
      <c r="AH3098" s="36"/>
      <c r="AJ3098" s="37"/>
      <c r="AK3098" s="37"/>
    </row>
    <row r="3099" spans="6:37" x14ac:dyDescent="0.25">
      <c r="F3099" s="106"/>
      <c r="J3099" s="110">
        <v>49787</v>
      </c>
      <c r="K3099" s="106">
        <v>4.1713199999999997</v>
      </c>
      <c r="AF3099" s="35">
        <f t="shared" si="143"/>
        <v>48350</v>
      </c>
      <c r="AG3099" s="36">
        <f t="shared" si="142"/>
        <v>4.0371300000000006E-2</v>
      </c>
      <c r="AH3099" s="36"/>
      <c r="AJ3099" s="37"/>
      <c r="AK3099" s="37"/>
    </row>
    <row r="3100" spans="6:37" x14ac:dyDescent="0.25">
      <c r="F3100" s="106"/>
      <c r="J3100" s="110">
        <v>49788</v>
      </c>
      <c r="K3100" s="106">
        <v>4.1713199999999997</v>
      </c>
      <c r="AF3100" s="35">
        <f t="shared" si="143"/>
        <v>48351</v>
      </c>
      <c r="AG3100" s="36">
        <f t="shared" si="142"/>
        <v>4.0366799999999994E-2</v>
      </c>
      <c r="AH3100" s="36"/>
      <c r="AJ3100" s="37"/>
      <c r="AK3100" s="37"/>
    </row>
    <row r="3101" spans="6:37" x14ac:dyDescent="0.25">
      <c r="F3101" s="106"/>
      <c r="J3101" s="110">
        <v>49789</v>
      </c>
      <c r="K3101" s="106">
        <v>4.1713199999999997</v>
      </c>
      <c r="AF3101" s="35">
        <f t="shared" si="143"/>
        <v>48352</v>
      </c>
      <c r="AG3101" s="36">
        <f t="shared" si="142"/>
        <v>4.0366799999999994E-2</v>
      </c>
      <c r="AH3101" s="36"/>
      <c r="AJ3101" s="37"/>
      <c r="AK3101" s="37"/>
    </row>
    <row r="3102" spans="6:37" x14ac:dyDescent="0.25">
      <c r="F3102" s="106"/>
      <c r="J3102" s="110">
        <v>49790</v>
      </c>
      <c r="K3102" s="106">
        <v>4.1718000000000002</v>
      </c>
      <c r="AF3102" s="35">
        <f t="shared" si="143"/>
        <v>48353</v>
      </c>
      <c r="AG3102" s="36">
        <f t="shared" si="142"/>
        <v>4.0366799999999994E-2</v>
      </c>
      <c r="AH3102" s="36"/>
      <c r="AJ3102" s="37"/>
      <c r="AK3102" s="37"/>
    </row>
    <row r="3103" spans="6:37" x14ac:dyDescent="0.25">
      <c r="F3103" s="106"/>
      <c r="J3103" s="110">
        <v>49793</v>
      </c>
      <c r="K3103" s="106">
        <v>4.1713199999999997</v>
      </c>
      <c r="AF3103" s="35">
        <f t="shared" si="143"/>
        <v>48354</v>
      </c>
      <c r="AG3103" s="36">
        <f t="shared" si="142"/>
        <v>4.0366799999999994E-2</v>
      </c>
      <c r="AH3103" s="36"/>
      <c r="AJ3103" s="37"/>
      <c r="AK3103" s="37"/>
    </row>
    <row r="3104" spans="6:37" x14ac:dyDescent="0.25">
      <c r="F3104" s="106"/>
      <c r="J3104" s="110">
        <v>49794</v>
      </c>
      <c r="K3104" s="106">
        <v>4.1713199999999997</v>
      </c>
      <c r="AF3104" s="35">
        <f t="shared" si="143"/>
        <v>48355</v>
      </c>
      <c r="AG3104" s="36">
        <f t="shared" si="142"/>
        <v>4.0371300000000006E-2</v>
      </c>
      <c r="AH3104" s="36"/>
      <c r="AJ3104" s="37"/>
      <c r="AK3104" s="37"/>
    </row>
    <row r="3105" spans="6:37" x14ac:dyDescent="0.25">
      <c r="F3105" s="106"/>
      <c r="J3105" s="110">
        <v>49795</v>
      </c>
      <c r="K3105" s="106">
        <v>4.1713199999999997</v>
      </c>
      <c r="AF3105" s="35">
        <f t="shared" si="143"/>
        <v>48356</v>
      </c>
      <c r="AG3105" s="36">
        <f t="shared" si="142"/>
        <v>4.0371300000000006E-2</v>
      </c>
      <c r="AH3105" s="36"/>
      <c r="AJ3105" s="37"/>
      <c r="AK3105" s="37"/>
    </row>
    <row r="3106" spans="6:37" x14ac:dyDescent="0.25">
      <c r="F3106" s="106"/>
      <c r="J3106" s="110">
        <v>49796</v>
      </c>
      <c r="K3106" s="106">
        <v>4.1713199999999997</v>
      </c>
      <c r="AF3106" s="35">
        <f t="shared" si="143"/>
        <v>48357</v>
      </c>
      <c r="AG3106" s="36">
        <f t="shared" si="142"/>
        <v>4.0371300000000006E-2</v>
      </c>
      <c r="AH3106" s="36"/>
      <c r="AJ3106" s="37"/>
      <c r="AK3106" s="37"/>
    </row>
    <row r="3107" spans="6:37" x14ac:dyDescent="0.25">
      <c r="F3107" s="106"/>
      <c r="J3107" s="110">
        <v>49797</v>
      </c>
      <c r="K3107" s="106">
        <v>4.1718000000000002</v>
      </c>
      <c r="AF3107" s="35">
        <f t="shared" si="143"/>
        <v>48358</v>
      </c>
      <c r="AG3107" s="36">
        <f t="shared" si="142"/>
        <v>4.0366799999999994E-2</v>
      </c>
      <c r="AH3107" s="36"/>
      <c r="AJ3107" s="37"/>
      <c r="AK3107" s="37"/>
    </row>
    <row r="3108" spans="6:37" x14ac:dyDescent="0.25">
      <c r="F3108" s="106"/>
      <c r="J3108" s="110">
        <v>49800</v>
      </c>
      <c r="K3108" s="106">
        <v>4.1713199999999997</v>
      </c>
      <c r="AF3108" s="35">
        <f t="shared" si="143"/>
        <v>48359</v>
      </c>
      <c r="AG3108" s="36">
        <f t="shared" si="142"/>
        <v>4.0366799999999994E-2</v>
      </c>
      <c r="AH3108" s="36"/>
      <c r="AJ3108" s="37"/>
      <c r="AK3108" s="37"/>
    </row>
    <row r="3109" spans="6:37" x14ac:dyDescent="0.25">
      <c r="F3109" s="106"/>
      <c r="J3109" s="110">
        <v>49801</v>
      </c>
      <c r="K3109" s="106">
        <v>4.1713199999999997</v>
      </c>
      <c r="AF3109" s="35">
        <f t="shared" si="143"/>
        <v>48360</v>
      </c>
      <c r="AG3109" s="36">
        <f t="shared" si="142"/>
        <v>4.0366799999999994E-2</v>
      </c>
      <c r="AH3109" s="36"/>
      <c r="AJ3109" s="37"/>
      <c r="AK3109" s="37"/>
    </row>
    <row r="3110" spans="6:37" x14ac:dyDescent="0.25">
      <c r="F3110" s="106"/>
      <c r="J3110" s="110">
        <v>49802</v>
      </c>
      <c r="K3110" s="106">
        <v>4.1713199999999997</v>
      </c>
      <c r="AF3110" s="35">
        <f t="shared" si="143"/>
        <v>48361</v>
      </c>
      <c r="AG3110" s="36">
        <f t="shared" si="142"/>
        <v>4.0366799999999994E-2</v>
      </c>
      <c r="AH3110" s="36"/>
      <c r="AJ3110" s="37"/>
      <c r="AK3110" s="37"/>
    </row>
    <row r="3111" spans="6:37" x14ac:dyDescent="0.25">
      <c r="F3111" s="106"/>
      <c r="J3111" s="110">
        <v>49803</v>
      </c>
      <c r="K3111" s="106">
        <v>4.1713199999999997</v>
      </c>
      <c r="AF3111" s="35">
        <f t="shared" si="143"/>
        <v>48362</v>
      </c>
      <c r="AG3111" s="36">
        <f t="shared" si="142"/>
        <v>4.0373599999999996E-2</v>
      </c>
      <c r="AH3111" s="36"/>
      <c r="AJ3111" s="37"/>
      <c r="AK3111" s="37"/>
    </row>
    <row r="3112" spans="6:37" x14ac:dyDescent="0.25">
      <c r="F3112" s="106"/>
      <c r="J3112" s="110">
        <v>49804</v>
      </c>
      <c r="K3112" s="106">
        <v>4.1718000000000002</v>
      </c>
      <c r="AF3112" s="35">
        <f t="shared" si="143"/>
        <v>48363</v>
      </c>
      <c r="AG3112" s="36">
        <f t="shared" si="142"/>
        <v>4.0373599999999996E-2</v>
      </c>
      <c r="AH3112" s="36"/>
      <c r="AJ3112" s="37"/>
      <c r="AK3112" s="37"/>
    </row>
    <row r="3113" spans="6:37" x14ac:dyDescent="0.25">
      <c r="F3113" s="106"/>
      <c r="J3113" s="110">
        <v>49807</v>
      </c>
      <c r="K3113" s="106">
        <v>4.1713199999999997</v>
      </c>
      <c r="AF3113" s="35">
        <f t="shared" si="143"/>
        <v>48364</v>
      </c>
      <c r="AG3113" s="36">
        <f t="shared" si="142"/>
        <v>4.0373599999999996E-2</v>
      </c>
      <c r="AH3113" s="36"/>
      <c r="AJ3113" s="37"/>
      <c r="AK3113" s="37"/>
    </row>
    <row r="3114" spans="6:37" x14ac:dyDescent="0.25">
      <c r="F3114" s="106"/>
      <c r="J3114" s="110">
        <v>49808</v>
      </c>
      <c r="K3114" s="106">
        <v>4.1713199999999997</v>
      </c>
      <c r="AF3114" s="35">
        <f t="shared" si="143"/>
        <v>48365</v>
      </c>
      <c r="AG3114" s="36">
        <f t="shared" si="142"/>
        <v>4.0373599999999996E-2</v>
      </c>
      <c r="AH3114" s="36"/>
      <c r="AJ3114" s="37"/>
      <c r="AK3114" s="37"/>
    </row>
    <row r="3115" spans="6:37" x14ac:dyDescent="0.25">
      <c r="F3115" s="106"/>
      <c r="J3115" s="110">
        <v>49809</v>
      </c>
      <c r="K3115" s="106">
        <v>4.1713199999999997</v>
      </c>
      <c r="AF3115" s="35">
        <f t="shared" si="143"/>
        <v>48366</v>
      </c>
      <c r="AG3115" s="36">
        <f t="shared" si="142"/>
        <v>4.0366799999999994E-2</v>
      </c>
      <c r="AH3115" s="36"/>
      <c r="AJ3115" s="37"/>
      <c r="AK3115" s="37"/>
    </row>
    <row r="3116" spans="6:37" x14ac:dyDescent="0.25">
      <c r="F3116" s="106"/>
      <c r="J3116" s="110">
        <v>49810</v>
      </c>
      <c r="K3116" s="106">
        <v>4.1713199999999997</v>
      </c>
      <c r="AF3116" s="35">
        <f t="shared" si="143"/>
        <v>48367</v>
      </c>
      <c r="AG3116" s="36">
        <f t="shared" si="142"/>
        <v>4.0366799999999994E-2</v>
      </c>
      <c r="AH3116" s="36"/>
      <c r="AJ3116" s="37"/>
      <c r="AK3116" s="37"/>
    </row>
    <row r="3117" spans="6:37" x14ac:dyDescent="0.25">
      <c r="F3117" s="106"/>
      <c r="J3117" s="110">
        <v>49811</v>
      </c>
      <c r="K3117" s="106">
        <v>4.1718000000000002</v>
      </c>
      <c r="AF3117" s="35">
        <f t="shared" si="143"/>
        <v>48368</v>
      </c>
      <c r="AG3117" s="36">
        <f t="shared" si="142"/>
        <v>4.0366799999999994E-2</v>
      </c>
      <c r="AH3117" s="36"/>
      <c r="AJ3117" s="37"/>
      <c r="AK3117" s="37"/>
    </row>
    <row r="3118" spans="6:37" x14ac:dyDescent="0.25">
      <c r="F3118" s="106"/>
      <c r="J3118" s="110">
        <v>49814</v>
      </c>
      <c r="K3118" s="106">
        <v>4.1713199999999997</v>
      </c>
      <c r="AF3118" s="35">
        <f t="shared" si="143"/>
        <v>48369</v>
      </c>
      <c r="AG3118" s="36">
        <f t="shared" si="142"/>
        <v>4.0371300000000006E-2</v>
      </c>
      <c r="AH3118" s="36"/>
      <c r="AJ3118" s="37"/>
      <c r="AK3118" s="37"/>
    </row>
    <row r="3119" spans="6:37" x14ac:dyDescent="0.25">
      <c r="F3119" s="106"/>
      <c r="J3119" s="110">
        <v>49815</v>
      </c>
      <c r="K3119" s="106">
        <v>4.1713199999999997</v>
      </c>
      <c r="AF3119" s="35">
        <f t="shared" si="143"/>
        <v>48370</v>
      </c>
      <c r="AG3119" s="36">
        <f t="shared" si="142"/>
        <v>4.0371300000000006E-2</v>
      </c>
      <c r="AH3119" s="36"/>
      <c r="AJ3119" s="37"/>
      <c r="AK3119" s="37"/>
    </row>
    <row r="3120" spans="6:37" x14ac:dyDescent="0.25">
      <c r="F3120" s="106"/>
      <c r="J3120" s="110">
        <v>49816</v>
      </c>
      <c r="K3120" s="106">
        <v>4.1713199999999997</v>
      </c>
      <c r="AF3120" s="35">
        <f t="shared" si="143"/>
        <v>48371</v>
      </c>
      <c r="AG3120" s="36">
        <f t="shared" si="142"/>
        <v>4.0371300000000006E-2</v>
      </c>
      <c r="AH3120" s="36"/>
      <c r="AJ3120" s="37"/>
      <c r="AK3120" s="37"/>
    </row>
    <row r="3121" spans="6:37" x14ac:dyDescent="0.25">
      <c r="F3121" s="106"/>
      <c r="J3121" s="110">
        <v>49817</v>
      </c>
      <c r="K3121" s="106">
        <v>4.1713199999999997</v>
      </c>
      <c r="AF3121" s="35">
        <f t="shared" si="143"/>
        <v>48372</v>
      </c>
      <c r="AG3121" s="36">
        <f t="shared" si="142"/>
        <v>4.0366799999999994E-2</v>
      </c>
      <c r="AH3121" s="36"/>
      <c r="AJ3121" s="37"/>
      <c r="AK3121" s="37"/>
    </row>
    <row r="3122" spans="6:37" x14ac:dyDescent="0.25">
      <c r="F3122" s="106"/>
      <c r="J3122" s="110">
        <v>49818</v>
      </c>
      <c r="K3122" s="106">
        <v>4.17204</v>
      </c>
      <c r="AF3122" s="35">
        <f t="shared" si="143"/>
        <v>48373</v>
      </c>
      <c r="AG3122" s="36">
        <f t="shared" si="142"/>
        <v>4.0366799999999994E-2</v>
      </c>
      <c r="AH3122" s="36"/>
      <c r="AJ3122" s="37"/>
      <c r="AK3122" s="37"/>
    </row>
    <row r="3123" spans="6:37" x14ac:dyDescent="0.25">
      <c r="F3123" s="106"/>
      <c r="J3123" s="110">
        <v>49822</v>
      </c>
      <c r="K3123" s="106">
        <v>4.1713199999999997</v>
      </c>
      <c r="AF3123" s="35">
        <f t="shared" si="143"/>
        <v>48374</v>
      </c>
      <c r="AG3123" s="36">
        <f t="shared" si="142"/>
        <v>4.0366799999999994E-2</v>
      </c>
      <c r="AH3123" s="36"/>
      <c r="AJ3123" s="37"/>
      <c r="AK3123" s="37"/>
    </row>
    <row r="3124" spans="6:37" x14ac:dyDescent="0.25">
      <c r="F3124" s="106"/>
      <c r="J3124" s="110">
        <v>49823</v>
      </c>
      <c r="K3124" s="106">
        <v>4.1713199999999997</v>
      </c>
      <c r="AF3124" s="35">
        <f t="shared" si="143"/>
        <v>48375</v>
      </c>
      <c r="AG3124" s="36">
        <f t="shared" si="142"/>
        <v>4.0366799999999994E-2</v>
      </c>
      <c r="AH3124" s="36"/>
      <c r="AJ3124" s="37"/>
      <c r="AK3124" s="37"/>
    </row>
    <row r="3125" spans="6:37" x14ac:dyDescent="0.25">
      <c r="F3125" s="106"/>
      <c r="J3125" s="110">
        <v>49824</v>
      </c>
      <c r="K3125" s="106">
        <v>4.1713199999999997</v>
      </c>
      <c r="AF3125" s="35">
        <f t="shared" si="143"/>
        <v>48376</v>
      </c>
      <c r="AG3125" s="36">
        <f t="shared" si="142"/>
        <v>4.0371300000000006E-2</v>
      </c>
      <c r="AH3125" s="36"/>
      <c r="AJ3125" s="37"/>
      <c r="AK3125" s="37"/>
    </row>
    <row r="3126" spans="6:37" x14ac:dyDescent="0.25">
      <c r="F3126" s="106"/>
      <c r="J3126" s="110">
        <v>49825</v>
      </c>
      <c r="K3126" s="106">
        <v>4.1718000000000002</v>
      </c>
      <c r="AF3126" s="35">
        <f t="shared" si="143"/>
        <v>48377</v>
      </c>
      <c r="AG3126" s="36">
        <f t="shared" si="142"/>
        <v>4.0371300000000006E-2</v>
      </c>
      <c r="AH3126" s="36"/>
      <c r="AJ3126" s="37"/>
      <c r="AK3126" s="37"/>
    </row>
    <row r="3127" spans="6:37" x14ac:dyDescent="0.25">
      <c r="F3127" s="106"/>
      <c r="J3127" s="110">
        <v>49828</v>
      </c>
      <c r="K3127" s="106">
        <v>4.1713199999999997</v>
      </c>
      <c r="AF3127" s="35">
        <f t="shared" si="143"/>
        <v>48378</v>
      </c>
      <c r="AG3127" s="36">
        <f t="shared" si="142"/>
        <v>4.0371300000000006E-2</v>
      </c>
      <c r="AH3127" s="36"/>
      <c r="AJ3127" s="37"/>
      <c r="AK3127" s="37"/>
    </row>
    <row r="3128" spans="6:37" x14ac:dyDescent="0.25">
      <c r="F3128" s="106"/>
      <c r="J3128" s="110">
        <v>49829</v>
      </c>
      <c r="K3128" s="106">
        <v>4.1713199999999997</v>
      </c>
      <c r="AF3128" s="35">
        <f t="shared" si="143"/>
        <v>48379</v>
      </c>
      <c r="AG3128" s="36">
        <f t="shared" si="142"/>
        <v>4.0366799999999994E-2</v>
      </c>
      <c r="AH3128" s="36"/>
      <c r="AJ3128" s="37"/>
      <c r="AK3128" s="37"/>
    </row>
    <row r="3129" spans="6:37" x14ac:dyDescent="0.25">
      <c r="F3129" s="106"/>
      <c r="J3129" s="110">
        <v>49830</v>
      </c>
      <c r="K3129" s="106">
        <v>4.1713199999999997</v>
      </c>
      <c r="AF3129" s="35">
        <f t="shared" si="143"/>
        <v>48380</v>
      </c>
      <c r="AG3129" s="36">
        <f t="shared" si="142"/>
        <v>4.0366799999999994E-2</v>
      </c>
      <c r="AH3129" s="36"/>
      <c r="AJ3129" s="37"/>
      <c r="AK3129" s="37"/>
    </row>
    <row r="3130" spans="6:37" x14ac:dyDescent="0.25">
      <c r="F3130" s="106"/>
      <c r="J3130" s="110">
        <v>49831</v>
      </c>
      <c r="K3130" s="106">
        <v>4.1713199999999997</v>
      </c>
      <c r="AF3130" s="35">
        <f t="shared" si="143"/>
        <v>48381</v>
      </c>
      <c r="AG3130" s="36">
        <f t="shared" si="142"/>
        <v>4.0366799999999994E-2</v>
      </c>
      <c r="AH3130" s="36"/>
      <c r="AJ3130" s="37"/>
      <c r="AK3130" s="37"/>
    </row>
    <row r="3131" spans="6:37" x14ac:dyDescent="0.25">
      <c r="F3131" s="106"/>
      <c r="J3131" s="110">
        <v>49832</v>
      </c>
      <c r="K3131" s="106">
        <v>4.1718000000000002</v>
      </c>
      <c r="AF3131" s="35">
        <f t="shared" si="143"/>
        <v>48382</v>
      </c>
      <c r="AG3131" s="36">
        <f t="shared" si="142"/>
        <v>4.0373599999999996E-2</v>
      </c>
      <c r="AH3131" s="36"/>
      <c r="AJ3131" s="37"/>
      <c r="AK3131" s="37"/>
    </row>
    <row r="3132" spans="6:37" x14ac:dyDescent="0.25">
      <c r="F3132" s="106"/>
      <c r="J3132" s="110">
        <v>49835</v>
      </c>
      <c r="K3132" s="106">
        <v>4.1713199999999997</v>
      </c>
      <c r="AF3132" s="35">
        <f t="shared" si="143"/>
        <v>48383</v>
      </c>
      <c r="AG3132" s="36">
        <f t="shared" si="142"/>
        <v>4.0373599999999996E-2</v>
      </c>
      <c r="AH3132" s="36"/>
      <c r="AJ3132" s="37"/>
      <c r="AK3132" s="37"/>
    </row>
    <row r="3133" spans="6:37" x14ac:dyDescent="0.25">
      <c r="F3133" s="106"/>
      <c r="J3133" s="110">
        <v>49836</v>
      </c>
      <c r="K3133" s="106">
        <v>4.1713199999999997</v>
      </c>
      <c r="AF3133" s="35">
        <f t="shared" si="143"/>
        <v>48384</v>
      </c>
      <c r="AG3133" s="36">
        <f t="shared" si="142"/>
        <v>4.0373599999999996E-2</v>
      </c>
      <c r="AH3133" s="36"/>
      <c r="AJ3133" s="37"/>
      <c r="AK3133" s="37"/>
    </row>
    <row r="3134" spans="6:37" x14ac:dyDescent="0.25">
      <c r="F3134" s="106"/>
      <c r="J3134" s="110">
        <v>49837</v>
      </c>
      <c r="K3134" s="106">
        <v>4.1713199999999997</v>
      </c>
      <c r="AF3134" s="35">
        <f t="shared" si="143"/>
        <v>48385</v>
      </c>
      <c r="AG3134" s="36">
        <f t="shared" si="142"/>
        <v>4.0373599999999996E-2</v>
      </c>
      <c r="AH3134" s="36"/>
      <c r="AJ3134" s="37"/>
      <c r="AK3134" s="37"/>
    </row>
    <row r="3135" spans="6:37" x14ac:dyDescent="0.25">
      <c r="F3135" s="106"/>
      <c r="J3135" s="110">
        <v>49838</v>
      </c>
      <c r="K3135" s="106">
        <v>4.1713199999999997</v>
      </c>
      <c r="AF3135" s="35">
        <f t="shared" si="143"/>
        <v>48386</v>
      </c>
      <c r="AG3135" s="36">
        <f t="shared" si="142"/>
        <v>4.0366799999999994E-2</v>
      </c>
      <c r="AH3135" s="36"/>
      <c r="AJ3135" s="37"/>
      <c r="AK3135" s="37"/>
    </row>
    <row r="3136" spans="6:37" x14ac:dyDescent="0.25">
      <c r="F3136" s="106"/>
      <c r="J3136" s="110">
        <v>49839</v>
      </c>
      <c r="K3136" s="106">
        <v>4.1718000000000002</v>
      </c>
      <c r="AF3136" s="35">
        <f t="shared" si="143"/>
        <v>48387</v>
      </c>
      <c r="AG3136" s="36">
        <f t="shared" si="142"/>
        <v>4.0366799999999994E-2</v>
      </c>
      <c r="AH3136" s="36"/>
      <c r="AJ3136" s="37"/>
      <c r="AK3136" s="37"/>
    </row>
    <row r="3137" spans="6:37" x14ac:dyDescent="0.25">
      <c r="F3137" s="106"/>
      <c r="J3137" s="110">
        <v>49842</v>
      </c>
      <c r="K3137" s="106">
        <v>4.1713199999999997</v>
      </c>
      <c r="AF3137" s="35">
        <f t="shared" si="143"/>
        <v>48388</v>
      </c>
      <c r="AG3137" s="36">
        <f t="shared" si="142"/>
        <v>4.0366799999999994E-2</v>
      </c>
      <c r="AH3137" s="36"/>
      <c r="AJ3137" s="37"/>
      <c r="AK3137" s="37"/>
    </row>
    <row r="3138" spans="6:37" x14ac:dyDescent="0.25">
      <c r="F3138" s="106"/>
      <c r="J3138" s="110">
        <v>49843</v>
      </c>
      <c r="K3138" s="106">
        <v>4.1713199999999997</v>
      </c>
      <c r="AF3138" s="35">
        <f t="shared" si="143"/>
        <v>48389</v>
      </c>
      <c r="AG3138" s="36">
        <f t="shared" si="142"/>
        <v>4.0366799999999994E-2</v>
      </c>
      <c r="AH3138" s="36"/>
      <c r="AJ3138" s="37"/>
      <c r="AK3138" s="37"/>
    </row>
    <row r="3139" spans="6:37" x14ac:dyDescent="0.25">
      <c r="F3139" s="106"/>
      <c r="J3139" s="110">
        <v>49844</v>
      </c>
      <c r="K3139" s="106">
        <v>4.1715600000000004</v>
      </c>
      <c r="AF3139" s="35">
        <f t="shared" si="143"/>
        <v>48390</v>
      </c>
      <c r="AG3139" s="36">
        <f t="shared" si="142"/>
        <v>4.0371300000000006E-2</v>
      </c>
      <c r="AH3139" s="36"/>
      <c r="AJ3139" s="37"/>
      <c r="AK3139" s="37"/>
    </row>
    <row r="3140" spans="6:37" x14ac:dyDescent="0.25">
      <c r="F3140" s="106"/>
      <c r="J3140" s="110">
        <v>49846</v>
      </c>
      <c r="K3140" s="106">
        <v>4.1718000000000002</v>
      </c>
      <c r="AF3140" s="35">
        <f t="shared" si="143"/>
        <v>48391</v>
      </c>
      <c r="AG3140" s="36">
        <f t="shared" si="142"/>
        <v>4.0371300000000006E-2</v>
      </c>
      <c r="AH3140" s="36"/>
      <c r="AJ3140" s="37"/>
      <c r="AK3140" s="37"/>
    </row>
    <row r="3141" spans="6:37" x14ac:dyDescent="0.25">
      <c r="F3141" s="106"/>
      <c r="J3141" s="110">
        <v>49849</v>
      </c>
      <c r="K3141" s="106">
        <v>4.1713199999999997</v>
      </c>
      <c r="AF3141" s="35">
        <f t="shared" si="143"/>
        <v>48392</v>
      </c>
      <c r="AG3141" s="36">
        <f t="shared" si="142"/>
        <v>4.0371300000000006E-2</v>
      </c>
      <c r="AH3141" s="36"/>
      <c r="AJ3141" s="37"/>
      <c r="AK3141" s="37"/>
    </row>
    <row r="3142" spans="6:37" x14ac:dyDescent="0.25">
      <c r="F3142" s="106"/>
      <c r="J3142" s="110">
        <v>49850</v>
      </c>
      <c r="K3142" s="106">
        <v>4.1713199999999997</v>
      </c>
      <c r="AF3142" s="35">
        <f t="shared" si="143"/>
        <v>48393</v>
      </c>
      <c r="AG3142" s="36">
        <f t="shared" si="142"/>
        <v>4.0366799999999994E-2</v>
      </c>
      <c r="AH3142" s="36"/>
      <c r="AJ3142" s="37"/>
      <c r="AK3142" s="37"/>
    </row>
    <row r="3143" spans="6:37" x14ac:dyDescent="0.25">
      <c r="F3143" s="106"/>
      <c r="J3143" s="110">
        <v>49851</v>
      </c>
      <c r="K3143" s="106">
        <v>4.1713199999999997</v>
      </c>
      <c r="AF3143" s="35">
        <f t="shared" si="143"/>
        <v>48394</v>
      </c>
      <c r="AG3143" s="36">
        <f t="shared" ref="AG3143:AG3206" si="144">_xlfn.IFNA(VLOOKUP(AF3143,J:K,2,FALSE)/100,AG3142)</f>
        <v>4.0366799999999994E-2</v>
      </c>
      <c r="AH3143" s="36"/>
      <c r="AJ3143" s="37"/>
      <c r="AK3143" s="37"/>
    </row>
    <row r="3144" spans="6:37" x14ac:dyDescent="0.25">
      <c r="F3144" s="106"/>
      <c r="J3144" s="110">
        <v>49852</v>
      </c>
      <c r="K3144" s="106">
        <v>4.1713199999999997</v>
      </c>
      <c r="AF3144" s="35">
        <f t="shared" ref="AF3144:AF3207" si="145">AF3143+1</f>
        <v>48395</v>
      </c>
      <c r="AG3144" s="36">
        <f t="shared" si="144"/>
        <v>4.0366799999999994E-2</v>
      </c>
      <c r="AH3144" s="36"/>
      <c r="AJ3144" s="37"/>
      <c r="AK3144" s="37"/>
    </row>
    <row r="3145" spans="6:37" x14ac:dyDescent="0.25">
      <c r="F3145" s="106"/>
      <c r="J3145" s="110">
        <v>49853</v>
      </c>
      <c r="K3145" s="106">
        <v>4.1718000000000002</v>
      </c>
      <c r="AF3145" s="35">
        <f t="shared" si="145"/>
        <v>48396</v>
      </c>
      <c r="AG3145" s="36">
        <f t="shared" si="144"/>
        <v>4.0366799999999994E-2</v>
      </c>
      <c r="AH3145" s="36"/>
      <c r="AJ3145" s="37"/>
      <c r="AK3145" s="37"/>
    </row>
    <row r="3146" spans="6:37" x14ac:dyDescent="0.25">
      <c r="F3146" s="106"/>
      <c r="J3146" s="110">
        <v>49856</v>
      </c>
      <c r="K3146" s="106">
        <v>4.1713199999999997</v>
      </c>
      <c r="AF3146" s="35">
        <f t="shared" si="145"/>
        <v>48397</v>
      </c>
      <c r="AG3146" s="36">
        <f t="shared" si="144"/>
        <v>4.0373599999999996E-2</v>
      </c>
      <c r="AH3146" s="36"/>
      <c r="AJ3146" s="37"/>
      <c r="AK3146" s="37"/>
    </row>
    <row r="3147" spans="6:37" x14ac:dyDescent="0.25">
      <c r="F3147" s="106"/>
      <c r="J3147" s="110">
        <v>49857</v>
      </c>
      <c r="K3147" s="106">
        <v>4.1713199999999997</v>
      </c>
      <c r="AF3147" s="35">
        <f t="shared" si="145"/>
        <v>48398</v>
      </c>
      <c r="AG3147" s="36">
        <f t="shared" si="144"/>
        <v>4.0373599999999996E-2</v>
      </c>
      <c r="AH3147" s="36"/>
      <c r="AJ3147" s="37"/>
      <c r="AK3147" s="37"/>
    </row>
    <row r="3148" spans="6:37" x14ac:dyDescent="0.25">
      <c r="F3148" s="106"/>
      <c r="J3148" s="110">
        <v>49858</v>
      </c>
      <c r="K3148" s="106">
        <v>4.1713199999999997</v>
      </c>
      <c r="AF3148" s="35">
        <f t="shared" si="145"/>
        <v>48399</v>
      </c>
      <c r="AG3148" s="36">
        <f t="shared" si="144"/>
        <v>4.0373599999999996E-2</v>
      </c>
      <c r="AH3148" s="36"/>
      <c r="AJ3148" s="37"/>
      <c r="AK3148" s="37"/>
    </row>
    <row r="3149" spans="6:37" x14ac:dyDescent="0.25">
      <c r="F3149" s="106"/>
      <c r="J3149" s="110">
        <v>49859</v>
      </c>
      <c r="K3149" s="106">
        <v>4.17204</v>
      </c>
      <c r="AF3149" s="35">
        <f t="shared" si="145"/>
        <v>48400</v>
      </c>
      <c r="AG3149" s="36">
        <f t="shared" si="144"/>
        <v>4.0373599999999996E-2</v>
      </c>
      <c r="AH3149" s="36"/>
      <c r="AJ3149" s="37"/>
      <c r="AK3149" s="37"/>
    </row>
    <row r="3150" spans="6:37" x14ac:dyDescent="0.25">
      <c r="F3150" s="106"/>
      <c r="J3150" s="110">
        <v>49863</v>
      </c>
      <c r="K3150" s="106">
        <v>4.1713199999999997</v>
      </c>
      <c r="AF3150" s="35">
        <f t="shared" si="145"/>
        <v>48401</v>
      </c>
      <c r="AG3150" s="36">
        <f t="shared" si="144"/>
        <v>4.0366799999999994E-2</v>
      </c>
      <c r="AH3150" s="36"/>
      <c r="AJ3150" s="37"/>
      <c r="AK3150" s="37"/>
    </row>
    <row r="3151" spans="6:37" x14ac:dyDescent="0.25">
      <c r="F3151" s="106"/>
      <c r="J3151" s="110">
        <v>49864</v>
      </c>
      <c r="K3151" s="106">
        <v>4.1713199999999997</v>
      </c>
      <c r="AF3151" s="35">
        <f t="shared" si="145"/>
        <v>48402</v>
      </c>
      <c r="AG3151" s="36">
        <f t="shared" si="144"/>
        <v>4.0366799999999994E-2</v>
      </c>
      <c r="AH3151" s="36"/>
      <c r="AJ3151" s="37"/>
      <c r="AK3151" s="37"/>
    </row>
    <row r="3152" spans="6:37" x14ac:dyDescent="0.25">
      <c r="F3152" s="106"/>
      <c r="J3152" s="110">
        <v>49865</v>
      </c>
      <c r="K3152" s="106">
        <v>4.1713199999999997</v>
      </c>
      <c r="AF3152" s="35">
        <f t="shared" si="145"/>
        <v>48403</v>
      </c>
      <c r="AG3152" s="36">
        <f t="shared" si="144"/>
        <v>4.0366799999999994E-2</v>
      </c>
      <c r="AH3152" s="36"/>
      <c r="AJ3152" s="37"/>
      <c r="AK3152" s="37"/>
    </row>
    <row r="3153" spans="6:37" x14ac:dyDescent="0.25">
      <c r="F3153" s="106"/>
      <c r="J3153" s="110">
        <v>49866</v>
      </c>
      <c r="K3153" s="106">
        <v>4.1713199999999997</v>
      </c>
      <c r="AF3153" s="35">
        <f t="shared" si="145"/>
        <v>48404</v>
      </c>
      <c r="AG3153" s="36">
        <f t="shared" si="144"/>
        <v>4.0371300000000006E-2</v>
      </c>
      <c r="AH3153" s="36"/>
      <c r="AJ3153" s="37"/>
      <c r="AK3153" s="37"/>
    </row>
    <row r="3154" spans="6:37" x14ac:dyDescent="0.25">
      <c r="F3154" s="106"/>
      <c r="J3154" s="110">
        <v>49867</v>
      </c>
      <c r="K3154" s="106">
        <v>4.1718000000000002</v>
      </c>
      <c r="AF3154" s="35">
        <f t="shared" si="145"/>
        <v>48405</v>
      </c>
      <c r="AG3154" s="36">
        <f t="shared" si="144"/>
        <v>4.0371300000000006E-2</v>
      </c>
      <c r="AH3154" s="36"/>
      <c r="AJ3154" s="37"/>
      <c r="AK3154" s="37"/>
    </row>
    <row r="3155" spans="6:37" x14ac:dyDescent="0.25">
      <c r="F3155" s="106"/>
      <c r="J3155" s="110">
        <v>49870</v>
      </c>
      <c r="K3155" s="106">
        <v>4.1713199999999997</v>
      </c>
      <c r="AF3155" s="35">
        <f t="shared" si="145"/>
        <v>48406</v>
      </c>
      <c r="AG3155" s="36">
        <f t="shared" si="144"/>
        <v>4.0371300000000006E-2</v>
      </c>
      <c r="AH3155" s="36"/>
      <c r="AJ3155" s="37"/>
      <c r="AK3155" s="37"/>
    </row>
    <row r="3156" spans="6:37" x14ac:dyDescent="0.25">
      <c r="F3156" s="106"/>
      <c r="J3156" s="110">
        <v>49871</v>
      </c>
      <c r="K3156" s="106">
        <v>4.1713199999999997</v>
      </c>
      <c r="AF3156" s="35">
        <f t="shared" si="145"/>
        <v>48407</v>
      </c>
      <c r="AG3156" s="36">
        <f t="shared" si="144"/>
        <v>4.0366799999999994E-2</v>
      </c>
      <c r="AH3156" s="36"/>
      <c r="AJ3156" s="37"/>
      <c r="AK3156" s="37"/>
    </row>
    <row r="3157" spans="6:37" x14ac:dyDescent="0.25">
      <c r="F3157" s="106"/>
      <c r="J3157" s="110">
        <v>49872</v>
      </c>
      <c r="K3157" s="106">
        <v>4.1713199999999997</v>
      </c>
      <c r="AF3157" s="35">
        <f t="shared" si="145"/>
        <v>48408</v>
      </c>
      <c r="AG3157" s="36">
        <f t="shared" si="144"/>
        <v>4.0366799999999994E-2</v>
      </c>
      <c r="AH3157" s="36"/>
      <c r="AJ3157" s="37"/>
      <c r="AK3157" s="37"/>
    </row>
    <row r="3158" spans="6:37" x14ac:dyDescent="0.25">
      <c r="F3158" s="106"/>
      <c r="J3158" s="110">
        <v>49873</v>
      </c>
      <c r="K3158" s="106">
        <v>4.1713199999999997</v>
      </c>
      <c r="AF3158" s="35">
        <f t="shared" si="145"/>
        <v>48409</v>
      </c>
      <c r="AG3158" s="36">
        <f t="shared" si="144"/>
        <v>4.0366799999999994E-2</v>
      </c>
      <c r="AH3158" s="36"/>
      <c r="AJ3158" s="37"/>
      <c r="AK3158" s="37"/>
    </row>
    <row r="3159" spans="6:37" x14ac:dyDescent="0.25">
      <c r="F3159" s="106"/>
      <c r="J3159" s="110">
        <v>49874</v>
      </c>
      <c r="K3159" s="106">
        <v>4.1718000000000002</v>
      </c>
      <c r="AF3159" s="35">
        <f t="shared" si="145"/>
        <v>48410</v>
      </c>
      <c r="AG3159" s="36">
        <f t="shared" si="144"/>
        <v>4.0366799999999994E-2</v>
      </c>
      <c r="AH3159" s="36"/>
      <c r="AJ3159" s="37"/>
      <c r="AK3159" s="37"/>
    </row>
    <row r="3160" spans="6:37" x14ac:dyDescent="0.25">
      <c r="F3160" s="106"/>
      <c r="J3160" s="110">
        <v>49877</v>
      </c>
      <c r="K3160" s="106">
        <v>4.1713199999999997</v>
      </c>
      <c r="AF3160" s="35">
        <f t="shared" si="145"/>
        <v>48411</v>
      </c>
      <c r="AG3160" s="36">
        <f t="shared" si="144"/>
        <v>4.0371300000000006E-2</v>
      </c>
      <c r="AH3160" s="36"/>
      <c r="AJ3160" s="37"/>
      <c r="AK3160" s="37"/>
    </row>
    <row r="3161" spans="6:37" x14ac:dyDescent="0.25">
      <c r="F3161" s="106"/>
      <c r="J3161" s="110">
        <v>49878</v>
      </c>
      <c r="K3161" s="106">
        <v>4.1713199999999997</v>
      </c>
      <c r="AF3161" s="35">
        <f t="shared" si="145"/>
        <v>48412</v>
      </c>
      <c r="AG3161" s="36">
        <f t="shared" si="144"/>
        <v>4.0371300000000006E-2</v>
      </c>
      <c r="AH3161" s="36"/>
      <c r="AJ3161" s="37"/>
      <c r="AK3161" s="37"/>
    </row>
    <row r="3162" spans="6:37" x14ac:dyDescent="0.25">
      <c r="F3162" s="106"/>
      <c r="J3162" s="110">
        <v>49879</v>
      </c>
      <c r="K3162" s="106">
        <v>4.1713199999999997</v>
      </c>
      <c r="AF3162" s="35">
        <f t="shared" si="145"/>
        <v>48413</v>
      </c>
      <c r="AG3162" s="36">
        <f t="shared" si="144"/>
        <v>4.0371300000000006E-2</v>
      </c>
      <c r="AH3162" s="36"/>
      <c r="AJ3162" s="37"/>
      <c r="AK3162" s="37"/>
    </row>
    <row r="3163" spans="6:37" x14ac:dyDescent="0.25">
      <c r="F3163" s="106"/>
      <c r="J3163" s="110">
        <v>49880</v>
      </c>
      <c r="K3163" s="106">
        <v>4.1713199999999997</v>
      </c>
      <c r="AF3163" s="35">
        <f t="shared" si="145"/>
        <v>48414</v>
      </c>
      <c r="AG3163" s="36">
        <f t="shared" si="144"/>
        <v>4.0366799999999994E-2</v>
      </c>
      <c r="AH3163" s="36"/>
      <c r="AJ3163" s="37"/>
      <c r="AK3163" s="37"/>
    </row>
    <row r="3164" spans="6:37" x14ac:dyDescent="0.25">
      <c r="F3164" s="106"/>
      <c r="J3164" s="110">
        <v>49881</v>
      </c>
      <c r="K3164" s="106">
        <v>4.1718000000000002</v>
      </c>
      <c r="AF3164" s="35">
        <f t="shared" si="145"/>
        <v>48415</v>
      </c>
      <c r="AG3164" s="36">
        <f t="shared" si="144"/>
        <v>4.0366799999999994E-2</v>
      </c>
      <c r="AH3164" s="36"/>
      <c r="AJ3164" s="37"/>
      <c r="AK3164" s="37"/>
    </row>
    <row r="3165" spans="6:37" x14ac:dyDescent="0.25">
      <c r="F3165" s="106"/>
      <c r="J3165" s="110">
        <v>49884</v>
      </c>
      <c r="K3165" s="106">
        <v>4.1713199999999997</v>
      </c>
      <c r="AF3165" s="35">
        <f t="shared" si="145"/>
        <v>48416</v>
      </c>
      <c r="AG3165" s="36">
        <f t="shared" si="144"/>
        <v>4.0366799999999994E-2</v>
      </c>
      <c r="AH3165" s="36"/>
      <c r="AJ3165" s="37"/>
      <c r="AK3165" s="37"/>
    </row>
    <row r="3166" spans="6:37" x14ac:dyDescent="0.25">
      <c r="F3166" s="106"/>
      <c r="J3166" s="110">
        <v>49885</v>
      </c>
      <c r="K3166" s="106">
        <v>4.1713199999999997</v>
      </c>
      <c r="AF3166" s="35">
        <f t="shared" si="145"/>
        <v>48417</v>
      </c>
      <c r="AG3166" s="36">
        <f t="shared" si="144"/>
        <v>4.0366799999999994E-2</v>
      </c>
      <c r="AH3166" s="36"/>
      <c r="AJ3166" s="37"/>
      <c r="AK3166" s="37"/>
    </row>
    <row r="3167" spans="6:37" x14ac:dyDescent="0.25">
      <c r="F3167" s="106"/>
      <c r="J3167" s="110">
        <v>49886</v>
      </c>
      <c r="K3167" s="106">
        <v>4.1713199999999997</v>
      </c>
      <c r="AF3167" s="35">
        <f t="shared" si="145"/>
        <v>48418</v>
      </c>
      <c r="AG3167" s="36">
        <f t="shared" si="144"/>
        <v>4.0371300000000006E-2</v>
      </c>
      <c r="AH3167" s="36"/>
      <c r="AJ3167" s="37"/>
      <c r="AK3167" s="37"/>
    </row>
    <row r="3168" spans="6:37" x14ac:dyDescent="0.25">
      <c r="F3168" s="106"/>
      <c r="J3168" s="110">
        <v>49887</v>
      </c>
      <c r="K3168" s="106">
        <v>4.1713199999999997</v>
      </c>
      <c r="AF3168" s="35">
        <f t="shared" si="145"/>
        <v>48419</v>
      </c>
      <c r="AG3168" s="36">
        <f t="shared" si="144"/>
        <v>4.0371300000000006E-2</v>
      </c>
      <c r="AH3168" s="36"/>
      <c r="AJ3168" s="37"/>
      <c r="AK3168" s="37"/>
    </row>
    <row r="3169" spans="6:37" x14ac:dyDescent="0.25">
      <c r="F3169" s="106"/>
      <c r="J3169" s="110">
        <v>49888</v>
      </c>
      <c r="K3169" s="106">
        <v>4.1718000000000002</v>
      </c>
      <c r="AF3169" s="35">
        <f t="shared" si="145"/>
        <v>48420</v>
      </c>
      <c r="AG3169" s="36">
        <f t="shared" si="144"/>
        <v>4.0371300000000006E-2</v>
      </c>
      <c r="AH3169" s="36"/>
      <c r="AJ3169" s="37"/>
      <c r="AK3169" s="37"/>
    </row>
    <row r="3170" spans="6:37" x14ac:dyDescent="0.25">
      <c r="F3170" s="106"/>
      <c r="J3170" s="110">
        <v>49891</v>
      </c>
      <c r="K3170" s="106">
        <v>4.1713199999999997</v>
      </c>
      <c r="AF3170" s="35">
        <f t="shared" si="145"/>
        <v>48421</v>
      </c>
      <c r="AG3170" s="36">
        <f t="shared" si="144"/>
        <v>4.0366799999999994E-2</v>
      </c>
      <c r="AH3170" s="36"/>
      <c r="AJ3170" s="37"/>
      <c r="AK3170" s="37"/>
    </row>
    <row r="3171" spans="6:37" x14ac:dyDescent="0.25">
      <c r="F3171" s="106"/>
      <c r="J3171" s="110">
        <v>49892</v>
      </c>
      <c r="K3171" s="106">
        <v>4.1713199999999997</v>
      </c>
      <c r="AF3171" s="35">
        <f t="shared" si="145"/>
        <v>48422</v>
      </c>
      <c r="AG3171" s="36">
        <f t="shared" si="144"/>
        <v>4.0366799999999994E-2</v>
      </c>
      <c r="AH3171" s="36"/>
      <c r="AJ3171" s="37"/>
      <c r="AK3171" s="37"/>
    </row>
    <row r="3172" spans="6:37" x14ac:dyDescent="0.25">
      <c r="F3172" s="106"/>
      <c r="J3172" s="110">
        <v>49893</v>
      </c>
      <c r="K3172" s="106">
        <v>4.1713199999999997</v>
      </c>
      <c r="AF3172" s="35">
        <f t="shared" si="145"/>
        <v>48423</v>
      </c>
      <c r="AG3172" s="36">
        <f t="shared" si="144"/>
        <v>4.0366799999999994E-2</v>
      </c>
      <c r="AH3172" s="36"/>
      <c r="AJ3172" s="37"/>
      <c r="AK3172" s="37"/>
    </row>
    <row r="3173" spans="6:37" x14ac:dyDescent="0.25">
      <c r="F3173" s="106"/>
      <c r="J3173" s="110">
        <v>49894</v>
      </c>
      <c r="K3173" s="106">
        <v>4.1713199999999997</v>
      </c>
      <c r="AF3173" s="35">
        <f t="shared" si="145"/>
        <v>48424</v>
      </c>
      <c r="AG3173" s="36">
        <f t="shared" si="144"/>
        <v>4.0366799999999994E-2</v>
      </c>
      <c r="AH3173" s="36"/>
      <c r="AJ3173" s="37"/>
      <c r="AK3173" s="37"/>
    </row>
    <row r="3174" spans="6:37" x14ac:dyDescent="0.25">
      <c r="F3174" s="106"/>
      <c r="J3174" s="110">
        <v>49895</v>
      </c>
      <c r="K3174" s="106">
        <v>4.1718000000000002</v>
      </c>
      <c r="AF3174" s="35">
        <f t="shared" si="145"/>
        <v>48425</v>
      </c>
      <c r="AG3174" s="36">
        <f t="shared" si="144"/>
        <v>4.0371300000000006E-2</v>
      </c>
      <c r="AH3174" s="36"/>
      <c r="AJ3174" s="37"/>
      <c r="AK3174" s="37"/>
    </row>
    <row r="3175" spans="6:37" x14ac:dyDescent="0.25">
      <c r="F3175" s="106"/>
      <c r="J3175" s="110">
        <v>49898</v>
      </c>
      <c r="K3175" s="106">
        <v>4.1713199999999997</v>
      </c>
      <c r="AF3175" s="35">
        <f t="shared" si="145"/>
        <v>48426</v>
      </c>
      <c r="AG3175" s="36">
        <f t="shared" si="144"/>
        <v>4.0371300000000006E-2</v>
      </c>
      <c r="AH3175" s="36"/>
      <c r="AJ3175" s="37"/>
      <c r="AK3175" s="37"/>
    </row>
    <row r="3176" spans="6:37" x14ac:dyDescent="0.25">
      <c r="F3176" s="106"/>
      <c r="J3176" s="110">
        <v>49899</v>
      </c>
      <c r="K3176" s="106">
        <v>4.1713199999999997</v>
      </c>
      <c r="AF3176" s="35">
        <f t="shared" si="145"/>
        <v>48427</v>
      </c>
      <c r="AG3176" s="36">
        <f t="shared" si="144"/>
        <v>4.0371300000000006E-2</v>
      </c>
      <c r="AH3176" s="36"/>
      <c r="AJ3176" s="37"/>
      <c r="AK3176" s="37"/>
    </row>
    <row r="3177" spans="6:37" x14ac:dyDescent="0.25">
      <c r="F3177" s="106"/>
      <c r="J3177" s="110">
        <v>49900</v>
      </c>
      <c r="K3177" s="106">
        <v>4.1713199999999997</v>
      </c>
      <c r="AF3177" s="35">
        <f t="shared" si="145"/>
        <v>48428</v>
      </c>
      <c r="AG3177" s="36">
        <f t="shared" si="144"/>
        <v>4.0366799999999994E-2</v>
      </c>
      <c r="AH3177" s="36"/>
      <c r="AJ3177" s="37"/>
      <c r="AK3177" s="37"/>
    </row>
    <row r="3178" spans="6:37" x14ac:dyDescent="0.25">
      <c r="F3178" s="106"/>
      <c r="J3178" s="110">
        <v>49901</v>
      </c>
      <c r="K3178" s="106">
        <v>4.1713199999999997</v>
      </c>
      <c r="AF3178" s="35">
        <f t="shared" si="145"/>
        <v>48429</v>
      </c>
      <c r="AG3178" s="36">
        <f t="shared" si="144"/>
        <v>4.0366799999999994E-2</v>
      </c>
      <c r="AH3178" s="36"/>
      <c r="AJ3178" s="37"/>
      <c r="AK3178" s="37"/>
    </row>
    <row r="3179" spans="6:37" x14ac:dyDescent="0.25">
      <c r="F3179" s="106"/>
      <c r="J3179" s="110">
        <v>49902</v>
      </c>
      <c r="K3179" s="106">
        <v>4.1718000000000002</v>
      </c>
      <c r="AF3179" s="35">
        <f t="shared" si="145"/>
        <v>48430</v>
      </c>
      <c r="AG3179" s="36">
        <f t="shared" si="144"/>
        <v>4.0366799999999994E-2</v>
      </c>
      <c r="AH3179" s="36"/>
      <c r="AJ3179" s="37"/>
      <c r="AK3179" s="37"/>
    </row>
    <row r="3180" spans="6:37" x14ac:dyDescent="0.25">
      <c r="F3180" s="106"/>
      <c r="J3180" s="110">
        <v>49905</v>
      </c>
      <c r="K3180" s="106">
        <v>4.1713199999999997</v>
      </c>
      <c r="AF3180" s="35">
        <f t="shared" si="145"/>
        <v>48431</v>
      </c>
      <c r="AG3180" s="36">
        <f t="shared" si="144"/>
        <v>4.0366799999999994E-2</v>
      </c>
      <c r="AH3180" s="36"/>
      <c r="AJ3180" s="37"/>
      <c r="AK3180" s="37"/>
    </row>
    <row r="3181" spans="6:37" x14ac:dyDescent="0.25">
      <c r="F3181" s="106"/>
      <c r="J3181" s="110">
        <v>49906</v>
      </c>
      <c r="K3181" s="106">
        <v>4.1713199999999997</v>
      </c>
      <c r="AF3181" s="35">
        <f t="shared" si="145"/>
        <v>48432</v>
      </c>
      <c r="AG3181" s="36">
        <f t="shared" si="144"/>
        <v>4.0371300000000006E-2</v>
      </c>
      <c r="AH3181" s="36"/>
      <c r="AJ3181" s="37"/>
      <c r="AK3181" s="37"/>
    </row>
    <row r="3182" spans="6:37" x14ac:dyDescent="0.25">
      <c r="F3182" s="106"/>
      <c r="J3182" s="110">
        <v>49907</v>
      </c>
      <c r="K3182" s="106">
        <v>4.1713199999999997</v>
      </c>
      <c r="AF3182" s="35">
        <f t="shared" si="145"/>
        <v>48433</v>
      </c>
      <c r="AG3182" s="36">
        <f t="shared" si="144"/>
        <v>4.0371300000000006E-2</v>
      </c>
      <c r="AH3182" s="36"/>
      <c r="AJ3182" s="37"/>
      <c r="AK3182" s="37"/>
    </row>
    <row r="3183" spans="6:37" x14ac:dyDescent="0.25">
      <c r="F3183" s="106"/>
      <c r="J3183" s="110">
        <v>49908</v>
      </c>
      <c r="K3183" s="106">
        <v>4.1713199999999997</v>
      </c>
      <c r="AF3183" s="35">
        <f t="shared" si="145"/>
        <v>48434</v>
      </c>
      <c r="AG3183" s="36">
        <f t="shared" si="144"/>
        <v>4.0371300000000006E-2</v>
      </c>
      <c r="AH3183" s="36"/>
      <c r="AJ3183" s="37"/>
      <c r="AK3183" s="37"/>
    </row>
    <row r="3184" spans="6:37" x14ac:dyDescent="0.25">
      <c r="F3184" s="106"/>
      <c r="J3184" s="110">
        <v>49909</v>
      </c>
      <c r="K3184" s="106">
        <v>4.1718000000000002</v>
      </c>
      <c r="AF3184" s="35">
        <f t="shared" si="145"/>
        <v>48435</v>
      </c>
      <c r="AG3184" s="36">
        <f t="shared" si="144"/>
        <v>4.0366799999999994E-2</v>
      </c>
      <c r="AH3184" s="36"/>
      <c r="AJ3184" s="37"/>
      <c r="AK3184" s="37"/>
    </row>
    <row r="3185" spans="6:37" x14ac:dyDescent="0.25">
      <c r="F3185" s="106"/>
      <c r="J3185" s="110">
        <v>49912</v>
      </c>
      <c r="K3185" s="106">
        <v>4.1713199999999997</v>
      </c>
      <c r="AF3185" s="35">
        <f t="shared" si="145"/>
        <v>48436</v>
      </c>
      <c r="AG3185" s="36">
        <f t="shared" si="144"/>
        <v>4.0366799999999994E-2</v>
      </c>
      <c r="AH3185" s="36"/>
      <c r="AJ3185" s="37"/>
      <c r="AK3185" s="37"/>
    </row>
    <row r="3186" spans="6:37" x14ac:dyDescent="0.25">
      <c r="F3186" s="106"/>
      <c r="J3186" s="110">
        <v>49913</v>
      </c>
      <c r="K3186" s="106">
        <v>4.1713199999999997</v>
      </c>
      <c r="AF3186" s="35">
        <f t="shared" si="145"/>
        <v>48437</v>
      </c>
      <c r="AG3186" s="36">
        <f t="shared" si="144"/>
        <v>4.0366799999999994E-2</v>
      </c>
      <c r="AH3186" s="36"/>
      <c r="AJ3186" s="37"/>
      <c r="AK3186" s="37"/>
    </row>
    <row r="3187" spans="6:37" x14ac:dyDescent="0.25">
      <c r="F3187" s="106"/>
      <c r="J3187" s="110">
        <v>49914</v>
      </c>
      <c r="K3187" s="106">
        <v>4.1713199999999997</v>
      </c>
      <c r="AF3187" s="35">
        <f t="shared" si="145"/>
        <v>48438</v>
      </c>
      <c r="AG3187" s="36">
        <f t="shared" si="144"/>
        <v>4.0366799999999994E-2</v>
      </c>
      <c r="AH3187" s="36"/>
      <c r="AJ3187" s="37"/>
      <c r="AK3187" s="37"/>
    </row>
    <row r="3188" spans="6:37" x14ac:dyDescent="0.25">
      <c r="F3188" s="106"/>
      <c r="J3188" s="110">
        <v>49915</v>
      </c>
      <c r="K3188" s="106">
        <v>4.1713199999999997</v>
      </c>
      <c r="AF3188" s="35">
        <f t="shared" si="145"/>
        <v>48439</v>
      </c>
      <c r="AG3188" s="36">
        <f t="shared" si="144"/>
        <v>4.0371300000000006E-2</v>
      </c>
      <c r="AH3188" s="36"/>
      <c r="AJ3188" s="37"/>
      <c r="AK3188" s="37"/>
    </row>
    <row r="3189" spans="6:37" x14ac:dyDescent="0.25">
      <c r="F3189" s="106"/>
      <c r="J3189" s="110">
        <v>49916</v>
      </c>
      <c r="K3189" s="106">
        <v>4.17204</v>
      </c>
      <c r="AF3189" s="35">
        <f t="shared" si="145"/>
        <v>48440</v>
      </c>
      <c r="AG3189" s="36">
        <f t="shared" si="144"/>
        <v>4.0371300000000006E-2</v>
      </c>
      <c r="AH3189" s="36"/>
      <c r="AJ3189" s="37"/>
      <c r="AK3189" s="37"/>
    </row>
    <row r="3190" spans="6:37" x14ac:dyDescent="0.25">
      <c r="F3190" s="106"/>
      <c r="J3190" s="110">
        <v>49920</v>
      </c>
      <c r="K3190" s="106">
        <v>4.1713199999999997</v>
      </c>
      <c r="AF3190" s="35">
        <f t="shared" si="145"/>
        <v>48441</v>
      </c>
      <c r="AG3190" s="36">
        <f t="shared" si="144"/>
        <v>4.0371300000000006E-2</v>
      </c>
      <c r="AH3190" s="36"/>
      <c r="AJ3190" s="37"/>
      <c r="AK3190" s="37"/>
    </row>
    <row r="3191" spans="6:37" x14ac:dyDescent="0.25">
      <c r="F3191" s="106"/>
      <c r="J3191" s="110">
        <v>49921</v>
      </c>
      <c r="K3191" s="106">
        <v>4.1713199999999997</v>
      </c>
      <c r="AF3191" s="35">
        <f t="shared" si="145"/>
        <v>48442</v>
      </c>
      <c r="AG3191" s="36">
        <f t="shared" si="144"/>
        <v>4.0366799999999994E-2</v>
      </c>
      <c r="AH3191" s="36"/>
      <c r="AJ3191" s="37"/>
      <c r="AK3191" s="37"/>
    </row>
    <row r="3192" spans="6:37" x14ac:dyDescent="0.25">
      <c r="F3192" s="106"/>
      <c r="J3192" s="110">
        <v>49922</v>
      </c>
      <c r="K3192" s="106">
        <v>4.1713199999999997</v>
      </c>
      <c r="AF3192" s="35">
        <f t="shared" si="145"/>
        <v>48443</v>
      </c>
      <c r="AG3192" s="36">
        <f t="shared" si="144"/>
        <v>4.0366799999999994E-2</v>
      </c>
      <c r="AH3192" s="36"/>
      <c r="AJ3192" s="37"/>
      <c r="AK3192" s="37"/>
    </row>
    <row r="3193" spans="6:37" x14ac:dyDescent="0.25">
      <c r="F3193" s="106"/>
      <c r="J3193" s="110">
        <v>49923</v>
      </c>
      <c r="K3193" s="106">
        <v>4.1718000000000002</v>
      </c>
      <c r="AF3193" s="35">
        <f t="shared" si="145"/>
        <v>48444</v>
      </c>
      <c r="AG3193" s="36">
        <f t="shared" si="144"/>
        <v>4.0366799999999994E-2</v>
      </c>
      <c r="AH3193" s="36"/>
      <c r="AJ3193" s="37"/>
      <c r="AK3193" s="37"/>
    </row>
    <row r="3194" spans="6:37" x14ac:dyDescent="0.25">
      <c r="F3194" s="106"/>
      <c r="J3194" s="110">
        <v>49926</v>
      </c>
      <c r="K3194" s="106">
        <v>4.1713199999999997</v>
      </c>
      <c r="AF3194" s="35">
        <f t="shared" si="145"/>
        <v>48445</v>
      </c>
      <c r="AG3194" s="36">
        <f t="shared" si="144"/>
        <v>4.0366799999999994E-2</v>
      </c>
      <c r="AH3194" s="36"/>
      <c r="AJ3194" s="37"/>
      <c r="AK3194" s="37"/>
    </row>
    <row r="3195" spans="6:37" x14ac:dyDescent="0.25">
      <c r="F3195" s="106"/>
      <c r="J3195" s="110">
        <v>49927</v>
      </c>
      <c r="K3195" s="106">
        <v>4.1713199999999997</v>
      </c>
      <c r="AF3195" s="35">
        <f t="shared" si="145"/>
        <v>48446</v>
      </c>
      <c r="AG3195" s="36">
        <f t="shared" si="144"/>
        <v>4.0371300000000006E-2</v>
      </c>
      <c r="AH3195" s="36"/>
      <c r="AJ3195" s="37"/>
      <c r="AK3195" s="37"/>
    </row>
    <row r="3196" spans="6:37" x14ac:dyDescent="0.25">
      <c r="F3196" s="106"/>
      <c r="J3196" s="110">
        <v>49928</v>
      </c>
      <c r="K3196" s="106">
        <v>4.1713199999999997</v>
      </c>
      <c r="AF3196" s="35">
        <f t="shared" si="145"/>
        <v>48447</v>
      </c>
      <c r="AG3196" s="36">
        <f t="shared" si="144"/>
        <v>4.0371300000000006E-2</v>
      </c>
      <c r="AH3196" s="36"/>
      <c r="AJ3196" s="37"/>
      <c r="AK3196" s="37"/>
    </row>
    <row r="3197" spans="6:37" x14ac:dyDescent="0.25">
      <c r="F3197" s="106"/>
      <c r="J3197" s="110">
        <v>49929</v>
      </c>
      <c r="K3197" s="106">
        <v>4.1713199999999997</v>
      </c>
      <c r="AF3197" s="35">
        <f t="shared" si="145"/>
        <v>48448</v>
      </c>
      <c r="AG3197" s="36">
        <f t="shared" si="144"/>
        <v>4.0371300000000006E-2</v>
      </c>
      <c r="AH3197" s="36"/>
      <c r="AJ3197" s="37"/>
      <c r="AK3197" s="37"/>
    </row>
    <row r="3198" spans="6:37" x14ac:dyDescent="0.25">
      <c r="F3198" s="106"/>
      <c r="J3198" s="110">
        <v>49930</v>
      </c>
      <c r="K3198" s="106">
        <v>4.1718000000000002</v>
      </c>
      <c r="AF3198" s="35">
        <f t="shared" si="145"/>
        <v>48449</v>
      </c>
      <c r="AG3198" s="36">
        <f t="shared" si="144"/>
        <v>4.0366799999999994E-2</v>
      </c>
      <c r="AH3198" s="36"/>
      <c r="AJ3198" s="37"/>
      <c r="AK3198" s="37"/>
    </row>
    <row r="3199" spans="6:37" x14ac:dyDescent="0.25">
      <c r="F3199" s="106"/>
      <c r="J3199" s="110">
        <v>49933</v>
      </c>
      <c r="K3199" s="106">
        <v>4.1713199999999997</v>
      </c>
      <c r="AF3199" s="35">
        <f t="shared" si="145"/>
        <v>48450</v>
      </c>
      <c r="AG3199" s="36">
        <f t="shared" si="144"/>
        <v>4.0366799999999994E-2</v>
      </c>
      <c r="AH3199" s="36"/>
      <c r="AJ3199" s="37"/>
      <c r="AK3199" s="37"/>
    </row>
    <row r="3200" spans="6:37" x14ac:dyDescent="0.25">
      <c r="F3200" s="106"/>
      <c r="J3200" s="110">
        <v>49934</v>
      </c>
      <c r="K3200" s="106">
        <v>4.1713199999999997</v>
      </c>
      <c r="AF3200" s="35">
        <f t="shared" si="145"/>
        <v>48451</v>
      </c>
      <c r="AG3200" s="36">
        <f t="shared" si="144"/>
        <v>4.0366799999999994E-2</v>
      </c>
      <c r="AH3200" s="36"/>
      <c r="AJ3200" s="37"/>
      <c r="AK3200" s="37"/>
    </row>
    <row r="3201" spans="6:37" x14ac:dyDescent="0.25">
      <c r="F3201" s="106"/>
      <c r="J3201" s="110">
        <v>49935</v>
      </c>
      <c r="K3201" s="106">
        <v>4.1713199999999997</v>
      </c>
      <c r="AF3201" s="35">
        <f t="shared" si="145"/>
        <v>48452</v>
      </c>
      <c r="AG3201" s="36">
        <f t="shared" si="144"/>
        <v>4.0366799999999994E-2</v>
      </c>
      <c r="AH3201" s="36"/>
      <c r="AJ3201" s="37"/>
      <c r="AK3201" s="37"/>
    </row>
    <row r="3202" spans="6:37" x14ac:dyDescent="0.25">
      <c r="F3202" s="106"/>
      <c r="J3202" s="110">
        <v>49936</v>
      </c>
      <c r="K3202" s="106">
        <v>4.1713199999999997</v>
      </c>
      <c r="AF3202" s="35">
        <f t="shared" si="145"/>
        <v>48453</v>
      </c>
      <c r="AG3202" s="36">
        <f t="shared" si="144"/>
        <v>4.0371300000000006E-2</v>
      </c>
      <c r="AH3202" s="36"/>
      <c r="AJ3202" s="37"/>
      <c r="AK3202" s="37"/>
    </row>
    <row r="3203" spans="6:37" x14ac:dyDescent="0.25">
      <c r="F3203" s="106"/>
      <c r="J3203" s="110">
        <v>49937</v>
      </c>
      <c r="K3203" s="106">
        <v>4.1718000000000002</v>
      </c>
      <c r="AF3203" s="35">
        <f t="shared" si="145"/>
        <v>48454</v>
      </c>
      <c r="AG3203" s="36">
        <f t="shared" si="144"/>
        <v>4.0371300000000006E-2</v>
      </c>
      <c r="AH3203" s="36"/>
      <c r="AJ3203" s="37"/>
      <c r="AK3203" s="37"/>
    </row>
    <row r="3204" spans="6:37" x14ac:dyDescent="0.25">
      <c r="F3204" s="106"/>
      <c r="J3204" s="110">
        <v>49940</v>
      </c>
      <c r="K3204" s="106">
        <v>4.1713199999999997</v>
      </c>
      <c r="AF3204" s="35">
        <f t="shared" si="145"/>
        <v>48455</v>
      </c>
      <c r="AG3204" s="36">
        <f t="shared" si="144"/>
        <v>4.0371300000000006E-2</v>
      </c>
      <c r="AH3204" s="36"/>
      <c r="AJ3204" s="37"/>
      <c r="AK3204" s="37"/>
    </row>
    <row r="3205" spans="6:37" x14ac:dyDescent="0.25">
      <c r="F3205" s="106"/>
      <c r="J3205" s="110">
        <v>49941</v>
      </c>
      <c r="K3205" s="106">
        <v>4.1713199999999997</v>
      </c>
      <c r="AF3205" s="35">
        <f t="shared" si="145"/>
        <v>48456</v>
      </c>
      <c r="AG3205" s="36">
        <f t="shared" si="144"/>
        <v>4.0366799999999994E-2</v>
      </c>
      <c r="AH3205" s="36"/>
      <c r="AJ3205" s="37"/>
      <c r="AK3205" s="37"/>
    </row>
    <row r="3206" spans="6:37" x14ac:dyDescent="0.25">
      <c r="F3206" s="106"/>
      <c r="J3206" s="110">
        <v>49942</v>
      </c>
      <c r="K3206" s="106">
        <v>4.1713199999999997</v>
      </c>
      <c r="AF3206" s="35">
        <f t="shared" si="145"/>
        <v>48457</v>
      </c>
      <c r="AG3206" s="36">
        <f t="shared" si="144"/>
        <v>4.0366799999999994E-2</v>
      </c>
      <c r="AH3206" s="36"/>
      <c r="AJ3206" s="37"/>
      <c r="AK3206" s="37"/>
    </row>
    <row r="3207" spans="6:37" x14ac:dyDescent="0.25">
      <c r="F3207" s="106"/>
      <c r="J3207" s="110">
        <v>49943</v>
      </c>
      <c r="K3207" s="106">
        <v>4.1713199999999997</v>
      </c>
      <c r="AF3207" s="35">
        <f t="shared" si="145"/>
        <v>48458</v>
      </c>
      <c r="AG3207" s="36">
        <f t="shared" ref="AG3207:AG3270" si="146">_xlfn.IFNA(VLOOKUP(AF3207,J:K,2,FALSE)/100,AG3206)</f>
        <v>4.0366799999999994E-2</v>
      </c>
      <c r="AH3207" s="36"/>
      <c r="AJ3207" s="37"/>
      <c r="AK3207" s="37"/>
    </row>
    <row r="3208" spans="6:37" x14ac:dyDescent="0.25">
      <c r="F3208" s="106"/>
      <c r="J3208" s="110">
        <v>49944</v>
      </c>
      <c r="K3208" s="106">
        <v>4.1718000000000002</v>
      </c>
      <c r="AF3208" s="35">
        <f t="shared" ref="AF3208:AF3271" si="147">AF3207+1</f>
        <v>48459</v>
      </c>
      <c r="AG3208" s="36">
        <f t="shared" si="146"/>
        <v>4.0366799999999994E-2</v>
      </c>
      <c r="AH3208" s="36"/>
      <c r="AJ3208" s="37"/>
      <c r="AK3208" s="37"/>
    </row>
    <row r="3209" spans="6:37" x14ac:dyDescent="0.25">
      <c r="F3209" s="106"/>
      <c r="J3209" s="110">
        <v>49947</v>
      </c>
      <c r="K3209" s="106">
        <v>4.1713199999999997</v>
      </c>
      <c r="AF3209" s="35">
        <f t="shared" si="147"/>
        <v>48460</v>
      </c>
      <c r="AG3209" s="36">
        <f t="shared" si="146"/>
        <v>4.0373599999999996E-2</v>
      </c>
      <c r="AH3209" s="36"/>
      <c r="AJ3209" s="37"/>
      <c r="AK3209" s="37"/>
    </row>
    <row r="3210" spans="6:37" x14ac:dyDescent="0.25">
      <c r="F3210" s="106"/>
      <c r="J3210" s="110">
        <v>49948</v>
      </c>
      <c r="K3210" s="106">
        <v>4.1713199999999997</v>
      </c>
      <c r="AF3210" s="35">
        <f t="shared" si="147"/>
        <v>48461</v>
      </c>
      <c r="AG3210" s="36">
        <f t="shared" si="146"/>
        <v>4.0373599999999996E-2</v>
      </c>
      <c r="AH3210" s="36"/>
      <c r="AJ3210" s="37"/>
      <c r="AK3210" s="37"/>
    </row>
    <row r="3211" spans="6:37" x14ac:dyDescent="0.25">
      <c r="F3211" s="106"/>
      <c r="J3211" s="110">
        <v>49949</v>
      </c>
      <c r="K3211" s="106">
        <v>4.1713199999999997</v>
      </c>
      <c r="AF3211" s="35">
        <f t="shared" si="147"/>
        <v>48462</v>
      </c>
      <c r="AG3211" s="36">
        <f t="shared" si="146"/>
        <v>4.0373599999999996E-2</v>
      </c>
      <c r="AH3211" s="36"/>
      <c r="AJ3211" s="37"/>
      <c r="AK3211" s="37"/>
    </row>
    <row r="3212" spans="6:37" x14ac:dyDescent="0.25">
      <c r="F3212" s="106"/>
      <c r="J3212" s="110">
        <v>49950</v>
      </c>
      <c r="K3212" s="106">
        <v>4.1713199999999997</v>
      </c>
      <c r="AF3212" s="35">
        <f t="shared" si="147"/>
        <v>48463</v>
      </c>
      <c r="AG3212" s="36">
        <f t="shared" si="146"/>
        <v>4.0373599999999996E-2</v>
      </c>
      <c r="AH3212" s="36"/>
      <c r="AJ3212" s="37"/>
      <c r="AK3212" s="37"/>
    </row>
    <row r="3213" spans="6:37" x14ac:dyDescent="0.25">
      <c r="F3213" s="106"/>
      <c r="J3213" s="110">
        <v>49951</v>
      </c>
      <c r="K3213" s="106">
        <v>4.1718000000000002</v>
      </c>
      <c r="AF3213" s="35">
        <f t="shared" si="147"/>
        <v>48464</v>
      </c>
      <c r="AG3213" s="36">
        <f t="shared" si="146"/>
        <v>4.0366799999999994E-2</v>
      </c>
      <c r="AH3213" s="36"/>
      <c r="AJ3213" s="37"/>
      <c r="AK3213" s="37"/>
    </row>
    <row r="3214" spans="6:37" x14ac:dyDescent="0.25">
      <c r="F3214" s="106"/>
      <c r="J3214" s="110">
        <v>49954</v>
      </c>
      <c r="K3214" s="106">
        <v>4.1713199999999997</v>
      </c>
      <c r="AF3214" s="35">
        <f t="shared" si="147"/>
        <v>48465</v>
      </c>
      <c r="AG3214" s="36">
        <f t="shared" si="146"/>
        <v>4.0366799999999994E-2</v>
      </c>
      <c r="AH3214" s="36"/>
      <c r="AJ3214" s="37"/>
      <c r="AK3214" s="37"/>
    </row>
    <row r="3215" spans="6:37" x14ac:dyDescent="0.25">
      <c r="F3215" s="106"/>
      <c r="J3215" s="110">
        <v>49955</v>
      </c>
      <c r="K3215" s="106">
        <v>4.1713199999999997</v>
      </c>
      <c r="AF3215" s="35">
        <f t="shared" si="147"/>
        <v>48466</v>
      </c>
      <c r="AG3215" s="36">
        <f t="shared" si="146"/>
        <v>4.0366799999999994E-2</v>
      </c>
      <c r="AH3215" s="36"/>
      <c r="AJ3215" s="37"/>
      <c r="AK3215" s="37"/>
    </row>
    <row r="3216" spans="6:37" x14ac:dyDescent="0.25">
      <c r="F3216" s="106"/>
      <c r="J3216" s="110">
        <v>49956</v>
      </c>
      <c r="K3216" s="106">
        <v>4.1713199999999997</v>
      </c>
      <c r="AF3216" s="35">
        <f t="shared" si="147"/>
        <v>48467</v>
      </c>
      <c r="AG3216" s="36">
        <f t="shared" si="146"/>
        <v>4.0371300000000006E-2</v>
      </c>
      <c r="AH3216" s="36"/>
      <c r="AJ3216" s="37"/>
      <c r="AK3216" s="37"/>
    </row>
    <row r="3217" spans="6:37" x14ac:dyDescent="0.25">
      <c r="F3217" s="106"/>
      <c r="J3217" s="110">
        <v>49957</v>
      </c>
      <c r="K3217" s="106">
        <v>4.1713199999999997</v>
      </c>
      <c r="AF3217" s="35">
        <f t="shared" si="147"/>
        <v>48468</v>
      </c>
      <c r="AG3217" s="36">
        <f t="shared" si="146"/>
        <v>4.0371300000000006E-2</v>
      </c>
      <c r="AH3217" s="36"/>
      <c r="AJ3217" s="37"/>
      <c r="AK3217" s="37"/>
    </row>
    <row r="3218" spans="6:37" x14ac:dyDescent="0.25">
      <c r="F3218" s="106"/>
      <c r="J3218" s="110">
        <v>49958</v>
      </c>
      <c r="K3218" s="106">
        <v>4.17204</v>
      </c>
      <c r="AF3218" s="35">
        <f t="shared" si="147"/>
        <v>48469</v>
      </c>
      <c r="AG3218" s="36">
        <f t="shared" si="146"/>
        <v>4.0371300000000006E-2</v>
      </c>
      <c r="AH3218" s="36"/>
      <c r="AJ3218" s="37"/>
      <c r="AK3218" s="37"/>
    </row>
    <row r="3219" spans="6:37" x14ac:dyDescent="0.25">
      <c r="F3219" s="106"/>
      <c r="J3219" s="110">
        <v>49962</v>
      </c>
      <c r="K3219" s="106">
        <v>4.1713199999999997</v>
      </c>
      <c r="AF3219" s="35">
        <f t="shared" si="147"/>
        <v>48470</v>
      </c>
      <c r="AG3219" s="36">
        <f t="shared" si="146"/>
        <v>4.0366799999999994E-2</v>
      </c>
      <c r="AH3219" s="36"/>
      <c r="AJ3219" s="37"/>
      <c r="AK3219" s="37"/>
    </row>
    <row r="3220" spans="6:37" x14ac:dyDescent="0.25">
      <c r="F3220" s="106"/>
      <c r="J3220" s="110">
        <v>49963</v>
      </c>
      <c r="K3220" s="106">
        <v>4.1713199999999997</v>
      </c>
      <c r="AF3220" s="35">
        <f t="shared" si="147"/>
        <v>48471</v>
      </c>
      <c r="AG3220" s="36">
        <f t="shared" si="146"/>
        <v>4.0366799999999994E-2</v>
      </c>
      <c r="AH3220" s="36"/>
      <c r="AJ3220" s="37"/>
      <c r="AK3220" s="37"/>
    </row>
    <row r="3221" spans="6:37" x14ac:dyDescent="0.25">
      <c r="F3221" s="106"/>
      <c r="J3221" s="110">
        <v>49964</v>
      </c>
      <c r="K3221" s="106">
        <v>4.1713199999999997</v>
      </c>
      <c r="AF3221" s="35">
        <f t="shared" si="147"/>
        <v>48472</v>
      </c>
      <c r="AG3221" s="36">
        <f t="shared" si="146"/>
        <v>4.0366799999999994E-2</v>
      </c>
      <c r="AH3221" s="36"/>
      <c r="AJ3221" s="37"/>
      <c r="AK3221" s="37"/>
    </row>
    <row r="3222" spans="6:37" x14ac:dyDescent="0.25">
      <c r="F3222" s="106"/>
      <c r="J3222" s="110">
        <v>49965</v>
      </c>
      <c r="K3222" s="106">
        <v>4.1718000000000002</v>
      </c>
      <c r="AF3222" s="35">
        <f t="shared" si="147"/>
        <v>48473</v>
      </c>
      <c r="AG3222" s="36">
        <f t="shared" si="146"/>
        <v>4.0366799999999994E-2</v>
      </c>
      <c r="AH3222" s="36"/>
      <c r="AJ3222" s="37"/>
      <c r="AK3222" s="37"/>
    </row>
    <row r="3223" spans="6:37" x14ac:dyDescent="0.25">
      <c r="F3223" s="106"/>
      <c r="J3223" s="110">
        <v>49968</v>
      </c>
      <c r="K3223" s="106">
        <v>4.1713199999999997</v>
      </c>
      <c r="AF3223" s="35">
        <f t="shared" si="147"/>
        <v>48474</v>
      </c>
      <c r="AG3223" s="36">
        <f t="shared" si="146"/>
        <v>4.0371300000000006E-2</v>
      </c>
      <c r="AH3223" s="36"/>
      <c r="AJ3223" s="37"/>
      <c r="AK3223" s="37"/>
    </row>
    <row r="3224" spans="6:37" x14ac:dyDescent="0.25">
      <c r="F3224" s="106"/>
      <c r="J3224" s="110">
        <v>49969</v>
      </c>
      <c r="K3224" s="106">
        <v>4.1713199999999997</v>
      </c>
      <c r="AF3224" s="35">
        <f t="shared" si="147"/>
        <v>48475</v>
      </c>
      <c r="AG3224" s="36">
        <f t="shared" si="146"/>
        <v>4.0371300000000006E-2</v>
      </c>
      <c r="AH3224" s="36"/>
      <c r="AJ3224" s="37"/>
      <c r="AK3224" s="37"/>
    </row>
    <row r="3225" spans="6:37" x14ac:dyDescent="0.25">
      <c r="F3225" s="106"/>
      <c r="J3225" s="110">
        <v>49970</v>
      </c>
      <c r="K3225" s="106">
        <v>4.1713199999999997</v>
      </c>
      <c r="AF3225" s="35">
        <f t="shared" si="147"/>
        <v>48476</v>
      </c>
      <c r="AG3225" s="36">
        <f t="shared" si="146"/>
        <v>4.0371300000000006E-2</v>
      </c>
      <c r="AH3225" s="36"/>
      <c r="AJ3225" s="37"/>
      <c r="AK3225" s="37"/>
    </row>
    <row r="3226" spans="6:37" x14ac:dyDescent="0.25">
      <c r="F3226" s="106"/>
      <c r="J3226" s="110">
        <v>49971</v>
      </c>
      <c r="K3226" s="106">
        <v>4.1713199999999997</v>
      </c>
      <c r="AF3226" s="35">
        <f t="shared" si="147"/>
        <v>48477</v>
      </c>
      <c r="AG3226" s="36">
        <f t="shared" si="146"/>
        <v>4.0366799999999994E-2</v>
      </c>
      <c r="AH3226" s="36"/>
      <c r="AJ3226" s="37"/>
      <c r="AK3226" s="37"/>
    </row>
    <row r="3227" spans="6:37" x14ac:dyDescent="0.25">
      <c r="F3227" s="106"/>
      <c r="J3227" s="110">
        <v>49972</v>
      </c>
      <c r="K3227" s="106">
        <v>4.1718000000000002</v>
      </c>
      <c r="AF3227" s="35">
        <f t="shared" si="147"/>
        <v>48478</v>
      </c>
      <c r="AG3227" s="36">
        <f t="shared" si="146"/>
        <v>4.0366799999999994E-2</v>
      </c>
      <c r="AH3227" s="36"/>
      <c r="AJ3227" s="37"/>
      <c r="AK3227" s="37"/>
    </row>
    <row r="3228" spans="6:37" x14ac:dyDescent="0.25">
      <c r="F3228" s="106"/>
      <c r="J3228" s="110">
        <v>49975</v>
      </c>
      <c r="K3228" s="106">
        <v>4.1713199999999997</v>
      </c>
      <c r="AF3228" s="35">
        <f t="shared" si="147"/>
        <v>48479</v>
      </c>
      <c r="AG3228" s="36">
        <f t="shared" si="146"/>
        <v>4.0366799999999994E-2</v>
      </c>
      <c r="AH3228" s="36"/>
      <c r="AJ3228" s="37"/>
      <c r="AK3228" s="37"/>
    </row>
    <row r="3229" spans="6:37" x14ac:dyDescent="0.25">
      <c r="F3229" s="106"/>
      <c r="J3229" s="110">
        <v>49976</v>
      </c>
      <c r="K3229" s="106">
        <v>4.1713199999999997</v>
      </c>
      <c r="AF3229" s="35">
        <f t="shared" si="147"/>
        <v>48480</v>
      </c>
      <c r="AG3229" s="36">
        <f t="shared" si="146"/>
        <v>4.0366799999999994E-2</v>
      </c>
      <c r="AH3229" s="36"/>
      <c r="AJ3229" s="37"/>
      <c r="AK3229" s="37"/>
    </row>
    <row r="3230" spans="6:37" x14ac:dyDescent="0.25">
      <c r="F3230" s="106"/>
      <c r="J3230" s="110">
        <v>49977</v>
      </c>
      <c r="K3230" s="106">
        <v>4.1713199999999997</v>
      </c>
      <c r="AF3230" s="35">
        <f t="shared" si="147"/>
        <v>48481</v>
      </c>
      <c r="AG3230" s="36">
        <f t="shared" si="146"/>
        <v>4.0371300000000006E-2</v>
      </c>
      <c r="AH3230" s="36"/>
      <c r="AJ3230" s="37"/>
      <c r="AK3230" s="37"/>
    </row>
    <row r="3231" spans="6:37" x14ac:dyDescent="0.25">
      <c r="F3231" s="106"/>
      <c r="J3231" s="110">
        <v>49978</v>
      </c>
      <c r="K3231" s="106">
        <v>4.1713199999999997</v>
      </c>
      <c r="AF3231" s="35">
        <f t="shared" si="147"/>
        <v>48482</v>
      </c>
      <c r="AG3231" s="36">
        <f t="shared" si="146"/>
        <v>4.0371300000000006E-2</v>
      </c>
      <c r="AH3231" s="36"/>
      <c r="AJ3231" s="37"/>
      <c r="AK3231" s="37"/>
    </row>
    <row r="3232" spans="6:37" x14ac:dyDescent="0.25">
      <c r="F3232" s="106"/>
      <c r="J3232" s="110">
        <v>49979</v>
      </c>
      <c r="K3232" s="106">
        <v>4.1718000000000002</v>
      </c>
      <c r="AF3232" s="35">
        <f t="shared" si="147"/>
        <v>48483</v>
      </c>
      <c r="AG3232" s="36">
        <f t="shared" si="146"/>
        <v>4.0371300000000006E-2</v>
      </c>
      <c r="AH3232" s="36"/>
      <c r="AJ3232" s="37"/>
      <c r="AK3232" s="37"/>
    </row>
    <row r="3233" spans="6:37" x14ac:dyDescent="0.25">
      <c r="F3233" s="106"/>
      <c r="J3233" s="110">
        <v>49982</v>
      </c>
      <c r="K3233" s="106">
        <v>4.1713199999999997</v>
      </c>
      <c r="AF3233" s="35">
        <f t="shared" si="147"/>
        <v>48484</v>
      </c>
      <c r="AG3233" s="36">
        <f t="shared" si="146"/>
        <v>4.0366799999999994E-2</v>
      </c>
      <c r="AH3233" s="36"/>
      <c r="AJ3233" s="37"/>
      <c r="AK3233" s="37"/>
    </row>
    <row r="3234" spans="6:37" x14ac:dyDescent="0.25">
      <c r="F3234" s="106"/>
      <c r="J3234" s="110">
        <v>49983</v>
      </c>
      <c r="K3234" s="106">
        <v>4.1713199999999997</v>
      </c>
      <c r="AF3234" s="35">
        <f t="shared" si="147"/>
        <v>48485</v>
      </c>
      <c r="AG3234" s="36">
        <f t="shared" si="146"/>
        <v>4.0366799999999994E-2</v>
      </c>
      <c r="AH3234" s="36"/>
      <c r="AJ3234" s="37"/>
      <c r="AK3234" s="37"/>
    </row>
    <row r="3235" spans="6:37" x14ac:dyDescent="0.25">
      <c r="F3235" s="106"/>
      <c r="J3235" s="110">
        <v>49984</v>
      </c>
      <c r="K3235" s="106">
        <v>4.1713199999999997</v>
      </c>
      <c r="AF3235" s="35">
        <f t="shared" si="147"/>
        <v>48486</v>
      </c>
      <c r="AG3235" s="36">
        <f t="shared" si="146"/>
        <v>4.0366799999999994E-2</v>
      </c>
      <c r="AH3235" s="36"/>
      <c r="AJ3235" s="37"/>
      <c r="AK3235" s="37"/>
    </row>
    <row r="3236" spans="6:37" x14ac:dyDescent="0.25">
      <c r="F3236" s="106"/>
      <c r="J3236" s="110">
        <v>49985</v>
      </c>
      <c r="K3236" s="106">
        <v>4.1713199999999997</v>
      </c>
      <c r="AF3236" s="35">
        <f t="shared" si="147"/>
        <v>48487</v>
      </c>
      <c r="AG3236" s="36">
        <f t="shared" si="146"/>
        <v>4.0366799999999994E-2</v>
      </c>
      <c r="AH3236" s="36"/>
      <c r="AJ3236" s="37"/>
      <c r="AK3236" s="37"/>
    </row>
    <row r="3237" spans="6:37" x14ac:dyDescent="0.25">
      <c r="F3237" s="106"/>
      <c r="J3237" s="110">
        <v>49986</v>
      </c>
      <c r="K3237" s="106">
        <v>4.1718000000000002</v>
      </c>
      <c r="AF3237" s="35">
        <f t="shared" si="147"/>
        <v>48488</v>
      </c>
      <c r="AG3237" s="36">
        <f t="shared" si="146"/>
        <v>4.0371300000000006E-2</v>
      </c>
      <c r="AH3237" s="36"/>
      <c r="AJ3237" s="37"/>
      <c r="AK3237" s="37"/>
    </row>
    <row r="3238" spans="6:37" x14ac:dyDescent="0.25">
      <c r="F3238" s="106"/>
      <c r="J3238" s="110">
        <v>49989</v>
      </c>
      <c r="K3238" s="106">
        <v>4.1715600000000004</v>
      </c>
      <c r="AF3238" s="35">
        <f t="shared" si="147"/>
        <v>48489</v>
      </c>
      <c r="AG3238" s="36">
        <f t="shared" si="146"/>
        <v>4.0371300000000006E-2</v>
      </c>
      <c r="AH3238" s="36"/>
      <c r="AJ3238" s="37"/>
      <c r="AK3238" s="37"/>
    </row>
    <row r="3239" spans="6:37" x14ac:dyDescent="0.25">
      <c r="F3239" s="106"/>
      <c r="J3239" s="110">
        <v>49991</v>
      </c>
      <c r="K3239" s="106">
        <v>4.1713199999999997</v>
      </c>
      <c r="AF3239" s="35">
        <f t="shared" si="147"/>
        <v>48490</v>
      </c>
      <c r="AG3239" s="36">
        <f t="shared" si="146"/>
        <v>4.0371300000000006E-2</v>
      </c>
      <c r="AH3239" s="36"/>
      <c r="AJ3239" s="37"/>
      <c r="AK3239" s="37"/>
    </row>
    <row r="3240" spans="6:37" x14ac:dyDescent="0.25">
      <c r="F3240" s="106"/>
      <c r="J3240" s="110">
        <v>49992</v>
      </c>
      <c r="K3240" s="106">
        <v>4.1713199999999997</v>
      </c>
      <c r="AF3240" s="35">
        <f t="shared" si="147"/>
        <v>48491</v>
      </c>
      <c r="AG3240" s="36">
        <f t="shared" si="146"/>
        <v>4.0366799999999994E-2</v>
      </c>
      <c r="AH3240" s="36"/>
      <c r="AJ3240" s="37"/>
      <c r="AK3240" s="37"/>
    </row>
    <row r="3241" spans="6:37" x14ac:dyDescent="0.25">
      <c r="F3241" s="106"/>
      <c r="J3241" s="110">
        <v>49993</v>
      </c>
      <c r="K3241" s="106">
        <v>4.1718000000000002</v>
      </c>
      <c r="AF3241" s="35">
        <f t="shared" si="147"/>
        <v>48492</v>
      </c>
      <c r="AG3241" s="36">
        <f t="shared" si="146"/>
        <v>4.0366799999999994E-2</v>
      </c>
      <c r="AH3241" s="36"/>
      <c r="AJ3241" s="37"/>
      <c r="AK3241" s="37"/>
    </row>
    <row r="3242" spans="6:37" x14ac:dyDescent="0.25">
      <c r="F3242" s="106"/>
      <c r="J3242" s="110">
        <v>49996</v>
      </c>
      <c r="K3242" s="106">
        <v>4.1713199999999997</v>
      </c>
      <c r="AF3242" s="35">
        <f t="shared" si="147"/>
        <v>48493</v>
      </c>
      <c r="AG3242" s="36">
        <f t="shared" si="146"/>
        <v>4.0366799999999994E-2</v>
      </c>
      <c r="AH3242" s="36"/>
      <c r="AJ3242" s="37"/>
      <c r="AK3242" s="37"/>
    </row>
    <row r="3243" spans="6:37" x14ac:dyDescent="0.25">
      <c r="F3243" s="106"/>
      <c r="J3243" s="110">
        <v>49997</v>
      </c>
      <c r="K3243" s="106">
        <v>4.1713199999999997</v>
      </c>
      <c r="AF3243" s="35">
        <f t="shared" si="147"/>
        <v>48494</v>
      </c>
      <c r="AG3243" s="36">
        <f t="shared" si="146"/>
        <v>4.0366799999999994E-2</v>
      </c>
      <c r="AH3243" s="36"/>
      <c r="AJ3243" s="37"/>
      <c r="AK3243" s="37"/>
    </row>
    <row r="3244" spans="6:37" x14ac:dyDescent="0.25">
      <c r="F3244" s="106"/>
      <c r="J3244" s="110">
        <v>49998</v>
      </c>
      <c r="K3244" s="106">
        <v>4.1713199999999997</v>
      </c>
      <c r="AF3244" s="35">
        <f t="shared" si="147"/>
        <v>48495</v>
      </c>
      <c r="AG3244" s="36">
        <f t="shared" si="146"/>
        <v>4.0373599999999996E-2</v>
      </c>
      <c r="AH3244" s="36"/>
      <c r="AJ3244" s="37"/>
      <c r="AK3244" s="37"/>
    </row>
    <row r="3245" spans="6:37" x14ac:dyDescent="0.25">
      <c r="F3245" s="106"/>
      <c r="J3245" s="110">
        <v>49999</v>
      </c>
      <c r="K3245" s="106">
        <v>4.1713199999999997</v>
      </c>
      <c r="AF3245" s="35">
        <f t="shared" si="147"/>
        <v>48496</v>
      </c>
      <c r="AG3245" s="36">
        <f t="shared" si="146"/>
        <v>4.0373599999999996E-2</v>
      </c>
      <c r="AH3245" s="36"/>
      <c r="AJ3245" s="37"/>
      <c r="AK3245" s="37"/>
    </row>
    <row r="3246" spans="6:37" x14ac:dyDescent="0.25">
      <c r="F3246" s="106"/>
      <c r="J3246" s="110">
        <v>50000</v>
      </c>
      <c r="K3246" s="106">
        <v>4.1718000000000002</v>
      </c>
      <c r="AF3246" s="35">
        <f t="shared" si="147"/>
        <v>48497</v>
      </c>
      <c r="AG3246" s="36">
        <f t="shared" si="146"/>
        <v>4.0373599999999996E-2</v>
      </c>
      <c r="AH3246" s="36"/>
      <c r="AJ3246" s="37"/>
      <c r="AK3246" s="37"/>
    </row>
    <row r="3247" spans="6:37" x14ac:dyDescent="0.25">
      <c r="F3247" s="106"/>
      <c r="J3247" s="110">
        <v>50003</v>
      </c>
      <c r="K3247" s="106">
        <v>4.1713199999999997</v>
      </c>
      <c r="AF3247" s="35">
        <f t="shared" si="147"/>
        <v>48498</v>
      </c>
      <c r="AG3247" s="36">
        <f t="shared" si="146"/>
        <v>4.0373599999999996E-2</v>
      </c>
      <c r="AH3247" s="36"/>
      <c r="AJ3247" s="37"/>
      <c r="AK3247" s="37"/>
    </row>
    <row r="3248" spans="6:37" x14ac:dyDescent="0.25">
      <c r="F3248" s="106"/>
      <c r="J3248" s="110">
        <v>50004</v>
      </c>
      <c r="K3248" s="106">
        <v>4.1713199999999997</v>
      </c>
      <c r="AF3248" s="35">
        <f t="shared" si="147"/>
        <v>48499</v>
      </c>
      <c r="AG3248" s="36">
        <f t="shared" si="146"/>
        <v>4.0366799999999994E-2</v>
      </c>
      <c r="AH3248" s="36"/>
      <c r="AJ3248" s="37"/>
      <c r="AK3248" s="37"/>
    </row>
    <row r="3249" spans="6:37" x14ac:dyDescent="0.25">
      <c r="F3249" s="106"/>
      <c r="J3249" s="110">
        <v>50005</v>
      </c>
      <c r="K3249" s="106">
        <v>4.1715600000000004</v>
      </c>
      <c r="AF3249" s="35">
        <f t="shared" si="147"/>
        <v>48500</v>
      </c>
      <c r="AG3249" s="36">
        <f t="shared" si="146"/>
        <v>4.0366799999999994E-2</v>
      </c>
      <c r="AH3249" s="36"/>
      <c r="AJ3249" s="37"/>
      <c r="AK3249" s="37"/>
    </row>
    <row r="3250" spans="6:37" x14ac:dyDescent="0.25">
      <c r="F3250" s="106"/>
      <c r="J3250" s="110">
        <v>50007</v>
      </c>
      <c r="K3250" s="106">
        <v>4.1718000000000002</v>
      </c>
      <c r="AF3250" s="35">
        <f t="shared" si="147"/>
        <v>48501</v>
      </c>
      <c r="AG3250" s="36">
        <f t="shared" si="146"/>
        <v>4.0366799999999994E-2</v>
      </c>
      <c r="AH3250" s="36"/>
      <c r="AJ3250" s="37"/>
      <c r="AK3250" s="37"/>
    </row>
    <row r="3251" spans="6:37" x14ac:dyDescent="0.25">
      <c r="F3251" s="106"/>
      <c r="J3251" s="110">
        <v>50010</v>
      </c>
      <c r="K3251" s="106">
        <v>4.1713199999999997</v>
      </c>
      <c r="AF3251" s="35">
        <f t="shared" si="147"/>
        <v>48502</v>
      </c>
      <c r="AG3251" s="36">
        <f t="shared" si="146"/>
        <v>4.0371300000000006E-2</v>
      </c>
      <c r="AH3251" s="36"/>
      <c r="AJ3251" s="37"/>
      <c r="AK3251" s="37"/>
    </row>
    <row r="3252" spans="6:37" x14ac:dyDescent="0.25">
      <c r="F3252" s="106"/>
      <c r="J3252" s="110">
        <v>50011</v>
      </c>
      <c r="K3252" s="106">
        <v>4.1713199999999997</v>
      </c>
      <c r="AF3252" s="35">
        <f t="shared" si="147"/>
        <v>48503</v>
      </c>
      <c r="AG3252" s="36">
        <f t="shared" si="146"/>
        <v>4.0371300000000006E-2</v>
      </c>
      <c r="AH3252" s="36"/>
      <c r="AJ3252" s="37"/>
      <c r="AK3252" s="37"/>
    </row>
    <row r="3253" spans="6:37" x14ac:dyDescent="0.25">
      <c r="F3253" s="106"/>
      <c r="J3253" s="110">
        <v>50012</v>
      </c>
      <c r="K3253" s="106">
        <v>4.1713199999999997</v>
      </c>
      <c r="AF3253" s="35">
        <f t="shared" si="147"/>
        <v>48504</v>
      </c>
      <c r="AG3253" s="36">
        <f t="shared" si="146"/>
        <v>4.0371300000000006E-2</v>
      </c>
      <c r="AH3253" s="36"/>
      <c r="AJ3253" s="37"/>
      <c r="AK3253" s="37"/>
    </row>
    <row r="3254" spans="6:37" x14ac:dyDescent="0.25">
      <c r="F3254" s="106"/>
      <c r="J3254" s="110">
        <v>50013</v>
      </c>
      <c r="K3254" s="106">
        <v>4.1713199999999997</v>
      </c>
      <c r="AF3254" s="35">
        <f t="shared" si="147"/>
        <v>48505</v>
      </c>
      <c r="AG3254" s="36">
        <f t="shared" si="146"/>
        <v>4.0366799999999994E-2</v>
      </c>
      <c r="AH3254" s="36"/>
      <c r="AJ3254" s="37"/>
      <c r="AK3254" s="37"/>
    </row>
    <row r="3255" spans="6:37" x14ac:dyDescent="0.25">
      <c r="F3255" s="106"/>
      <c r="J3255" s="110">
        <v>50014</v>
      </c>
      <c r="K3255" s="106">
        <v>4.1718000000000002</v>
      </c>
      <c r="AF3255" s="35">
        <f t="shared" si="147"/>
        <v>48506</v>
      </c>
      <c r="AG3255" s="36">
        <f t="shared" si="146"/>
        <v>4.0366799999999994E-2</v>
      </c>
      <c r="AH3255" s="36"/>
      <c r="AJ3255" s="37"/>
      <c r="AK3255" s="37"/>
    </row>
    <row r="3256" spans="6:37" x14ac:dyDescent="0.25">
      <c r="F3256" s="106"/>
      <c r="J3256" s="110">
        <v>50017</v>
      </c>
      <c r="K3256" s="106">
        <v>4.1713199999999997</v>
      </c>
      <c r="AF3256" s="35">
        <f t="shared" si="147"/>
        <v>48507</v>
      </c>
      <c r="AG3256" s="36">
        <f t="shared" si="146"/>
        <v>4.0366799999999994E-2</v>
      </c>
      <c r="AH3256" s="36"/>
      <c r="AJ3256" s="37"/>
      <c r="AK3256" s="37"/>
    </row>
    <row r="3257" spans="6:37" x14ac:dyDescent="0.25">
      <c r="F3257" s="106"/>
      <c r="J3257" s="110">
        <v>50018</v>
      </c>
      <c r="K3257" s="106">
        <v>4.1713199999999997</v>
      </c>
      <c r="AF3257" s="35">
        <f t="shared" si="147"/>
        <v>48508</v>
      </c>
      <c r="AG3257" s="36">
        <f t="shared" si="146"/>
        <v>4.0366799999999994E-2</v>
      </c>
      <c r="AH3257" s="36"/>
      <c r="AJ3257" s="37"/>
      <c r="AK3257" s="37"/>
    </row>
    <row r="3258" spans="6:37" x14ac:dyDescent="0.25">
      <c r="F3258" s="106"/>
      <c r="J3258" s="110">
        <v>50019</v>
      </c>
      <c r="K3258" s="106">
        <v>4.1713199999999997</v>
      </c>
      <c r="AF3258" s="35">
        <f t="shared" si="147"/>
        <v>48509</v>
      </c>
      <c r="AG3258" s="36">
        <f t="shared" si="146"/>
        <v>4.0371300000000006E-2</v>
      </c>
      <c r="AH3258" s="36"/>
      <c r="AJ3258" s="37"/>
      <c r="AK3258" s="37"/>
    </row>
    <row r="3259" spans="6:37" x14ac:dyDescent="0.25">
      <c r="F3259" s="106"/>
      <c r="J3259" s="110">
        <v>50020</v>
      </c>
      <c r="K3259" s="106">
        <v>4.1713199999999997</v>
      </c>
      <c r="AF3259" s="35">
        <f t="shared" si="147"/>
        <v>48510</v>
      </c>
      <c r="AG3259" s="36">
        <f t="shared" si="146"/>
        <v>4.0371300000000006E-2</v>
      </c>
      <c r="AH3259" s="36"/>
      <c r="AJ3259" s="37"/>
      <c r="AK3259" s="37"/>
    </row>
    <row r="3260" spans="6:37" x14ac:dyDescent="0.25">
      <c r="F3260" s="106"/>
      <c r="J3260" s="110">
        <v>50021</v>
      </c>
      <c r="K3260" s="106">
        <v>4.1718000000000002</v>
      </c>
      <c r="AF3260" s="35">
        <f t="shared" si="147"/>
        <v>48511</v>
      </c>
      <c r="AG3260" s="36">
        <f t="shared" si="146"/>
        <v>4.0371300000000006E-2</v>
      </c>
      <c r="AH3260" s="36"/>
      <c r="AJ3260" s="37"/>
      <c r="AK3260" s="37"/>
    </row>
    <row r="3261" spans="6:37" x14ac:dyDescent="0.25">
      <c r="F3261" s="106"/>
      <c r="J3261" s="110">
        <v>50024</v>
      </c>
      <c r="K3261" s="106">
        <v>4.1713199999999997</v>
      </c>
      <c r="AF3261" s="35">
        <f t="shared" si="147"/>
        <v>48512</v>
      </c>
      <c r="AG3261" s="36">
        <f t="shared" si="146"/>
        <v>4.0366799999999994E-2</v>
      </c>
      <c r="AH3261" s="36"/>
      <c r="AJ3261" s="37"/>
      <c r="AK3261" s="37"/>
    </row>
    <row r="3262" spans="6:37" x14ac:dyDescent="0.25">
      <c r="F3262" s="106"/>
      <c r="J3262" s="110">
        <v>50025</v>
      </c>
      <c r="K3262" s="106">
        <v>4.1713199999999997</v>
      </c>
      <c r="AF3262" s="35">
        <f t="shared" si="147"/>
        <v>48513</v>
      </c>
      <c r="AG3262" s="36">
        <f t="shared" si="146"/>
        <v>4.0366799999999994E-2</v>
      </c>
      <c r="AH3262" s="36"/>
      <c r="AJ3262" s="37"/>
      <c r="AK3262" s="37"/>
    </row>
    <row r="3263" spans="6:37" x14ac:dyDescent="0.25">
      <c r="F3263" s="106"/>
      <c r="J3263" s="110">
        <v>50026</v>
      </c>
      <c r="K3263" s="106">
        <v>4.1713199999999997</v>
      </c>
      <c r="AF3263" s="35">
        <f t="shared" si="147"/>
        <v>48514</v>
      </c>
      <c r="AG3263" s="36">
        <f t="shared" si="146"/>
        <v>4.0366799999999994E-2</v>
      </c>
      <c r="AH3263" s="36"/>
      <c r="AJ3263" s="37"/>
      <c r="AK3263" s="37"/>
    </row>
    <row r="3264" spans="6:37" x14ac:dyDescent="0.25">
      <c r="F3264" s="106"/>
      <c r="J3264" s="110">
        <v>50027</v>
      </c>
      <c r="K3264" s="106">
        <v>4.1713199999999997</v>
      </c>
      <c r="AF3264" s="35">
        <f t="shared" si="147"/>
        <v>48515</v>
      </c>
      <c r="AG3264" s="36">
        <f t="shared" si="146"/>
        <v>4.0366799999999994E-2</v>
      </c>
      <c r="AH3264" s="36"/>
      <c r="AJ3264" s="37"/>
      <c r="AK3264" s="37"/>
    </row>
    <row r="3265" spans="6:37" x14ac:dyDescent="0.25">
      <c r="F3265" s="106"/>
      <c r="J3265" s="110">
        <v>50028</v>
      </c>
      <c r="K3265" s="106">
        <v>4.1718000000000002</v>
      </c>
      <c r="AF3265" s="35">
        <f t="shared" si="147"/>
        <v>48516</v>
      </c>
      <c r="AG3265" s="36">
        <f t="shared" si="146"/>
        <v>4.0371300000000006E-2</v>
      </c>
      <c r="AH3265" s="36"/>
      <c r="AJ3265" s="37"/>
      <c r="AK3265" s="37"/>
    </row>
    <row r="3266" spans="6:37" x14ac:dyDescent="0.25">
      <c r="F3266" s="106"/>
      <c r="J3266" s="110">
        <v>50031</v>
      </c>
      <c r="K3266" s="106">
        <v>4.1713199999999997</v>
      </c>
      <c r="AF3266" s="35">
        <f t="shared" si="147"/>
        <v>48517</v>
      </c>
      <c r="AG3266" s="36">
        <f t="shared" si="146"/>
        <v>4.0371300000000006E-2</v>
      </c>
      <c r="AH3266" s="36"/>
      <c r="AJ3266" s="37"/>
      <c r="AK3266" s="37"/>
    </row>
    <row r="3267" spans="6:37" x14ac:dyDescent="0.25">
      <c r="F3267" s="106"/>
      <c r="J3267" s="110">
        <v>50032</v>
      </c>
      <c r="K3267" s="106">
        <v>4.1713199999999997</v>
      </c>
      <c r="AF3267" s="35">
        <f t="shared" si="147"/>
        <v>48518</v>
      </c>
      <c r="AG3267" s="36">
        <f t="shared" si="146"/>
        <v>4.0371300000000006E-2</v>
      </c>
      <c r="AH3267" s="36"/>
      <c r="AJ3267" s="37"/>
      <c r="AK3267" s="37"/>
    </row>
    <row r="3268" spans="6:37" x14ac:dyDescent="0.25">
      <c r="F3268" s="106"/>
      <c r="J3268" s="110">
        <v>50033</v>
      </c>
      <c r="K3268" s="106">
        <v>4.1715600000000004</v>
      </c>
      <c r="AF3268" s="35">
        <f t="shared" si="147"/>
        <v>48519</v>
      </c>
      <c r="AG3268" s="36">
        <f t="shared" si="146"/>
        <v>4.0366799999999994E-2</v>
      </c>
      <c r="AH3268" s="36"/>
      <c r="AJ3268" s="37"/>
      <c r="AK3268" s="37"/>
    </row>
    <row r="3269" spans="6:37" x14ac:dyDescent="0.25">
      <c r="F3269" s="106"/>
      <c r="J3269" s="110">
        <v>50035</v>
      </c>
      <c r="K3269" s="106">
        <v>4.1718000000000002</v>
      </c>
      <c r="AF3269" s="35">
        <f t="shared" si="147"/>
        <v>48520</v>
      </c>
      <c r="AG3269" s="36">
        <f t="shared" si="146"/>
        <v>4.0366799999999994E-2</v>
      </c>
      <c r="AH3269" s="36"/>
      <c r="AJ3269" s="37"/>
      <c r="AK3269" s="37"/>
    </row>
    <row r="3270" spans="6:37" x14ac:dyDescent="0.25">
      <c r="F3270" s="106"/>
      <c r="J3270" s="110">
        <v>50038</v>
      </c>
      <c r="K3270" s="106">
        <v>4.1713199999999997</v>
      </c>
      <c r="AF3270" s="35">
        <f t="shared" si="147"/>
        <v>48521</v>
      </c>
      <c r="AG3270" s="36">
        <f t="shared" si="146"/>
        <v>4.0366799999999994E-2</v>
      </c>
      <c r="AH3270" s="36"/>
      <c r="AJ3270" s="37"/>
      <c r="AK3270" s="37"/>
    </row>
    <row r="3271" spans="6:37" x14ac:dyDescent="0.25">
      <c r="F3271" s="106"/>
      <c r="J3271" s="110">
        <v>50039</v>
      </c>
      <c r="K3271" s="106">
        <v>4.1713199999999997</v>
      </c>
      <c r="AF3271" s="35">
        <f t="shared" si="147"/>
        <v>48522</v>
      </c>
      <c r="AG3271" s="36">
        <f t="shared" ref="AG3271:AG3334" si="148">_xlfn.IFNA(VLOOKUP(AF3271,J:K,2,FALSE)/100,AG3270)</f>
        <v>4.0366799999999994E-2</v>
      </c>
      <c r="AH3271" s="36"/>
      <c r="AJ3271" s="37"/>
      <c r="AK3271" s="37"/>
    </row>
    <row r="3272" spans="6:37" x14ac:dyDescent="0.25">
      <c r="F3272" s="106"/>
      <c r="J3272" s="110">
        <v>50040</v>
      </c>
      <c r="K3272" s="106">
        <v>4.1715600000000004</v>
      </c>
      <c r="AF3272" s="35">
        <f t="shared" ref="AF3272:AF3335" si="149">AF3271+1</f>
        <v>48523</v>
      </c>
      <c r="AG3272" s="36">
        <f t="shared" si="148"/>
        <v>4.0371300000000006E-2</v>
      </c>
      <c r="AH3272" s="36"/>
      <c r="AJ3272" s="37"/>
      <c r="AK3272" s="37"/>
    </row>
    <row r="3273" spans="6:37" x14ac:dyDescent="0.25">
      <c r="F3273" s="106"/>
      <c r="J3273" s="110">
        <v>50042</v>
      </c>
      <c r="K3273" s="106">
        <v>4.1718000000000002</v>
      </c>
      <c r="AF3273" s="35">
        <f t="shared" si="149"/>
        <v>48524</v>
      </c>
      <c r="AG3273" s="36">
        <f t="shared" si="148"/>
        <v>4.0371300000000006E-2</v>
      </c>
      <c r="AH3273" s="36"/>
      <c r="AJ3273" s="37"/>
      <c r="AK3273" s="37"/>
    </row>
    <row r="3274" spans="6:37" x14ac:dyDescent="0.25">
      <c r="F3274" s="106"/>
      <c r="J3274" s="110">
        <v>50045</v>
      </c>
      <c r="K3274" s="106">
        <v>4.1713199999999997</v>
      </c>
      <c r="AF3274" s="35">
        <f t="shared" si="149"/>
        <v>48525</v>
      </c>
      <c r="AG3274" s="36">
        <f t="shared" si="148"/>
        <v>4.0371300000000006E-2</v>
      </c>
      <c r="AH3274" s="36"/>
      <c r="AJ3274" s="37"/>
      <c r="AK3274" s="37"/>
    </row>
    <row r="3275" spans="6:37" x14ac:dyDescent="0.25">
      <c r="F3275" s="106"/>
      <c r="J3275" s="110">
        <v>50046</v>
      </c>
      <c r="K3275" s="106">
        <v>4.1713199999999997</v>
      </c>
      <c r="AF3275" s="35">
        <f t="shared" si="149"/>
        <v>48526</v>
      </c>
      <c r="AG3275" s="36">
        <f t="shared" si="148"/>
        <v>4.0366799999999994E-2</v>
      </c>
      <c r="AH3275" s="36"/>
      <c r="AJ3275" s="37"/>
      <c r="AK3275" s="37"/>
    </row>
    <row r="3276" spans="6:37" x14ac:dyDescent="0.25">
      <c r="F3276" s="106"/>
      <c r="J3276" s="110">
        <v>50047</v>
      </c>
      <c r="K3276" s="106">
        <v>4.1713199999999997</v>
      </c>
      <c r="AF3276" s="35">
        <f t="shared" si="149"/>
        <v>48527</v>
      </c>
      <c r="AG3276" s="36">
        <f t="shared" si="148"/>
        <v>4.0366799999999994E-2</v>
      </c>
      <c r="AH3276" s="36"/>
      <c r="AJ3276" s="37"/>
      <c r="AK3276" s="37"/>
    </row>
    <row r="3277" spans="6:37" x14ac:dyDescent="0.25">
      <c r="F3277" s="106"/>
      <c r="J3277" s="110">
        <v>50048</v>
      </c>
      <c r="K3277" s="106">
        <v>4.1713199999999997</v>
      </c>
      <c r="AF3277" s="35">
        <f t="shared" si="149"/>
        <v>48528</v>
      </c>
      <c r="AG3277" s="36">
        <f t="shared" si="148"/>
        <v>4.0369099999999998E-2</v>
      </c>
      <c r="AH3277" s="36"/>
      <c r="AJ3277" s="37"/>
      <c r="AK3277" s="37"/>
    </row>
    <row r="3278" spans="6:37" x14ac:dyDescent="0.25">
      <c r="F3278" s="106"/>
      <c r="J3278" s="110">
        <v>50049</v>
      </c>
      <c r="K3278" s="106">
        <v>4.1718000000000002</v>
      </c>
      <c r="AF3278" s="35">
        <f t="shared" si="149"/>
        <v>48529</v>
      </c>
      <c r="AG3278" s="36">
        <f t="shared" si="148"/>
        <v>4.0369099999999998E-2</v>
      </c>
      <c r="AH3278" s="36"/>
      <c r="AJ3278" s="37"/>
      <c r="AK3278" s="37"/>
    </row>
    <row r="3279" spans="6:37" x14ac:dyDescent="0.25">
      <c r="F3279" s="106"/>
      <c r="J3279" s="110">
        <v>50052</v>
      </c>
      <c r="K3279" s="106">
        <v>4.1713199999999997</v>
      </c>
      <c r="AF3279" s="35">
        <f t="shared" si="149"/>
        <v>48530</v>
      </c>
      <c r="AG3279" s="36">
        <f t="shared" si="148"/>
        <v>4.0371300000000006E-2</v>
      </c>
      <c r="AH3279" s="36"/>
      <c r="AJ3279" s="37"/>
      <c r="AK3279" s="37"/>
    </row>
    <row r="3280" spans="6:37" x14ac:dyDescent="0.25">
      <c r="F3280" s="106"/>
      <c r="J3280" s="110">
        <v>50053</v>
      </c>
      <c r="K3280" s="106">
        <v>4.1713199999999997</v>
      </c>
      <c r="AF3280" s="35">
        <f t="shared" si="149"/>
        <v>48531</v>
      </c>
      <c r="AG3280" s="36">
        <f t="shared" si="148"/>
        <v>4.0371300000000006E-2</v>
      </c>
      <c r="AH3280" s="36"/>
      <c r="AJ3280" s="37"/>
      <c r="AK3280" s="37"/>
    </row>
    <row r="3281" spans="6:37" x14ac:dyDescent="0.25">
      <c r="F3281" s="106"/>
      <c r="J3281" s="110">
        <v>50054</v>
      </c>
      <c r="K3281" s="106">
        <v>4.1713199999999997</v>
      </c>
      <c r="AF3281" s="35">
        <f t="shared" si="149"/>
        <v>48532</v>
      </c>
      <c r="AG3281" s="36">
        <f t="shared" si="148"/>
        <v>4.0371300000000006E-2</v>
      </c>
      <c r="AH3281" s="36"/>
      <c r="AJ3281" s="37"/>
      <c r="AK3281" s="37"/>
    </row>
    <row r="3282" spans="6:37" x14ac:dyDescent="0.25">
      <c r="F3282" s="106"/>
      <c r="J3282" s="110">
        <v>50055</v>
      </c>
      <c r="K3282" s="106">
        <v>4.1713199999999997</v>
      </c>
      <c r="AF3282" s="35">
        <f t="shared" si="149"/>
        <v>48533</v>
      </c>
      <c r="AG3282" s="36">
        <f t="shared" si="148"/>
        <v>4.0366799999999994E-2</v>
      </c>
      <c r="AH3282" s="36"/>
      <c r="AJ3282" s="37"/>
      <c r="AK3282" s="37"/>
    </row>
    <row r="3283" spans="6:37" x14ac:dyDescent="0.25">
      <c r="F3283" s="106"/>
      <c r="J3283" s="110">
        <v>50056</v>
      </c>
      <c r="K3283" s="106">
        <v>4.17204</v>
      </c>
      <c r="AF3283" s="35">
        <f t="shared" si="149"/>
        <v>48534</v>
      </c>
      <c r="AG3283" s="36">
        <f t="shared" si="148"/>
        <v>4.0366799999999994E-2</v>
      </c>
      <c r="AH3283" s="36"/>
      <c r="AJ3283" s="37"/>
      <c r="AK3283" s="37"/>
    </row>
    <row r="3284" spans="6:37" x14ac:dyDescent="0.25">
      <c r="F3284" s="106"/>
      <c r="J3284" s="110">
        <v>50060</v>
      </c>
      <c r="K3284" s="106">
        <v>4.1713199999999997</v>
      </c>
      <c r="AF3284" s="35">
        <f t="shared" si="149"/>
        <v>48535</v>
      </c>
      <c r="AG3284" s="36">
        <f t="shared" si="148"/>
        <v>4.0366799999999994E-2</v>
      </c>
      <c r="AH3284" s="36"/>
      <c r="AJ3284" s="37"/>
      <c r="AK3284" s="37"/>
    </row>
    <row r="3285" spans="6:37" x14ac:dyDescent="0.25">
      <c r="F3285" s="106"/>
      <c r="J3285" s="110">
        <v>50061</v>
      </c>
      <c r="K3285" s="106">
        <v>4.1713199999999997</v>
      </c>
      <c r="AF3285" s="35">
        <f t="shared" si="149"/>
        <v>48536</v>
      </c>
      <c r="AG3285" s="36">
        <f t="shared" si="148"/>
        <v>4.0366799999999994E-2</v>
      </c>
      <c r="AH3285" s="36"/>
      <c r="AJ3285" s="37"/>
      <c r="AK3285" s="37"/>
    </row>
    <row r="3286" spans="6:37" x14ac:dyDescent="0.25">
      <c r="F3286" s="106"/>
      <c r="J3286" s="110">
        <v>50062</v>
      </c>
      <c r="K3286" s="106">
        <v>4.1713199999999997</v>
      </c>
      <c r="AF3286" s="35">
        <f t="shared" si="149"/>
        <v>48537</v>
      </c>
      <c r="AG3286" s="36">
        <f t="shared" si="148"/>
        <v>4.0371300000000006E-2</v>
      </c>
      <c r="AH3286" s="36"/>
      <c r="AJ3286" s="37"/>
      <c r="AK3286" s="37"/>
    </row>
    <row r="3287" spans="6:37" x14ac:dyDescent="0.25">
      <c r="F3287" s="106"/>
      <c r="J3287" s="110">
        <v>50063</v>
      </c>
      <c r="K3287" s="106">
        <v>4.1718000000000002</v>
      </c>
      <c r="AF3287" s="35">
        <f t="shared" si="149"/>
        <v>48538</v>
      </c>
      <c r="AG3287" s="36">
        <f t="shared" si="148"/>
        <v>4.0371300000000006E-2</v>
      </c>
      <c r="AH3287" s="36"/>
      <c r="AJ3287" s="37"/>
      <c r="AK3287" s="37"/>
    </row>
    <row r="3288" spans="6:37" x14ac:dyDescent="0.25">
      <c r="F3288" s="106"/>
      <c r="J3288" s="110">
        <v>50066</v>
      </c>
      <c r="K3288" s="106">
        <v>4.1713199999999997</v>
      </c>
      <c r="AF3288" s="35">
        <f t="shared" si="149"/>
        <v>48539</v>
      </c>
      <c r="AG3288" s="36">
        <f t="shared" si="148"/>
        <v>4.0371300000000006E-2</v>
      </c>
      <c r="AH3288" s="36"/>
      <c r="AJ3288" s="37"/>
      <c r="AK3288" s="37"/>
    </row>
    <row r="3289" spans="6:37" x14ac:dyDescent="0.25">
      <c r="F3289" s="106"/>
      <c r="J3289" s="110">
        <v>50067</v>
      </c>
      <c r="K3289" s="106">
        <v>4.1713199999999997</v>
      </c>
      <c r="AF3289" s="35">
        <f t="shared" si="149"/>
        <v>48540</v>
      </c>
      <c r="AG3289" s="36">
        <f t="shared" si="148"/>
        <v>4.0366799999999994E-2</v>
      </c>
      <c r="AH3289" s="36"/>
      <c r="AJ3289" s="37"/>
      <c r="AK3289" s="37"/>
    </row>
    <row r="3290" spans="6:37" x14ac:dyDescent="0.25">
      <c r="F3290" s="106"/>
      <c r="J3290" s="110">
        <v>50068</v>
      </c>
      <c r="K3290" s="106">
        <v>4.1713199999999997</v>
      </c>
      <c r="AF3290" s="35">
        <f t="shared" si="149"/>
        <v>48541</v>
      </c>
      <c r="AG3290" s="36">
        <f t="shared" si="148"/>
        <v>4.0366799999999994E-2</v>
      </c>
      <c r="AH3290" s="36"/>
      <c r="AJ3290" s="37"/>
      <c r="AK3290" s="37"/>
    </row>
    <row r="3291" spans="6:37" x14ac:dyDescent="0.25">
      <c r="F3291" s="106"/>
      <c r="J3291" s="110">
        <v>50069</v>
      </c>
      <c r="K3291" s="106">
        <v>4.1713199999999997</v>
      </c>
      <c r="AF3291" s="35">
        <f t="shared" si="149"/>
        <v>48542</v>
      </c>
      <c r="AG3291" s="36">
        <f t="shared" si="148"/>
        <v>4.0369099999999998E-2</v>
      </c>
      <c r="AH3291" s="36"/>
      <c r="AJ3291" s="37"/>
      <c r="AK3291" s="37"/>
    </row>
    <row r="3292" spans="6:37" x14ac:dyDescent="0.25">
      <c r="F3292" s="106"/>
      <c r="J3292" s="110">
        <v>50070</v>
      </c>
      <c r="K3292" s="106">
        <v>4.1718000000000002</v>
      </c>
      <c r="AF3292" s="35">
        <f t="shared" si="149"/>
        <v>48543</v>
      </c>
      <c r="AG3292" s="36">
        <f t="shared" si="148"/>
        <v>4.0369099999999998E-2</v>
      </c>
      <c r="AH3292" s="36"/>
      <c r="AJ3292" s="37"/>
      <c r="AK3292" s="37"/>
    </row>
    <row r="3293" spans="6:37" x14ac:dyDescent="0.25">
      <c r="F3293" s="106"/>
      <c r="J3293" s="110">
        <v>50073</v>
      </c>
      <c r="K3293" s="106">
        <v>4.1713199999999997</v>
      </c>
      <c r="AF3293" s="35">
        <f t="shared" si="149"/>
        <v>48544</v>
      </c>
      <c r="AG3293" s="36">
        <f t="shared" si="148"/>
        <v>4.0371300000000006E-2</v>
      </c>
      <c r="AH3293" s="36"/>
      <c r="AJ3293" s="37"/>
      <c r="AK3293" s="37"/>
    </row>
    <row r="3294" spans="6:37" x14ac:dyDescent="0.25">
      <c r="F3294" s="106"/>
      <c r="J3294" s="110">
        <v>50074</v>
      </c>
      <c r="K3294" s="106">
        <v>4.1713199999999997</v>
      </c>
      <c r="AF3294" s="35">
        <f t="shared" si="149"/>
        <v>48545</v>
      </c>
      <c r="AG3294" s="36">
        <f t="shared" si="148"/>
        <v>4.0371300000000006E-2</v>
      </c>
      <c r="AH3294" s="36"/>
      <c r="AJ3294" s="37"/>
      <c r="AK3294" s="37"/>
    </row>
    <row r="3295" spans="6:37" x14ac:dyDescent="0.25">
      <c r="F3295" s="106"/>
      <c r="J3295" s="110">
        <v>50075</v>
      </c>
      <c r="K3295" s="106">
        <v>4.1713199999999997</v>
      </c>
      <c r="AF3295" s="35">
        <f t="shared" si="149"/>
        <v>48546</v>
      </c>
      <c r="AG3295" s="36">
        <f t="shared" si="148"/>
        <v>4.0371300000000006E-2</v>
      </c>
      <c r="AH3295" s="36"/>
      <c r="AJ3295" s="37"/>
      <c r="AK3295" s="37"/>
    </row>
    <row r="3296" spans="6:37" x14ac:dyDescent="0.25">
      <c r="F3296" s="106"/>
      <c r="J3296" s="110">
        <v>50076</v>
      </c>
      <c r="K3296" s="106">
        <v>4.1713199999999997</v>
      </c>
      <c r="AF3296" s="35">
        <f t="shared" si="149"/>
        <v>48547</v>
      </c>
      <c r="AG3296" s="36">
        <f t="shared" si="148"/>
        <v>4.0366799999999994E-2</v>
      </c>
      <c r="AH3296" s="36"/>
      <c r="AJ3296" s="37"/>
      <c r="AK3296" s="37"/>
    </row>
    <row r="3297" spans="6:37" x14ac:dyDescent="0.25">
      <c r="F3297" s="106"/>
      <c r="J3297" s="110">
        <v>50077</v>
      </c>
      <c r="K3297" s="106">
        <v>4.1718000000000002</v>
      </c>
      <c r="AF3297" s="35">
        <f t="shared" si="149"/>
        <v>48548</v>
      </c>
      <c r="AG3297" s="36">
        <f t="shared" si="148"/>
        <v>4.0366799999999994E-2</v>
      </c>
      <c r="AH3297" s="36"/>
      <c r="AJ3297" s="37"/>
      <c r="AK3297" s="37"/>
    </row>
    <row r="3298" spans="6:37" x14ac:dyDescent="0.25">
      <c r="F3298" s="106"/>
      <c r="J3298" s="110">
        <v>50080</v>
      </c>
      <c r="K3298" s="106">
        <v>4.1713199999999997</v>
      </c>
      <c r="AF3298" s="35">
        <f t="shared" si="149"/>
        <v>48549</v>
      </c>
      <c r="AG3298" s="36">
        <f t="shared" si="148"/>
        <v>4.0683299999999999E-2</v>
      </c>
      <c r="AH3298" s="36"/>
      <c r="AJ3298" s="37"/>
      <c r="AK3298" s="37"/>
    </row>
    <row r="3299" spans="6:37" x14ac:dyDescent="0.25">
      <c r="F3299" s="106"/>
      <c r="J3299" s="110">
        <v>50081</v>
      </c>
      <c r="K3299" s="106">
        <v>4.1713199999999997</v>
      </c>
      <c r="AF3299" s="35">
        <f t="shared" si="149"/>
        <v>48550</v>
      </c>
      <c r="AG3299" s="36">
        <f t="shared" si="148"/>
        <v>4.0683299999999999E-2</v>
      </c>
      <c r="AH3299" s="36"/>
      <c r="AJ3299" s="37"/>
      <c r="AK3299" s="37"/>
    </row>
    <row r="3300" spans="6:37" x14ac:dyDescent="0.25">
      <c r="F3300" s="106"/>
      <c r="J3300" s="110">
        <v>50082</v>
      </c>
      <c r="K3300" s="106">
        <v>4.1713199999999997</v>
      </c>
      <c r="AF3300" s="35">
        <f t="shared" si="149"/>
        <v>48551</v>
      </c>
      <c r="AG3300" s="36">
        <f t="shared" si="148"/>
        <v>4.0687899999999999E-2</v>
      </c>
      <c r="AH3300" s="36"/>
      <c r="AJ3300" s="37"/>
      <c r="AK3300" s="37"/>
    </row>
    <row r="3301" spans="6:37" x14ac:dyDescent="0.25">
      <c r="F3301" s="106"/>
      <c r="J3301" s="110">
        <v>50083</v>
      </c>
      <c r="K3301" s="106">
        <v>4.1713199999999997</v>
      </c>
      <c r="AF3301" s="35">
        <f t="shared" si="149"/>
        <v>48552</v>
      </c>
      <c r="AG3301" s="36">
        <f t="shared" si="148"/>
        <v>4.0687899999999999E-2</v>
      </c>
      <c r="AH3301" s="36"/>
      <c r="AJ3301" s="37"/>
      <c r="AK3301" s="37"/>
    </row>
    <row r="3302" spans="6:37" x14ac:dyDescent="0.25">
      <c r="F3302" s="106"/>
      <c r="J3302" s="110">
        <v>50084</v>
      </c>
      <c r="K3302" s="106">
        <v>4.17204</v>
      </c>
      <c r="AF3302" s="35">
        <f t="shared" si="149"/>
        <v>48553</v>
      </c>
      <c r="AG3302" s="36">
        <f t="shared" si="148"/>
        <v>4.0687899999999999E-2</v>
      </c>
      <c r="AH3302" s="36"/>
      <c r="AJ3302" s="37"/>
      <c r="AK3302" s="37"/>
    </row>
    <row r="3303" spans="6:37" x14ac:dyDescent="0.25">
      <c r="F3303" s="106"/>
      <c r="J3303" s="110">
        <v>50088</v>
      </c>
      <c r="K3303" s="106">
        <v>4.1713199999999997</v>
      </c>
      <c r="AF3303" s="35">
        <f t="shared" si="149"/>
        <v>48554</v>
      </c>
      <c r="AG3303" s="36">
        <f t="shared" si="148"/>
        <v>4.0683299999999999E-2</v>
      </c>
      <c r="AH3303" s="36"/>
      <c r="AJ3303" s="37"/>
      <c r="AK3303" s="37"/>
    </row>
    <row r="3304" spans="6:37" x14ac:dyDescent="0.25">
      <c r="F3304" s="106"/>
      <c r="J3304" s="110">
        <v>50089</v>
      </c>
      <c r="K3304" s="106">
        <v>4.1713199999999997</v>
      </c>
      <c r="AF3304" s="35">
        <f t="shared" si="149"/>
        <v>48555</v>
      </c>
      <c r="AG3304" s="36">
        <f t="shared" si="148"/>
        <v>4.0683299999999999E-2</v>
      </c>
      <c r="AH3304" s="36"/>
      <c r="AJ3304" s="37"/>
      <c r="AK3304" s="37"/>
    </row>
    <row r="3305" spans="6:37" x14ac:dyDescent="0.25">
      <c r="F3305" s="106"/>
      <c r="J3305" s="110">
        <v>50090</v>
      </c>
      <c r="K3305" s="106">
        <v>4.1713199999999997</v>
      </c>
      <c r="AF3305" s="35">
        <f t="shared" si="149"/>
        <v>48556</v>
      </c>
      <c r="AG3305" s="36">
        <f t="shared" si="148"/>
        <v>4.0683299999999999E-2</v>
      </c>
      <c r="AH3305" s="36"/>
      <c r="AJ3305" s="37"/>
      <c r="AK3305" s="37"/>
    </row>
    <row r="3306" spans="6:37" x14ac:dyDescent="0.25">
      <c r="F3306" s="106"/>
      <c r="J3306" s="110">
        <v>50091</v>
      </c>
      <c r="K3306" s="106">
        <v>4.1718000000000002</v>
      </c>
      <c r="AF3306" s="35">
        <f t="shared" si="149"/>
        <v>48557</v>
      </c>
      <c r="AG3306" s="36">
        <f t="shared" si="148"/>
        <v>4.0683299999999999E-2</v>
      </c>
      <c r="AH3306" s="36"/>
      <c r="AJ3306" s="37"/>
      <c r="AK3306" s="37"/>
    </row>
    <row r="3307" spans="6:37" x14ac:dyDescent="0.25">
      <c r="F3307" s="106"/>
      <c r="J3307" s="110">
        <v>50094</v>
      </c>
      <c r="K3307" s="106">
        <v>4.1713199999999997</v>
      </c>
      <c r="AF3307" s="35">
        <f t="shared" si="149"/>
        <v>48558</v>
      </c>
      <c r="AG3307" s="36">
        <f t="shared" si="148"/>
        <v>4.0687899999999999E-2</v>
      </c>
      <c r="AH3307" s="36"/>
      <c r="AJ3307" s="37"/>
      <c r="AK3307" s="37"/>
    </row>
    <row r="3308" spans="6:37" x14ac:dyDescent="0.25">
      <c r="F3308" s="106"/>
      <c r="J3308" s="110">
        <v>50095</v>
      </c>
      <c r="K3308" s="106">
        <v>4.1713199999999997</v>
      </c>
      <c r="AF3308" s="35">
        <f t="shared" si="149"/>
        <v>48559</v>
      </c>
      <c r="AG3308" s="36">
        <f t="shared" si="148"/>
        <v>4.0687899999999999E-2</v>
      </c>
      <c r="AH3308" s="36"/>
      <c r="AJ3308" s="37"/>
      <c r="AK3308" s="37"/>
    </row>
    <row r="3309" spans="6:37" x14ac:dyDescent="0.25">
      <c r="F3309" s="106"/>
      <c r="J3309" s="110">
        <v>50096</v>
      </c>
      <c r="K3309" s="106">
        <v>4.1713199999999997</v>
      </c>
      <c r="AF3309" s="35">
        <f t="shared" si="149"/>
        <v>48560</v>
      </c>
      <c r="AG3309" s="36">
        <f t="shared" si="148"/>
        <v>4.0687899999999999E-2</v>
      </c>
      <c r="AH3309" s="36"/>
      <c r="AJ3309" s="37"/>
      <c r="AK3309" s="37"/>
    </row>
    <row r="3310" spans="6:37" x14ac:dyDescent="0.25">
      <c r="F3310" s="106"/>
      <c r="J3310" s="110">
        <v>50097</v>
      </c>
      <c r="K3310" s="106">
        <v>4.1713199999999997</v>
      </c>
      <c r="AF3310" s="35">
        <f t="shared" si="149"/>
        <v>48561</v>
      </c>
      <c r="AG3310" s="36">
        <f t="shared" si="148"/>
        <v>4.0683299999999999E-2</v>
      </c>
      <c r="AH3310" s="36"/>
      <c r="AJ3310" s="37"/>
      <c r="AK3310" s="37"/>
    </row>
    <row r="3311" spans="6:37" x14ac:dyDescent="0.25">
      <c r="F3311" s="106"/>
      <c r="J3311" s="110">
        <v>50098</v>
      </c>
      <c r="K3311" s="106">
        <v>4.1718000000000002</v>
      </c>
      <c r="AF3311" s="35">
        <f t="shared" si="149"/>
        <v>48562</v>
      </c>
      <c r="AG3311" s="36">
        <f t="shared" si="148"/>
        <v>4.0683299999999999E-2</v>
      </c>
      <c r="AH3311" s="36"/>
      <c r="AJ3311" s="37"/>
      <c r="AK3311" s="37"/>
    </row>
    <row r="3312" spans="6:37" x14ac:dyDescent="0.25">
      <c r="F3312" s="106"/>
      <c r="J3312" s="110">
        <v>50101</v>
      </c>
      <c r="K3312" s="106">
        <v>4.1713199999999997</v>
      </c>
      <c r="AF3312" s="35">
        <f t="shared" si="149"/>
        <v>48563</v>
      </c>
      <c r="AG3312" s="36">
        <f t="shared" si="148"/>
        <v>4.0683299999999999E-2</v>
      </c>
      <c r="AH3312" s="36"/>
      <c r="AJ3312" s="37"/>
      <c r="AK3312" s="37"/>
    </row>
    <row r="3313" spans="6:37" x14ac:dyDescent="0.25">
      <c r="F3313" s="106"/>
      <c r="J3313" s="110">
        <v>50102</v>
      </c>
      <c r="K3313" s="106">
        <v>4.1713199999999997</v>
      </c>
      <c r="AF3313" s="35">
        <f t="shared" si="149"/>
        <v>48564</v>
      </c>
      <c r="AG3313" s="36">
        <f t="shared" si="148"/>
        <v>4.0683299999999999E-2</v>
      </c>
      <c r="AH3313" s="36"/>
      <c r="AJ3313" s="37"/>
      <c r="AK3313" s="37"/>
    </row>
    <row r="3314" spans="6:37" x14ac:dyDescent="0.25">
      <c r="F3314" s="106"/>
      <c r="J3314" s="110">
        <v>50103</v>
      </c>
      <c r="K3314" s="106">
        <v>4.1713199999999997</v>
      </c>
      <c r="AF3314" s="35">
        <f t="shared" si="149"/>
        <v>48565</v>
      </c>
      <c r="AG3314" s="36">
        <f t="shared" si="148"/>
        <v>4.0687899999999999E-2</v>
      </c>
      <c r="AH3314" s="36"/>
      <c r="AJ3314" s="37"/>
      <c r="AK3314" s="37"/>
    </row>
    <row r="3315" spans="6:37" x14ac:dyDescent="0.25">
      <c r="F3315" s="106"/>
      <c r="J3315" s="110">
        <v>50104</v>
      </c>
      <c r="K3315" s="106">
        <v>4.1713199999999997</v>
      </c>
      <c r="AF3315" s="35">
        <f t="shared" si="149"/>
        <v>48566</v>
      </c>
      <c r="AG3315" s="36">
        <f t="shared" si="148"/>
        <v>4.0687899999999999E-2</v>
      </c>
      <c r="AH3315" s="36"/>
      <c r="AJ3315" s="37"/>
      <c r="AK3315" s="37"/>
    </row>
    <row r="3316" spans="6:37" x14ac:dyDescent="0.25">
      <c r="F3316" s="106"/>
      <c r="J3316" s="110">
        <v>50105</v>
      </c>
      <c r="K3316" s="106">
        <v>4.1718000000000002</v>
      </c>
      <c r="AF3316" s="35">
        <f t="shared" si="149"/>
        <v>48567</v>
      </c>
      <c r="AG3316" s="36">
        <f t="shared" si="148"/>
        <v>4.0687899999999999E-2</v>
      </c>
      <c r="AH3316" s="36"/>
      <c r="AJ3316" s="37"/>
      <c r="AK3316" s="37"/>
    </row>
    <row r="3317" spans="6:37" x14ac:dyDescent="0.25">
      <c r="F3317" s="106"/>
      <c r="J3317" s="110">
        <v>50108</v>
      </c>
      <c r="K3317" s="106">
        <v>4.1713199999999997</v>
      </c>
      <c r="AF3317" s="35">
        <f t="shared" si="149"/>
        <v>48568</v>
      </c>
      <c r="AG3317" s="36">
        <f t="shared" si="148"/>
        <v>4.0683299999999999E-2</v>
      </c>
      <c r="AH3317" s="36"/>
      <c r="AJ3317" s="37"/>
      <c r="AK3317" s="37"/>
    </row>
    <row r="3318" spans="6:37" x14ac:dyDescent="0.25">
      <c r="F3318" s="106"/>
      <c r="J3318" s="110">
        <v>50109</v>
      </c>
      <c r="K3318" s="106">
        <v>4.1713199999999997</v>
      </c>
      <c r="AF3318" s="35">
        <f t="shared" si="149"/>
        <v>48569</v>
      </c>
      <c r="AG3318" s="36">
        <f t="shared" si="148"/>
        <v>4.0683299999999999E-2</v>
      </c>
      <c r="AH3318" s="36"/>
      <c r="AJ3318" s="37"/>
      <c r="AK3318" s="37"/>
    </row>
    <row r="3319" spans="6:37" x14ac:dyDescent="0.25">
      <c r="F3319" s="106"/>
      <c r="J3319" s="110">
        <v>50110</v>
      </c>
      <c r="K3319" s="106">
        <v>4.1713199999999997</v>
      </c>
      <c r="AF3319" s="35">
        <f t="shared" si="149"/>
        <v>48570</v>
      </c>
      <c r="AG3319" s="36">
        <f t="shared" si="148"/>
        <v>4.0683299999999999E-2</v>
      </c>
      <c r="AH3319" s="36"/>
      <c r="AJ3319" s="37"/>
      <c r="AK3319" s="37"/>
    </row>
    <row r="3320" spans="6:37" x14ac:dyDescent="0.25">
      <c r="F3320" s="106"/>
      <c r="J3320" s="110">
        <v>50111</v>
      </c>
      <c r="K3320" s="106">
        <v>4.1713199999999997</v>
      </c>
      <c r="AF3320" s="35">
        <f t="shared" si="149"/>
        <v>48571</v>
      </c>
      <c r="AG3320" s="36">
        <f t="shared" si="148"/>
        <v>4.0690200000000003E-2</v>
      </c>
      <c r="AH3320" s="36"/>
      <c r="AJ3320" s="37"/>
      <c r="AK3320" s="37"/>
    </row>
    <row r="3321" spans="6:37" x14ac:dyDescent="0.25">
      <c r="F3321" s="106"/>
      <c r="J3321" s="110">
        <v>50112</v>
      </c>
      <c r="K3321" s="106">
        <v>4.1718000000000002</v>
      </c>
      <c r="AF3321" s="35">
        <f t="shared" si="149"/>
        <v>48572</v>
      </c>
      <c r="AG3321" s="36">
        <f t="shared" si="148"/>
        <v>4.0690200000000003E-2</v>
      </c>
      <c r="AH3321" s="36"/>
      <c r="AJ3321" s="37"/>
      <c r="AK3321" s="37"/>
    </row>
    <row r="3322" spans="6:37" x14ac:dyDescent="0.25">
      <c r="F3322" s="106"/>
      <c r="J3322" s="110">
        <v>50115</v>
      </c>
      <c r="K3322" s="106">
        <v>4.1713199999999997</v>
      </c>
      <c r="AF3322" s="35">
        <f t="shared" si="149"/>
        <v>48573</v>
      </c>
      <c r="AG3322" s="36">
        <f t="shared" si="148"/>
        <v>4.0690200000000003E-2</v>
      </c>
      <c r="AH3322" s="36"/>
      <c r="AJ3322" s="37"/>
      <c r="AK3322" s="37"/>
    </row>
    <row r="3323" spans="6:37" x14ac:dyDescent="0.25">
      <c r="F3323" s="106"/>
      <c r="J3323" s="110">
        <v>50116</v>
      </c>
      <c r="K3323" s="106">
        <v>4.1713199999999997</v>
      </c>
      <c r="AF3323" s="35">
        <f t="shared" si="149"/>
        <v>48574</v>
      </c>
      <c r="AG3323" s="36">
        <f t="shared" si="148"/>
        <v>4.0690200000000003E-2</v>
      </c>
      <c r="AH3323" s="36"/>
      <c r="AJ3323" s="37"/>
      <c r="AK3323" s="37"/>
    </row>
    <row r="3324" spans="6:37" x14ac:dyDescent="0.25">
      <c r="F3324" s="106"/>
      <c r="J3324" s="110">
        <v>50117</v>
      </c>
      <c r="K3324" s="106">
        <v>4.1713199999999997</v>
      </c>
      <c r="AF3324" s="35">
        <f t="shared" si="149"/>
        <v>48575</v>
      </c>
      <c r="AG3324" s="36">
        <f t="shared" si="148"/>
        <v>4.0683299999999999E-2</v>
      </c>
      <c r="AH3324" s="36"/>
      <c r="AJ3324" s="37"/>
      <c r="AK3324" s="37"/>
    </row>
    <row r="3325" spans="6:37" x14ac:dyDescent="0.25">
      <c r="F3325" s="106"/>
      <c r="J3325" s="110">
        <v>50118</v>
      </c>
      <c r="K3325" s="106">
        <v>4.1713199999999997</v>
      </c>
      <c r="AF3325" s="35">
        <f t="shared" si="149"/>
        <v>48576</v>
      </c>
      <c r="AG3325" s="36">
        <f t="shared" si="148"/>
        <v>4.0683299999999999E-2</v>
      </c>
      <c r="AH3325" s="36"/>
      <c r="AJ3325" s="37"/>
      <c r="AK3325" s="37"/>
    </row>
    <row r="3326" spans="6:37" x14ac:dyDescent="0.25">
      <c r="F3326" s="106"/>
      <c r="J3326" s="110">
        <v>50119</v>
      </c>
      <c r="K3326" s="106">
        <v>4.1718000000000002</v>
      </c>
      <c r="AF3326" s="35">
        <f t="shared" si="149"/>
        <v>48577</v>
      </c>
      <c r="AG3326" s="36">
        <f t="shared" si="148"/>
        <v>4.0683299999999999E-2</v>
      </c>
      <c r="AH3326" s="36"/>
      <c r="AJ3326" s="37"/>
      <c r="AK3326" s="37"/>
    </row>
    <row r="3327" spans="6:37" x14ac:dyDescent="0.25">
      <c r="F3327" s="106"/>
      <c r="J3327" s="110">
        <v>50122</v>
      </c>
      <c r="K3327" s="106">
        <v>4.1713199999999997</v>
      </c>
      <c r="AF3327" s="35">
        <f t="shared" si="149"/>
        <v>48578</v>
      </c>
      <c r="AG3327" s="36">
        <f t="shared" si="148"/>
        <v>4.0683299999999999E-2</v>
      </c>
      <c r="AH3327" s="36"/>
      <c r="AJ3327" s="37"/>
      <c r="AK3327" s="37"/>
    </row>
    <row r="3328" spans="6:37" x14ac:dyDescent="0.25">
      <c r="F3328" s="106"/>
      <c r="J3328" s="110">
        <v>50123</v>
      </c>
      <c r="K3328" s="106">
        <v>4.1713199999999997</v>
      </c>
      <c r="AF3328" s="35">
        <f t="shared" si="149"/>
        <v>48579</v>
      </c>
      <c r="AG3328" s="36">
        <f t="shared" si="148"/>
        <v>4.0687899999999999E-2</v>
      </c>
      <c r="AH3328" s="36"/>
      <c r="AJ3328" s="37"/>
      <c r="AK3328" s="37"/>
    </row>
    <row r="3329" spans="6:37" x14ac:dyDescent="0.25">
      <c r="F3329" s="106"/>
      <c r="J3329" s="110">
        <v>50124</v>
      </c>
      <c r="K3329" s="106">
        <v>4.1713199999999997</v>
      </c>
      <c r="AF3329" s="35">
        <f t="shared" si="149"/>
        <v>48580</v>
      </c>
      <c r="AG3329" s="36">
        <f t="shared" si="148"/>
        <v>4.0687899999999999E-2</v>
      </c>
      <c r="AH3329" s="36"/>
      <c r="AJ3329" s="37"/>
      <c r="AK3329" s="37"/>
    </row>
    <row r="3330" spans="6:37" x14ac:dyDescent="0.25">
      <c r="F3330" s="106"/>
      <c r="J3330" s="110">
        <v>50125</v>
      </c>
      <c r="K3330" s="106">
        <v>4.1713199999999997</v>
      </c>
      <c r="AF3330" s="35">
        <f t="shared" si="149"/>
        <v>48581</v>
      </c>
      <c r="AG3330" s="36">
        <f t="shared" si="148"/>
        <v>4.0687899999999999E-2</v>
      </c>
      <c r="AH3330" s="36"/>
      <c r="AJ3330" s="37"/>
      <c r="AK3330" s="37"/>
    </row>
    <row r="3331" spans="6:37" x14ac:dyDescent="0.25">
      <c r="F3331" s="106"/>
      <c r="J3331" s="110">
        <v>50126</v>
      </c>
      <c r="K3331" s="106">
        <v>4.1718000000000002</v>
      </c>
      <c r="AF3331" s="35">
        <f t="shared" si="149"/>
        <v>48582</v>
      </c>
      <c r="AG3331" s="36">
        <f t="shared" si="148"/>
        <v>4.0683299999999999E-2</v>
      </c>
      <c r="AH3331" s="36"/>
      <c r="AJ3331" s="37"/>
      <c r="AK3331" s="37"/>
    </row>
    <row r="3332" spans="6:37" x14ac:dyDescent="0.25">
      <c r="F3332" s="106"/>
      <c r="J3332" s="110">
        <v>50129</v>
      </c>
      <c r="K3332" s="106">
        <v>4.1713199999999997</v>
      </c>
      <c r="AF3332" s="35">
        <f t="shared" si="149"/>
        <v>48583</v>
      </c>
      <c r="AG3332" s="36">
        <f t="shared" si="148"/>
        <v>4.0683299999999999E-2</v>
      </c>
      <c r="AH3332" s="36"/>
      <c r="AJ3332" s="37"/>
      <c r="AK3332" s="37"/>
    </row>
    <row r="3333" spans="6:37" x14ac:dyDescent="0.25">
      <c r="F3333" s="106"/>
      <c r="J3333" s="110">
        <v>50130</v>
      </c>
      <c r="K3333" s="106">
        <v>4.1713199999999997</v>
      </c>
      <c r="AF3333" s="35">
        <f t="shared" si="149"/>
        <v>48584</v>
      </c>
      <c r="AG3333" s="36">
        <f t="shared" si="148"/>
        <v>4.0683299999999999E-2</v>
      </c>
      <c r="AH3333" s="36"/>
      <c r="AJ3333" s="37"/>
      <c r="AK3333" s="37"/>
    </row>
    <row r="3334" spans="6:37" x14ac:dyDescent="0.25">
      <c r="F3334" s="106"/>
      <c r="J3334" s="110">
        <v>50131</v>
      </c>
      <c r="K3334" s="106">
        <v>4.1713199999999997</v>
      </c>
      <c r="AF3334" s="35">
        <f t="shared" si="149"/>
        <v>48585</v>
      </c>
      <c r="AG3334" s="36">
        <f t="shared" si="148"/>
        <v>4.0683299999999999E-2</v>
      </c>
      <c r="AH3334" s="36"/>
      <c r="AJ3334" s="37"/>
      <c r="AK3334" s="37"/>
    </row>
    <row r="3335" spans="6:37" x14ac:dyDescent="0.25">
      <c r="F3335" s="106"/>
      <c r="J3335" s="110">
        <v>50132</v>
      </c>
      <c r="K3335" s="106">
        <v>4.17204</v>
      </c>
      <c r="AF3335" s="35">
        <f t="shared" si="149"/>
        <v>48586</v>
      </c>
      <c r="AG3335" s="36">
        <f t="shared" ref="AG3335:AG3398" si="150">_xlfn.IFNA(VLOOKUP(AF3335,J:K,2,FALSE)/100,AG3334)</f>
        <v>4.0687899999999999E-2</v>
      </c>
      <c r="AH3335" s="36"/>
      <c r="AJ3335" s="37"/>
      <c r="AK3335" s="37"/>
    </row>
    <row r="3336" spans="6:37" x14ac:dyDescent="0.25">
      <c r="F3336" s="106"/>
      <c r="J3336" s="110">
        <v>50136</v>
      </c>
      <c r="K3336" s="106">
        <v>4.1713199999999997</v>
      </c>
      <c r="AF3336" s="35">
        <f t="shared" ref="AF3336:AF3399" si="151">AF3335+1</f>
        <v>48587</v>
      </c>
      <c r="AG3336" s="36">
        <f t="shared" si="150"/>
        <v>4.0687899999999999E-2</v>
      </c>
      <c r="AH3336" s="36"/>
      <c r="AJ3336" s="37"/>
      <c r="AK3336" s="37"/>
    </row>
    <row r="3337" spans="6:37" x14ac:dyDescent="0.25">
      <c r="F3337" s="106"/>
      <c r="J3337" s="110">
        <v>50137</v>
      </c>
      <c r="K3337" s="106">
        <v>4.1713199999999997</v>
      </c>
      <c r="AF3337" s="35">
        <f t="shared" si="151"/>
        <v>48588</v>
      </c>
      <c r="AG3337" s="36">
        <f t="shared" si="150"/>
        <v>4.0687899999999999E-2</v>
      </c>
      <c r="AH3337" s="36"/>
      <c r="AJ3337" s="37"/>
      <c r="AK3337" s="37"/>
    </row>
    <row r="3338" spans="6:37" x14ac:dyDescent="0.25">
      <c r="F3338" s="106"/>
      <c r="J3338" s="110">
        <v>50138</v>
      </c>
      <c r="K3338" s="106">
        <v>4.1713199999999997</v>
      </c>
      <c r="AF3338" s="35">
        <f t="shared" si="151"/>
        <v>48589</v>
      </c>
      <c r="AG3338" s="36">
        <f t="shared" si="150"/>
        <v>4.0683299999999999E-2</v>
      </c>
      <c r="AH3338" s="36"/>
      <c r="AJ3338" s="37"/>
      <c r="AK3338" s="37"/>
    </row>
    <row r="3339" spans="6:37" x14ac:dyDescent="0.25">
      <c r="F3339" s="106"/>
      <c r="J3339" s="110">
        <v>50139</v>
      </c>
      <c r="K3339" s="106">
        <v>4.1713199999999997</v>
      </c>
      <c r="AF3339" s="35">
        <f t="shared" si="151"/>
        <v>48590</v>
      </c>
      <c r="AG3339" s="36">
        <f t="shared" si="150"/>
        <v>4.0683299999999999E-2</v>
      </c>
      <c r="AH3339" s="36"/>
      <c r="AJ3339" s="37"/>
      <c r="AK3339" s="37"/>
    </row>
    <row r="3340" spans="6:37" x14ac:dyDescent="0.25">
      <c r="F3340" s="106"/>
      <c r="J3340" s="110">
        <v>50140</v>
      </c>
      <c r="K3340" s="106">
        <v>4.1718000000000002</v>
      </c>
      <c r="AF3340" s="35">
        <f t="shared" si="151"/>
        <v>48591</v>
      </c>
      <c r="AG3340" s="36">
        <f t="shared" si="150"/>
        <v>4.0683299999999999E-2</v>
      </c>
      <c r="AH3340" s="36"/>
      <c r="AJ3340" s="37"/>
      <c r="AK3340" s="37"/>
    </row>
    <row r="3341" spans="6:37" x14ac:dyDescent="0.25">
      <c r="F3341" s="106"/>
      <c r="J3341" s="110">
        <v>50143</v>
      </c>
      <c r="K3341" s="106">
        <v>4.1713199999999997</v>
      </c>
      <c r="AF3341" s="35">
        <f t="shared" si="151"/>
        <v>48592</v>
      </c>
      <c r="AG3341" s="36">
        <f t="shared" si="150"/>
        <v>4.0683299999999999E-2</v>
      </c>
      <c r="AH3341" s="36"/>
      <c r="AJ3341" s="37"/>
      <c r="AK3341" s="37"/>
    </row>
    <row r="3342" spans="6:37" x14ac:dyDescent="0.25">
      <c r="F3342" s="106"/>
      <c r="J3342" s="110">
        <v>50144</v>
      </c>
      <c r="K3342" s="106">
        <v>4.1713199999999997</v>
      </c>
      <c r="AF3342" s="35">
        <f t="shared" si="151"/>
        <v>48593</v>
      </c>
      <c r="AG3342" s="36">
        <f t="shared" si="150"/>
        <v>4.0690200000000003E-2</v>
      </c>
      <c r="AH3342" s="36"/>
      <c r="AJ3342" s="37"/>
      <c r="AK3342" s="37"/>
    </row>
    <row r="3343" spans="6:37" x14ac:dyDescent="0.25">
      <c r="F3343" s="106"/>
      <c r="J3343" s="110">
        <v>50145</v>
      </c>
      <c r="K3343" s="106">
        <v>4.1713199999999997</v>
      </c>
      <c r="AF3343" s="35">
        <f t="shared" si="151"/>
        <v>48594</v>
      </c>
      <c r="AG3343" s="36">
        <f t="shared" si="150"/>
        <v>4.0690200000000003E-2</v>
      </c>
      <c r="AH3343" s="36"/>
      <c r="AJ3343" s="37"/>
      <c r="AK3343" s="37"/>
    </row>
    <row r="3344" spans="6:37" x14ac:dyDescent="0.25">
      <c r="F3344" s="106"/>
      <c r="J3344" s="110">
        <v>50146</v>
      </c>
      <c r="K3344" s="106">
        <v>4.1713199999999997</v>
      </c>
      <c r="AF3344" s="35">
        <f t="shared" si="151"/>
        <v>48595</v>
      </c>
      <c r="AG3344" s="36">
        <f t="shared" si="150"/>
        <v>4.0690200000000003E-2</v>
      </c>
      <c r="AH3344" s="36"/>
      <c r="AJ3344" s="37"/>
      <c r="AK3344" s="37"/>
    </row>
    <row r="3345" spans="6:37" x14ac:dyDescent="0.25">
      <c r="F3345" s="106"/>
      <c r="J3345" s="110">
        <v>50147</v>
      </c>
      <c r="K3345" s="106">
        <v>4.1718000000000002</v>
      </c>
      <c r="AF3345" s="35">
        <f t="shared" si="151"/>
        <v>48596</v>
      </c>
      <c r="AG3345" s="36">
        <f t="shared" si="150"/>
        <v>4.0690200000000003E-2</v>
      </c>
      <c r="AH3345" s="36"/>
      <c r="AJ3345" s="37"/>
      <c r="AK3345" s="37"/>
    </row>
    <row r="3346" spans="6:37" x14ac:dyDescent="0.25">
      <c r="F3346" s="106"/>
      <c r="J3346" s="110">
        <v>50150</v>
      </c>
      <c r="K3346" s="106">
        <v>4.1713199999999997</v>
      </c>
      <c r="AF3346" s="35">
        <f t="shared" si="151"/>
        <v>48597</v>
      </c>
      <c r="AG3346" s="36">
        <f t="shared" si="150"/>
        <v>4.0683299999999999E-2</v>
      </c>
      <c r="AH3346" s="36"/>
      <c r="AJ3346" s="37"/>
      <c r="AK3346" s="37"/>
    </row>
    <row r="3347" spans="6:37" x14ac:dyDescent="0.25">
      <c r="F3347" s="106"/>
      <c r="J3347" s="110">
        <v>50151</v>
      </c>
      <c r="K3347" s="106">
        <v>4.1713199999999997</v>
      </c>
      <c r="AF3347" s="35">
        <f t="shared" si="151"/>
        <v>48598</v>
      </c>
      <c r="AG3347" s="36">
        <f t="shared" si="150"/>
        <v>4.0683299999999999E-2</v>
      </c>
      <c r="AH3347" s="36"/>
      <c r="AJ3347" s="37"/>
      <c r="AK3347" s="37"/>
    </row>
    <row r="3348" spans="6:37" x14ac:dyDescent="0.25">
      <c r="F3348" s="106"/>
      <c r="J3348" s="110">
        <v>50152</v>
      </c>
      <c r="K3348" s="106">
        <v>4.1713199999999997</v>
      </c>
      <c r="AF3348" s="35">
        <f t="shared" si="151"/>
        <v>48599</v>
      </c>
      <c r="AG3348" s="36">
        <f t="shared" si="150"/>
        <v>4.0683299999999999E-2</v>
      </c>
      <c r="AH3348" s="36"/>
      <c r="AJ3348" s="37"/>
      <c r="AK3348" s="37"/>
    </row>
    <row r="3349" spans="6:37" x14ac:dyDescent="0.25">
      <c r="F3349" s="106"/>
      <c r="J3349" s="110">
        <v>50153</v>
      </c>
      <c r="K3349" s="106">
        <v>4.1713199999999997</v>
      </c>
      <c r="AF3349" s="35">
        <f t="shared" si="151"/>
        <v>48600</v>
      </c>
      <c r="AG3349" s="36">
        <f t="shared" si="150"/>
        <v>4.0687899999999999E-2</v>
      </c>
      <c r="AH3349" s="36"/>
      <c r="AJ3349" s="37"/>
      <c r="AK3349" s="37"/>
    </row>
    <row r="3350" spans="6:37" x14ac:dyDescent="0.25">
      <c r="F3350" s="106"/>
      <c r="J3350" s="110">
        <v>50154</v>
      </c>
      <c r="K3350" s="106">
        <v>4.1718000000000002</v>
      </c>
      <c r="AF3350" s="35">
        <f t="shared" si="151"/>
        <v>48601</v>
      </c>
      <c r="AG3350" s="36">
        <f t="shared" si="150"/>
        <v>4.0687899999999999E-2</v>
      </c>
      <c r="AH3350" s="36"/>
      <c r="AJ3350" s="37"/>
      <c r="AK3350" s="37"/>
    </row>
    <row r="3351" spans="6:37" x14ac:dyDescent="0.25">
      <c r="F3351" s="106"/>
      <c r="J3351" s="110">
        <v>50157</v>
      </c>
      <c r="K3351" s="106">
        <v>4.1713199999999997</v>
      </c>
      <c r="AF3351" s="35">
        <f t="shared" si="151"/>
        <v>48602</v>
      </c>
      <c r="AG3351" s="36">
        <f t="shared" si="150"/>
        <v>4.0687899999999999E-2</v>
      </c>
      <c r="AH3351" s="36"/>
      <c r="AJ3351" s="37"/>
      <c r="AK3351" s="37"/>
    </row>
    <row r="3352" spans="6:37" x14ac:dyDescent="0.25">
      <c r="F3352" s="106"/>
      <c r="J3352" s="110">
        <v>50158</v>
      </c>
      <c r="K3352" s="106">
        <v>4.1713199999999997</v>
      </c>
      <c r="AF3352" s="35">
        <f t="shared" si="151"/>
        <v>48603</v>
      </c>
      <c r="AG3352" s="36">
        <f t="shared" si="150"/>
        <v>4.0683299999999999E-2</v>
      </c>
      <c r="AH3352" s="36"/>
      <c r="AJ3352" s="37"/>
      <c r="AK3352" s="37"/>
    </row>
    <row r="3353" spans="6:37" x14ac:dyDescent="0.25">
      <c r="F3353" s="106"/>
      <c r="J3353" s="110">
        <v>50159</v>
      </c>
      <c r="K3353" s="106">
        <v>4.1713199999999997</v>
      </c>
      <c r="AF3353" s="35">
        <f t="shared" si="151"/>
        <v>48604</v>
      </c>
      <c r="AG3353" s="36">
        <f t="shared" si="150"/>
        <v>4.0683299999999999E-2</v>
      </c>
      <c r="AH3353" s="36"/>
      <c r="AJ3353" s="37"/>
      <c r="AK3353" s="37"/>
    </row>
    <row r="3354" spans="6:37" x14ac:dyDescent="0.25">
      <c r="F3354" s="106"/>
      <c r="J3354" s="110">
        <v>50160</v>
      </c>
      <c r="K3354" s="106">
        <v>4.1713199999999997</v>
      </c>
      <c r="AF3354" s="35">
        <f t="shared" si="151"/>
        <v>48605</v>
      </c>
      <c r="AG3354" s="36">
        <f t="shared" si="150"/>
        <v>4.0683299999999999E-2</v>
      </c>
      <c r="AH3354" s="36"/>
      <c r="AJ3354" s="37"/>
      <c r="AK3354" s="37"/>
    </row>
    <row r="3355" spans="6:37" x14ac:dyDescent="0.25">
      <c r="F3355" s="106"/>
      <c r="J3355" s="110">
        <v>50161</v>
      </c>
      <c r="K3355" s="106">
        <v>4.1718000000000002</v>
      </c>
      <c r="AF3355" s="35">
        <f t="shared" si="151"/>
        <v>48606</v>
      </c>
      <c r="AG3355" s="36">
        <f t="shared" si="150"/>
        <v>4.0683299999999999E-2</v>
      </c>
      <c r="AH3355" s="36"/>
      <c r="AJ3355" s="37"/>
      <c r="AK3355" s="37"/>
    </row>
    <row r="3356" spans="6:37" x14ac:dyDescent="0.25">
      <c r="F3356" s="106"/>
      <c r="J3356" s="110">
        <v>50164</v>
      </c>
      <c r="K3356" s="106">
        <v>4.1713199999999997</v>
      </c>
      <c r="AF3356" s="35">
        <f t="shared" si="151"/>
        <v>48607</v>
      </c>
      <c r="AG3356" s="36">
        <f t="shared" si="150"/>
        <v>4.0687899999999999E-2</v>
      </c>
      <c r="AH3356" s="36"/>
      <c r="AJ3356" s="37"/>
      <c r="AK3356" s="37"/>
    </row>
    <row r="3357" spans="6:37" x14ac:dyDescent="0.25">
      <c r="F3357" s="106"/>
      <c r="J3357" s="110">
        <v>50165</v>
      </c>
      <c r="K3357" s="106">
        <v>4.1713199999999997</v>
      </c>
      <c r="AF3357" s="35">
        <f t="shared" si="151"/>
        <v>48608</v>
      </c>
      <c r="AG3357" s="36">
        <f t="shared" si="150"/>
        <v>4.0687899999999999E-2</v>
      </c>
      <c r="AH3357" s="36"/>
      <c r="AJ3357" s="37"/>
      <c r="AK3357" s="37"/>
    </row>
    <row r="3358" spans="6:37" x14ac:dyDescent="0.25">
      <c r="F3358" s="106"/>
      <c r="J3358" s="110">
        <v>50166</v>
      </c>
      <c r="K3358" s="106">
        <v>4.1713199999999997</v>
      </c>
      <c r="AF3358" s="35">
        <f t="shared" si="151"/>
        <v>48609</v>
      </c>
      <c r="AG3358" s="36">
        <f t="shared" si="150"/>
        <v>4.0687899999999999E-2</v>
      </c>
      <c r="AH3358" s="36"/>
      <c r="AJ3358" s="37"/>
      <c r="AK3358" s="37"/>
    </row>
    <row r="3359" spans="6:37" x14ac:dyDescent="0.25">
      <c r="F3359" s="106"/>
      <c r="J3359" s="110">
        <v>50167</v>
      </c>
      <c r="K3359" s="106">
        <v>4.1713199999999997</v>
      </c>
      <c r="AF3359" s="35">
        <f t="shared" si="151"/>
        <v>48610</v>
      </c>
      <c r="AG3359" s="36">
        <f t="shared" si="150"/>
        <v>4.0683299999999999E-2</v>
      </c>
      <c r="AH3359" s="36"/>
      <c r="AJ3359" s="37"/>
      <c r="AK3359" s="37"/>
    </row>
    <row r="3360" spans="6:37" x14ac:dyDescent="0.25">
      <c r="F3360" s="106"/>
      <c r="J3360" s="110">
        <v>50168</v>
      </c>
      <c r="K3360" s="106">
        <v>4.1718000000000002</v>
      </c>
      <c r="AF3360" s="35">
        <f t="shared" si="151"/>
        <v>48611</v>
      </c>
      <c r="AG3360" s="36">
        <f t="shared" si="150"/>
        <v>4.0683299999999999E-2</v>
      </c>
      <c r="AH3360" s="36"/>
      <c r="AJ3360" s="37"/>
      <c r="AK3360" s="37"/>
    </row>
    <row r="3361" spans="6:37" x14ac:dyDescent="0.25">
      <c r="F3361" s="106"/>
      <c r="J3361" s="110">
        <v>50171</v>
      </c>
      <c r="K3361" s="106">
        <v>4.1713199999999997</v>
      </c>
      <c r="AF3361" s="35">
        <f t="shared" si="151"/>
        <v>48612</v>
      </c>
      <c r="AG3361" s="36">
        <f t="shared" si="150"/>
        <v>4.0683299999999999E-2</v>
      </c>
      <c r="AH3361" s="36"/>
      <c r="AJ3361" s="37"/>
      <c r="AK3361" s="37"/>
    </row>
    <row r="3362" spans="6:37" x14ac:dyDescent="0.25">
      <c r="F3362" s="106"/>
      <c r="J3362" s="110">
        <v>50172</v>
      </c>
      <c r="K3362" s="106">
        <v>4.1713199999999997</v>
      </c>
      <c r="AF3362" s="35">
        <f t="shared" si="151"/>
        <v>48613</v>
      </c>
      <c r="AG3362" s="36">
        <f t="shared" si="150"/>
        <v>4.0683299999999999E-2</v>
      </c>
      <c r="AH3362" s="36"/>
      <c r="AJ3362" s="37"/>
      <c r="AK3362" s="37"/>
    </row>
    <row r="3363" spans="6:37" x14ac:dyDescent="0.25">
      <c r="F3363" s="106"/>
      <c r="J3363" s="110">
        <v>50173</v>
      </c>
      <c r="K3363" s="106">
        <v>4.1713199999999997</v>
      </c>
      <c r="AF3363" s="35">
        <f t="shared" si="151"/>
        <v>48614</v>
      </c>
      <c r="AG3363" s="36">
        <f t="shared" si="150"/>
        <v>4.0687899999999999E-2</v>
      </c>
      <c r="AH3363" s="36"/>
      <c r="AJ3363" s="37"/>
      <c r="AK3363" s="37"/>
    </row>
    <row r="3364" spans="6:37" x14ac:dyDescent="0.25">
      <c r="F3364" s="106"/>
      <c r="J3364" s="110">
        <v>50174</v>
      </c>
      <c r="K3364" s="106">
        <v>4.1713199999999997</v>
      </c>
      <c r="AF3364" s="35">
        <f t="shared" si="151"/>
        <v>48615</v>
      </c>
      <c r="AG3364" s="36">
        <f t="shared" si="150"/>
        <v>4.0687899999999999E-2</v>
      </c>
      <c r="AH3364" s="36"/>
      <c r="AJ3364" s="37"/>
      <c r="AK3364" s="37"/>
    </row>
    <row r="3365" spans="6:37" x14ac:dyDescent="0.25">
      <c r="F3365" s="106"/>
      <c r="J3365" s="110">
        <v>50175</v>
      </c>
      <c r="K3365" s="106">
        <v>4.1718000000000002</v>
      </c>
      <c r="AF3365" s="35">
        <f t="shared" si="151"/>
        <v>48616</v>
      </c>
      <c r="AG3365" s="36">
        <f t="shared" si="150"/>
        <v>4.0687899999999999E-2</v>
      </c>
      <c r="AH3365" s="36"/>
      <c r="AJ3365" s="37"/>
      <c r="AK3365" s="37"/>
    </row>
    <row r="3366" spans="6:37" x14ac:dyDescent="0.25">
      <c r="F3366" s="106"/>
      <c r="J3366" s="110">
        <v>50178</v>
      </c>
      <c r="K3366" s="106">
        <v>4.1713199999999997</v>
      </c>
      <c r="AF3366" s="35">
        <f t="shared" si="151"/>
        <v>48617</v>
      </c>
      <c r="AG3366" s="36">
        <f t="shared" si="150"/>
        <v>4.0683299999999999E-2</v>
      </c>
      <c r="AH3366" s="36"/>
      <c r="AJ3366" s="37"/>
      <c r="AK3366" s="37"/>
    </row>
    <row r="3367" spans="6:37" x14ac:dyDescent="0.25">
      <c r="F3367" s="106"/>
      <c r="J3367" s="110">
        <v>50179</v>
      </c>
      <c r="K3367" s="106">
        <v>4.1713199999999997</v>
      </c>
      <c r="AF3367" s="35">
        <f t="shared" si="151"/>
        <v>48618</v>
      </c>
      <c r="AG3367" s="36">
        <f t="shared" si="150"/>
        <v>4.0683299999999999E-2</v>
      </c>
      <c r="AH3367" s="36"/>
      <c r="AJ3367" s="37"/>
      <c r="AK3367" s="37"/>
    </row>
    <row r="3368" spans="6:37" x14ac:dyDescent="0.25">
      <c r="F3368" s="106"/>
      <c r="J3368" s="110">
        <v>50180</v>
      </c>
      <c r="K3368" s="106">
        <v>4.1713199999999997</v>
      </c>
      <c r="AF3368" s="35">
        <f t="shared" si="151"/>
        <v>48619</v>
      </c>
      <c r="AG3368" s="36">
        <f t="shared" si="150"/>
        <v>4.0683299999999999E-2</v>
      </c>
      <c r="AH3368" s="36"/>
      <c r="AJ3368" s="37"/>
      <c r="AK3368" s="37"/>
    </row>
    <row r="3369" spans="6:37" x14ac:dyDescent="0.25">
      <c r="F3369" s="106"/>
      <c r="J3369" s="110">
        <v>50181</v>
      </c>
      <c r="K3369" s="106">
        <v>4.1713199999999997</v>
      </c>
      <c r="AF3369" s="35">
        <f t="shared" si="151"/>
        <v>48620</v>
      </c>
      <c r="AG3369" s="36">
        <f t="shared" si="150"/>
        <v>4.0683299999999999E-2</v>
      </c>
      <c r="AH3369" s="36"/>
      <c r="AJ3369" s="37"/>
      <c r="AK3369" s="37"/>
    </row>
    <row r="3370" spans="6:37" x14ac:dyDescent="0.25">
      <c r="F3370" s="106"/>
      <c r="J3370" s="110">
        <v>50182</v>
      </c>
      <c r="K3370" s="106">
        <v>4.17204</v>
      </c>
      <c r="AF3370" s="35">
        <f t="shared" si="151"/>
        <v>48621</v>
      </c>
      <c r="AG3370" s="36">
        <f t="shared" si="150"/>
        <v>4.0687899999999999E-2</v>
      </c>
      <c r="AH3370" s="36"/>
      <c r="AJ3370" s="37"/>
      <c r="AK3370" s="37"/>
    </row>
    <row r="3371" spans="6:37" x14ac:dyDescent="0.25">
      <c r="F3371" s="106"/>
      <c r="J3371" s="110">
        <v>50186</v>
      </c>
      <c r="K3371" s="106">
        <v>4.1713199999999997</v>
      </c>
      <c r="AF3371" s="35">
        <f t="shared" si="151"/>
        <v>48622</v>
      </c>
      <c r="AG3371" s="36">
        <f t="shared" si="150"/>
        <v>4.0687899999999999E-2</v>
      </c>
      <c r="AH3371" s="36"/>
      <c r="AJ3371" s="37"/>
      <c r="AK3371" s="37"/>
    </row>
    <row r="3372" spans="6:37" x14ac:dyDescent="0.25">
      <c r="F3372" s="106"/>
      <c r="J3372" s="110">
        <v>50187</v>
      </c>
      <c r="K3372" s="106">
        <v>4.1713199999999997</v>
      </c>
      <c r="AF3372" s="35">
        <f t="shared" si="151"/>
        <v>48623</v>
      </c>
      <c r="AG3372" s="36">
        <f t="shared" si="150"/>
        <v>4.0687899999999999E-2</v>
      </c>
      <c r="AH3372" s="36"/>
      <c r="AJ3372" s="37"/>
      <c r="AK3372" s="37"/>
    </row>
    <row r="3373" spans="6:37" x14ac:dyDescent="0.25">
      <c r="F3373" s="106"/>
      <c r="J3373" s="110">
        <v>50188</v>
      </c>
      <c r="K3373" s="106">
        <v>4.1713199999999997</v>
      </c>
      <c r="AF3373" s="35">
        <f t="shared" si="151"/>
        <v>48624</v>
      </c>
      <c r="AG3373" s="36">
        <f t="shared" si="150"/>
        <v>4.0683299999999999E-2</v>
      </c>
      <c r="AH3373" s="36"/>
      <c r="AJ3373" s="37"/>
      <c r="AK3373" s="37"/>
    </row>
    <row r="3374" spans="6:37" x14ac:dyDescent="0.25">
      <c r="F3374" s="106"/>
      <c r="J3374" s="110">
        <v>50189</v>
      </c>
      <c r="K3374" s="106">
        <v>4.1718000000000002</v>
      </c>
      <c r="AF3374" s="35">
        <f t="shared" si="151"/>
        <v>48625</v>
      </c>
      <c r="AG3374" s="36">
        <f t="shared" si="150"/>
        <v>4.0683299999999999E-2</v>
      </c>
      <c r="AH3374" s="36"/>
      <c r="AJ3374" s="37"/>
      <c r="AK3374" s="37"/>
    </row>
    <row r="3375" spans="6:37" x14ac:dyDescent="0.25">
      <c r="F3375" s="106"/>
      <c r="J3375" s="110">
        <v>50192</v>
      </c>
      <c r="K3375" s="106">
        <v>4.1713199999999997</v>
      </c>
      <c r="AF3375" s="35">
        <f t="shared" si="151"/>
        <v>48626</v>
      </c>
      <c r="AG3375" s="36">
        <f t="shared" si="150"/>
        <v>4.0683299999999999E-2</v>
      </c>
      <c r="AH3375" s="36"/>
      <c r="AJ3375" s="37"/>
      <c r="AK3375" s="37"/>
    </row>
    <row r="3376" spans="6:37" x14ac:dyDescent="0.25">
      <c r="F3376" s="106"/>
      <c r="J3376" s="110">
        <v>50193</v>
      </c>
      <c r="K3376" s="106">
        <v>4.1713199999999997</v>
      </c>
      <c r="AF3376" s="35">
        <f t="shared" si="151"/>
        <v>48627</v>
      </c>
      <c r="AG3376" s="36">
        <f t="shared" si="150"/>
        <v>4.0683299999999999E-2</v>
      </c>
      <c r="AH3376" s="36"/>
      <c r="AJ3376" s="37"/>
      <c r="AK3376" s="37"/>
    </row>
    <row r="3377" spans="6:37" x14ac:dyDescent="0.25">
      <c r="F3377" s="106"/>
      <c r="J3377" s="110">
        <v>50194</v>
      </c>
      <c r="K3377" s="106">
        <v>4.1713199999999997</v>
      </c>
      <c r="AF3377" s="35">
        <f t="shared" si="151"/>
        <v>48628</v>
      </c>
      <c r="AG3377" s="36">
        <f t="shared" si="150"/>
        <v>4.0690200000000003E-2</v>
      </c>
      <c r="AH3377" s="36"/>
      <c r="AJ3377" s="37"/>
      <c r="AK3377" s="37"/>
    </row>
    <row r="3378" spans="6:37" x14ac:dyDescent="0.25">
      <c r="F3378" s="106"/>
      <c r="J3378" s="110">
        <v>50195</v>
      </c>
      <c r="K3378" s="106">
        <v>4.1713199999999997</v>
      </c>
      <c r="AF3378" s="35">
        <f t="shared" si="151"/>
        <v>48629</v>
      </c>
      <c r="AG3378" s="36">
        <f t="shared" si="150"/>
        <v>4.0690200000000003E-2</v>
      </c>
      <c r="AH3378" s="36"/>
      <c r="AJ3378" s="37"/>
      <c r="AK3378" s="37"/>
    </row>
    <row r="3379" spans="6:37" x14ac:dyDescent="0.25">
      <c r="F3379" s="106"/>
      <c r="J3379" s="110">
        <v>50196</v>
      </c>
      <c r="K3379" s="106">
        <v>4.1718000000000002</v>
      </c>
      <c r="AF3379" s="35">
        <f t="shared" si="151"/>
        <v>48630</v>
      </c>
      <c r="AG3379" s="36">
        <f t="shared" si="150"/>
        <v>4.0690200000000003E-2</v>
      </c>
      <c r="AH3379" s="36"/>
      <c r="AJ3379" s="37"/>
      <c r="AK3379" s="37"/>
    </row>
    <row r="3380" spans="6:37" x14ac:dyDescent="0.25">
      <c r="F3380" s="106"/>
      <c r="J3380" s="110">
        <v>50199</v>
      </c>
      <c r="K3380" s="106">
        <v>4.1713199999999997</v>
      </c>
      <c r="AF3380" s="35">
        <f t="shared" si="151"/>
        <v>48631</v>
      </c>
      <c r="AG3380" s="36">
        <f t="shared" si="150"/>
        <v>4.0690200000000003E-2</v>
      </c>
      <c r="AH3380" s="36"/>
      <c r="AJ3380" s="37"/>
      <c r="AK3380" s="37"/>
    </row>
    <row r="3381" spans="6:37" x14ac:dyDescent="0.25">
      <c r="F3381" s="106"/>
      <c r="J3381" s="110">
        <v>50200</v>
      </c>
      <c r="K3381" s="106">
        <v>4.1713199999999997</v>
      </c>
      <c r="AF3381" s="35">
        <f t="shared" si="151"/>
        <v>48632</v>
      </c>
      <c r="AG3381" s="36">
        <f t="shared" si="150"/>
        <v>4.0683299999999999E-2</v>
      </c>
      <c r="AH3381" s="36"/>
      <c r="AJ3381" s="37"/>
      <c r="AK3381" s="37"/>
    </row>
    <row r="3382" spans="6:37" x14ac:dyDescent="0.25">
      <c r="F3382" s="106"/>
      <c r="J3382" s="110">
        <v>50201</v>
      </c>
      <c r="K3382" s="106">
        <v>4.1713199999999997</v>
      </c>
      <c r="AF3382" s="35">
        <f t="shared" si="151"/>
        <v>48633</v>
      </c>
      <c r="AG3382" s="36">
        <f t="shared" si="150"/>
        <v>4.0683299999999999E-2</v>
      </c>
      <c r="AH3382" s="36"/>
      <c r="AJ3382" s="37"/>
      <c r="AK3382" s="37"/>
    </row>
    <row r="3383" spans="6:37" x14ac:dyDescent="0.25">
      <c r="F3383" s="106"/>
      <c r="J3383" s="110">
        <v>50202</v>
      </c>
      <c r="K3383" s="106">
        <v>4.1713199999999997</v>
      </c>
      <c r="AF3383" s="35">
        <f t="shared" si="151"/>
        <v>48634</v>
      </c>
      <c r="AG3383" s="36">
        <f t="shared" si="150"/>
        <v>4.0683299999999999E-2</v>
      </c>
      <c r="AH3383" s="36"/>
      <c r="AJ3383" s="37"/>
      <c r="AK3383" s="37"/>
    </row>
    <row r="3384" spans="6:37" x14ac:dyDescent="0.25">
      <c r="F3384" s="106"/>
      <c r="J3384" s="110">
        <v>50203</v>
      </c>
      <c r="K3384" s="106">
        <v>4.1718000000000002</v>
      </c>
      <c r="AF3384" s="35">
        <f t="shared" si="151"/>
        <v>48635</v>
      </c>
      <c r="AG3384" s="36">
        <f t="shared" si="150"/>
        <v>4.0687899999999999E-2</v>
      </c>
      <c r="AH3384" s="36"/>
      <c r="AJ3384" s="37"/>
      <c r="AK3384" s="37"/>
    </row>
    <row r="3385" spans="6:37" x14ac:dyDescent="0.25">
      <c r="F3385" s="106"/>
      <c r="J3385" s="110">
        <v>50206</v>
      </c>
      <c r="K3385" s="106">
        <v>4.1713199999999997</v>
      </c>
      <c r="AF3385" s="35">
        <f t="shared" si="151"/>
        <v>48636</v>
      </c>
      <c r="AG3385" s="36">
        <f t="shared" si="150"/>
        <v>4.0687899999999999E-2</v>
      </c>
      <c r="AH3385" s="36"/>
      <c r="AJ3385" s="37"/>
      <c r="AK3385" s="37"/>
    </row>
    <row r="3386" spans="6:37" x14ac:dyDescent="0.25">
      <c r="F3386" s="106"/>
      <c r="J3386" s="110">
        <v>50207</v>
      </c>
      <c r="K3386" s="106">
        <v>4.1713199999999997</v>
      </c>
      <c r="AF3386" s="35">
        <f t="shared" si="151"/>
        <v>48637</v>
      </c>
      <c r="AG3386" s="36">
        <f t="shared" si="150"/>
        <v>4.0687899999999999E-2</v>
      </c>
      <c r="AH3386" s="36"/>
      <c r="AJ3386" s="37"/>
      <c r="AK3386" s="37"/>
    </row>
    <row r="3387" spans="6:37" x14ac:dyDescent="0.25">
      <c r="F3387" s="106"/>
      <c r="J3387" s="110">
        <v>50208</v>
      </c>
      <c r="K3387" s="106">
        <v>4.1713199999999997</v>
      </c>
      <c r="AF3387" s="35">
        <f t="shared" si="151"/>
        <v>48638</v>
      </c>
      <c r="AG3387" s="36">
        <f t="shared" si="150"/>
        <v>4.0683299999999999E-2</v>
      </c>
      <c r="AH3387" s="36"/>
      <c r="AJ3387" s="37"/>
      <c r="AK3387" s="37"/>
    </row>
    <row r="3388" spans="6:37" x14ac:dyDescent="0.25">
      <c r="F3388" s="106"/>
      <c r="J3388" s="110">
        <v>50209</v>
      </c>
      <c r="K3388" s="106">
        <v>4.17204</v>
      </c>
      <c r="AF3388" s="35">
        <f t="shared" si="151"/>
        <v>48639</v>
      </c>
      <c r="AG3388" s="36">
        <f t="shared" si="150"/>
        <v>4.0683299999999999E-2</v>
      </c>
      <c r="AH3388" s="36"/>
      <c r="AJ3388" s="37"/>
      <c r="AK3388" s="37"/>
    </row>
    <row r="3389" spans="6:37" x14ac:dyDescent="0.25">
      <c r="F3389" s="106"/>
      <c r="J3389" s="110">
        <v>50213</v>
      </c>
      <c r="K3389" s="106">
        <v>4.1713199999999997</v>
      </c>
      <c r="AF3389" s="35">
        <f t="shared" si="151"/>
        <v>48640</v>
      </c>
      <c r="AG3389" s="36">
        <f t="shared" si="150"/>
        <v>4.0683299999999999E-2</v>
      </c>
      <c r="AH3389" s="36"/>
      <c r="AJ3389" s="37"/>
      <c r="AK3389" s="37"/>
    </row>
    <row r="3390" spans="6:37" x14ac:dyDescent="0.25">
      <c r="F3390" s="106"/>
      <c r="J3390" s="110">
        <v>50214</v>
      </c>
      <c r="K3390" s="106">
        <v>4.1713199999999997</v>
      </c>
      <c r="AF3390" s="35">
        <f t="shared" si="151"/>
        <v>48641</v>
      </c>
      <c r="AG3390" s="36">
        <f t="shared" si="150"/>
        <v>4.0683299999999999E-2</v>
      </c>
      <c r="AH3390" s="36"/>
      <c r="AJ3390" s="37"/>
      <c r="AK3390" s="37"/>
    </row>
    <row r="3391" spans="6:37" x14ac:dyDescent="0.25">
      <c r="F3391" s="106"/>
      <c r="J3391" s="110">
        <v>50215</v>
      </c>
      <c r="K3391" s="106">
        <v>4.1713199999999997</v>
      </c>
      <c r="AF3391" s="35">
        <f t="shared" si="151"/>
        <v>48642</v>
      </c>
      <c r="AG3391" s="36">
        <f t="shared" si="150"/>
        <v>4.0687899999999999E-2</v>
      </c>
      <c r="AH3391" s="36"/>
      <c r="AJ3391" s="37"/>
      <c r="AK3391" s="37"/>
    </row>
    <row r="3392" spans="6:37" x14ac:dyDescent="0.25">
      <c r="F3392" s="106"/>
      <c r="J3392" s="110">
        <v>50216</v>
      </c>
      <c r="K3392" s="106">
        <v>4.1713199999999997</v>
      </c>
      <c r="AF3392" s="35">
        <f t="shared" si="151"/>
        <v>48643</v>
      </c>
      <c r="AG3392" s="36">
        <f t="shared" si="150"/>
        <v>4.0687899999999999E-2</v>
      </c>
      <c r="AH3392" s="36"/>
      <c r="AJ3392" s="37"/>
      <c r="AK3392" s="37"/>
    </row>
    <row r="3393" spans="6:37" x14ac:dyDescent="0.25">
      <c r="F3393" s="106"/>
      <c r="J3393" s="110">
        <v>50217</v>
      </c>
      <c r="K3393" s="106">
        <v>4.1718000000000002</v>
      </c>
      <c r="AF3393" s="35">
        <f t="shared" si="151"/>
        <v>48644</v>
      </c>
      <c r="AG3393" s="36">
        <f t="shared" si="150"/>
        <v>4.0687899999999999E-2</v>
      </c>
      <c r="AH3393" s="36"/>
      <c r="AJ3393" s="37"/>
      <c r="AK3393" s="37"/>
    </row>
    <row r="3394" spans="6:37" x14ac:dyDescent="0.25">
      <c r="F3394" s="106"/>
      <c r="J3394" s="110">
        <v>50220</v>
      </c>
      <c r="K3394" s="106">
        <v>4.1713199999999997</v>
      </c>
      <c r="AF3394" s="35">
        <f t="shared" si="151"/>
        <v>48645</v>
      </c>
      <c r="AG3394" s="36">
        <f t="shared" si="150"/>
        <v>4.0683299999999999E-2</v>
      </c>
      <c r="AH3394" s="36"/>
      <c r="AJ3394" s="37"/>
      <c r="AK3394" s="37"/>
    </row>
    <row r="3395" spans="6:37" x14ac:dyDescent="0.25">
      <c r="F3395" s="106"/>
      <c r="J3395" s="110">
        <v>50221</v>
      </c>
      <c r="K3395" s="106">
        <v>4.1713199999999997</v>
      </c>
      <c r="AF3395" s="35">
        <f t="shared" si="151"/>
        <v>48646</v>
      </c>
      <c r="AG3395" s="36">
        <f t="shared" si="150"/>
        <v>4.0683299999999999E-2</v>
      </c>
      <c r="AH3395" s="36"/>
      <c r="AJ3395" s="37"/>
      <c r="AK3395" s="37"/>
    </row>
    <row r="3396" spans="6:37" x14ac:dyDescent="0.25">
      <c r="F3396" s="106"/>
      <c r="J3396" s="110">
        <v>50222</v>
      </c>
      <c r="K3396" s="106">
        <v>4.1713199999999997</v>
      </c>
      <c r="AF3396" s="35">
        <f t="shared" si="151"/>
        <v>48647</v>
      </c>
      <c r="AG3396" s="36">
        <f t="shared" si="150"/>
        <v>4.0683299999999999E-2</v>
      </c>
      <c r="AH3396" s="36"/>
      <c r="AJ3396" s="37"/>
      <c r="AK3396" s="37"/>
    </row>
    <row r="3397" spans="6:37" x14ac:dyDescent="0.25">
      <c r="F3397" s="106"/>
      <c r="J3397" s="110">
        <v>50223</v>
      </c>
      <c r="K3397" s="106">
        <v>4.17204</v>
      </c>
      <c r="AF3397" s="35">
        <f t="shared" si="151"/>
        <v>48648</v>
      </c>
      <c r="AG3397" s="36">
        <f t="shared" si="150"/>
        <v>4.0683299999999999E-2</v>
      </c>
      <c r="AH3397" s="36"/>
      <c r="AJ3397" s="37"/>
      <c r="AK3397" s="37"/>
    </row>
    <row r="3398" spans="6:37" x14ac:dyDescent="0.25">
      <c r="F3398" s="106"/>
      <c r="J3398" s="110">
        <v>50227</v>
      </c>
      <c r="K3398" s="106">
        <v>4.1713199999999997</v>
      </c>
      <c r="AF3398" s="35">
        <f t="shared" si="151"/>
        <v>48649</v>
      </c>
      <c r="AG3398" s="36">
        <f t="shared" si="150"/>
        <v>4.0687899999999999E-2</v>
      </c>
      <c r="AH3398" s="36"/>
      <c r="AJ3398" s="37"/>
      <c r="AK3398" s="37"/>
    </row>
    <row r="3399" spans="6:37" x14ac:dyDescent="0.25">
      <c r="F3399" s="106"/>
      <c r="J3399" s="110">
        <v>50228</v>
      </c>
      <c r="K3399" s="106">
        <v>4.1713199999999997</v>
      </c>
      <c r="AF3399" s="35">
        <f t="shared" si="151"/>
        <v>48650</v>
      </c>
      <c r="AG3399" s="36">
        <f t="shared" ref="AG3399:AG3462" si="152">_xlfn.IFNA(VLOOKUP(AF3399,J:K,2,FALSE)/100,AG3398)</f>
        <v>4.0687899999999999E-2</v>
      </c>
      <c r="AH3399" s="36"/>
      <c r="AJ3399" s="37"/>
      <c r="AK3399" s="37"/>
    </row>
    <row r="3400" spans="6:37" x14ac:dyDescent="0.25">
      <c r="F3400" s="106"/>
      <c r="J3400" s="110">
        <v>50229</v>
      </c>
      <c r="K3400" s="106">
        <v>4.1713199999999997</v>
      </c>
      <c r="AF3400" s="35">
        <f t="shared" ref="AF3400:AF3463" si="153">AF3399+1</f>
        <v>48651</v>
      </c>
      <c r="AG3400" s="36">
        <f t="shared" si="152"/>
        <v>4.0687899999999999E-2</v>
      </c>
      <c r="AH3400" s="36"/>
      <c r="AJ3400" s="37"/>
      <c r="AK3400" s="37"/>
    </row>
    <row r="3401" spans="6:37" x14ac:dyDescent="0.25">
      <c r="F3401" s="106"/>
      <c r="J3401" s="110">
        <v>50230</v>
      </c>
      <c r="K3401" s="106">
        <v>4.1713199999999997</v>
      </c>
      <c r="AF3401" s="35">
        <f t="shared" si="153"/>
        <v>48652</v>
      </c>
      <c r="AG3401" s="36">
        <f t="shared" si="152"/>
        <v>4.0683299999999999E-2</v>
      </c>
      <c r="AH3401" s="36"/>
      <c r="AJ3401" s="37"/>
      <c r="AK3401" s="37"/>
    </row>
    <row r="3402" spans="6:37" x14ac:dyDescent="0.25">
      <c r="F3402" s="106"/>
      <c r="J3402" s="110">
        <v>50231</v>
      </c>
      <c r="K3402" s="106">
        <v>4.1718000000000002</v>
      </c>
      <c r="AF3402" s="35">
        <f t="shared" si="153"/>
        <v>48653</v>
      </c>
      <c r="AG3402" s="36">
        <f t="shared" si="152"/>
        <v>4.0683299999999999E-2</v>
      </c>
      <c r="AH3402" s="36"/>
      <c r="AJ3402" s="37"/>
      <c r="AK3402" s="37"/>
    </row>
    <row r="3403" spans="6:37" x14ac:dyDescent="0.25">
      <c r="F3403" s="106"/>
      <c r="J3403" s="110">
        <v>50234</v>
      </c>
      <c r="K3403" s="106">
        <v>4.1713199999999997</v>
      </c>
      <c r="AF3403" s="35">
        <f t="shared" si="153"/>
        <v>48654</v>
      </c>
      <c r="AG3403" s="36">
        <f t="shared" si="152"/>
        <v>4.0683299999999999E-2</v>
      </c>
      <c r="AH3403" s="36"/>
      <c r="AJ3403" s="37"/>
      <c r="AK3403" s="37"/>
    </row>
    <row r="3404" spans="6:37" x14ac:dyDescent="0.25">
      <c r="F3404" s="106"/>
      <c r="J3404" s="110">
        <v>50235</v>
      </c>
      <c r="K3404" s="106">
        <v>4.1713199999999997</v>
      </c>
      <c r="AF3404" s="35">
        <f t="shared" si="153"/>
        <v>48655</v>
      </c>
      <c r="AG3404" s="36">
        <f t="shared" si="152"/>
        <v>4.0683299999999999E-2</v>
      </c>
      <c r="AH3404" s="36"/>
      <c r="AJ3404" s="37"/>
      <c r="AK3404" s="37"/>
    </row>
    <row r="3405" spans="6:37" x14ac:dyDescent="0.25">
      <c r="F3405" s="106"/>
      <c r="J3405" s="110">
        <v>50236</v>
      </c>
      <c r="K3405" s="106">
        <v>4.1713199999999997</v>
      </c>
      <c r="AF3405" s="35">
        <f t="shared" si="153"/>
        <v>48656</v>
      </c>
      <c r="AG3405" s="36">
        <f t="shared" si="152"/>
        <v>4.0687899999999999E-2</v>
      </c>
      <c r="AH3405" s="36"/>
      <c r="AJ3405" s="37"/>
      <c r="AK3405" s="37"/>
    </row>
    <row r="3406" spans="6:37" x14ac:dyDescent="0.25">
      <c r="F3406" s="106"/>
      <c r="J3406" s="110">
        <v>50237</v>
      </c>
      <c r="K3406" s="106">
        <v>4.1713199999999997</v>
      </c>
      <c r="AF3406" s="35">
        <f t="shared" si="153"/>
        <v>48657</v>
      </c>
      <c r="AG3406" s="36">
        <f t="shared" si="152"/>
        <v>4.0687899999999999E-2</v>
      </c>
      <c r="AH3406" s="36"/>
      <c r="AJ3406" s="37"/>
      <c r="AK3406" s="37"/>
    </row>
    <row r="3407" spans="6:37" x14ac:dyDescent="0.25">
      <c r="F3407" s="106"/>
      <c r="J3407" s="110">
        <v>50238</v>
      </c>
      <c r="K3407" s="106">
        <v>4.1718000000000002</v>
      </c>
      <c r="AF3407" s="35">
        <f t="shared" si="153"/>
        <v>48658</v>
      </c>
      <c r="AG3407" s="36">
        <f t="shared" si="152"/>
        <v>4.0687899999999999E-2</v>
      </c>
      <c r="AH3407" s="36"/>
      <c r="AJ3407" s="37"/>
      <c r="AK3407" s="37"/>
    </row>
    <row r="3408" spans="6:37" x14ac:dyDescent="0.25">
      <c r="F3408" s="106"/>
      <c r="J3408" s="110">
        <v>50241</v>
      </c>
      <c r="K3408" s="106">
        <v>4.1713199999999997</v>
      </c>
      <c r="AF3408" s="35">
        <f t="shared" si="153"/>
        <v>48659</v>
      </c>
      <c r="AG3408" s="36">
        <f t="shared" si="152"/>
        <v>4.0683299999999999E-2</v>
      </c>
      <c r="AH3408" s="36"/>
      <c r="AJ3408" s="37"/>
      <c r="AK3408" s="37"/>
    </row>
    <row r="3409" spans="6:37" x14ac:dyDescent="0.25">
      <c r="F3409" s="106"/>
      <c r="J3409" s="110">
        <v>50242</v>
      </c>
      <c r="K3409" s="106">
        <v>4.1713199999999997</v>
      </c>
      <c r="AF3409" s="35">
        <f t="shared" si="153"/>
        <v>48660</v>
      </c>
      <c r="AG3409" s="36">
        <f t="shared" si="152"/>
        <v>4.0683299999999999E-2</v>
      </c>
      <c r="AH3409" s="36"/>
      <c r="AJ3409" s="37"/>
      <c r="AK3409" s="37"/>
    </row>
    <row r="3410" spans="6:37" x14ac:dyDescent="0.25">
      <c r="F3410" s="106"/>
      <c r="J3410" s="110">
        <v>50243</v>
      </c>
      <c r="K3410" s="106">
        <v>4.1713199999999997</v>
      </c>
      <c r="AF3410" s="35">
        <f t="shared" si="153"/>
        <v>48661</v>
      </c>
      <c r="AG3410" s="36">
        <f t="shared" si="152"/>
        <v>4.0683299999999999E-2</v>
      </c>
      <c r="AH3410" s="36"/>
      <c r="AJ3410" s="37"/>
      <c r="AK3410" s="37"/>
    </row>
    <row r="3411" spans="6:37" x14ac:dyDescent="0.25">
      <c r="F3411" s="106"/>
      <c r="J3411" s="110">
        <v>50244</v>
      </c>
      <c r="K3411" s="106">
        <v>4.1713199999999997</v>
      </c>
      <c r="AF3411" s="35">
        <f t="shared" si="153"/>
        <v>48662</v>
      </c>
      <c r="AG3411" s="36">
        <f t="shared" si="152"/>
        <v>4.0683299999999999E-2</v>
      </c>
      <c r="AH3411" s="36"/>
      <c r="AJ3411" s="37"/>
      <c r="AK3411" s="37"/>
    </row>
    <row r="3412" spans="6:37" x14ac:dyDescent="0.25">
      <c r="F3412" s="106"/>
      <c r="J3412" s="110">
        <v>50245</v>
      </c>
      <c r="K3412" s="106">
        <v>4.1718000000000002</v>
      </c>
      <c r="AF3412" s="35">
        <f t="shared" si="153"/>
        <v>48663</v>
      </c>
      <c r="AG3412" s="36">
        <f t="shared" si="152"/>
        <v>4.0687899999999999E-2</v>
      </c>
      <c r="AH3412" s="36"/>
      <c r="AJ3412" s="37"/>
      <c r="AK3412" s="37"/>
    </row>
    <row r="3413" spans="6:37" x14ac:dyDescent="0.25">
      <c r="F3413" s="106"/>
      <c r="J3413" s="110">
        <v>50248</v>
      </c>
      <c r="K3413" s="106">
        <v>4.1713199999999997</v>
      </c>
      <c r="AF3413" s="35">
        <f t="shared" si="153"/>
        <v>48664</v>
      </c>
      <c r="AG3413" s="36">
        <f t="shared" si="152"/>
        <v>4.0687899999999999E-2</v>
      </c>
      <c r="AH3413" s="36"/>
      <c r="AJ3413" s="37"/>
      <c r="AK3413" s="37"/>
    </row>
    <row r="3414" spans="6:37" x14ac:dyDescent="0.25">
      <c r="F3414" s="106"/>
      <c r="J3414" s="110">
        <v>50249</v>
      </c>
      <c r="K3414" s="106">
        <v>4.1713199999999997</v>
      </c>
      <c r="AF3414" s="35">
        <f t="shared" si="153"/>
        <v>48665</v>
      </c>
      <c r="AG3414" s="36">
        <f t="shared" si="152"/>
        <v>4.0687899999999999E-2</v>
      </c>
      <c r="AH3414" s="36"/>
      <c r="AJ3414" s="37"/>
      <c r="AK3414" s="37"/>
    </row>
    <row r="3415" spans="6:37" x14ac:dyDescent="0.25">
      <c r="F3415" s="106"/>
      <c r="J3415" s="110">
        <v>50250</v>
      </c>
      <c r="K3415" s="106">
        <v>4.1713199999999997</v>
      </c>
      <c r="AF3415" s="35">
        <f t="shared" si="153"/>
        <v>48666</v>
      </c>
      <c r="AG3415" s="36">
        <f t="shared" si="152"/>
        <v>4.0683299999999999E-2</v>
      </c>
      <c r="AH3415" s="36"/>
      <c r="AJ3415" s="37"/>
      <c r="AK3415" s="37"/>
    </row>
    <row r="3416" spans="6:37" x14ac:dyDescent="0.25">
      <c r="F3416" s="106"/>
      <c r="J3416" s="110">
        <v>50251</v>
      </c>
      <c r="K3416" s="106">
        <v>4.1713199999999997</v>
      </c>
      <c r="AF3416" s="35">
        <f t="shared" si="153"/>
        <v>48667</v>
      </c>
      <c r="AG3416" s="36">
        <f t="shared" si="152"/>
        <v>4.0683299999999999E-2</v>
      </c>
      <c r="AH3416" s="36"/>
      <c r="AJ3416" s="37"/>
      <c r="AK3416" s="37"/>
    </row>
    <row r="3417" spans="6:37" x14ac:dyDescent="0.25">
      <c r="F3417" s="106"/>
      <c r="J3417" s="110">
        <v>50252</v>
      </c>
      <c r="K3417" s="106">
        <v>4.1718000000000002</v>
      </c>
      <c r="AF3417" s="35">
        <f t="shared" si="153"/>
        <v>48668</v>
      </c>
      <c r="AG3417" s="36">
        <f t="shared" si="152"/>
        <v>4.0683299999999999E-2</v>
      </c>
      <c r="AH3417" s="36"/>
      <c r="AJ3417" s="37"/>
      <c r="AK3417" s="37"/>
    </row>
    <row r="3418" spans="6:37" x14ac:dyDescent="0.25">
      <c r="F3418" s="106"/>
      <c r="J3418" s="110">
        <v>50255</v>
      </c>
      <c r="K3418" s="106">
        <v>4.1713199999999997</v>
      </c>
      <c r="AF3418" s="35">
        <f t="shared" si="153"/>
        <v>48669</v>
      </c>
      <c r="AG3418" s="36">
        <f t="shared" si="152"/>
        <v>4.0683299999999999E-2</v>
      </c>
      <c r="AH3418" s="36"/>
      <c r="AJ3418" s="37"/>
      <c r="AK3418" s="37"/>
    </row>
    <row r="3419" spans="6:37" x14ac:dyDescent="0.25">
      <c r="F3419" s="106"/>
      <c r="J3419" s="110">
        <v>50256</v>
      </c>
      <c r="K3419" s="106">
        <v>4.1713199999999997</v>
      </c>
      <c r="AF3419" s="35">
        <f t="shared" si="153"/>
        <v>48670</v>
      </c>
      <c r="AG3419" s="36">
        <f t="shared" si="152"/>
        <v>4.0687899999999999E-2</v>
      </c>
      <c r="AH3419" s="36"/>
      <c r="AJ3419" s="37"/>
      <c r="AK3419" s="37"/>
    </row>
    <row r="3420" spans="6:37" x14ac:dyDescent="0.25">
      <c r="F3420" s="106"/>
      <c r="J3420" s="110">
        <v>50257</v>
      </c>
      <c r="K3420" s="106">
        <v>4.1713199999999997</v>
      </c>
      <c r="AF3420" s="35">
        <f t="shared" si="153"/>
        <v>48671</v>
      </c>
      <c r="AG3420" s="36">
        <f t="shared" si="152"/>
        <v>4.0687899999999999E-2</v>
      </c>
      <c r="AH3420" s="36"/>
      <c r="AJ3420" s="37"/>
      <c r="AK3420" s="37"/>
    </row>
    <row r="3421" spans="6:37" x14ac:dyDescent="0.25">
      <c r="F3421" s="106"/>
      <c r="J3421" s="110">
        <v>50258</v>
      </c>
      <c r="K3421" s="106">
        <v>4.1713199999999997</v>
      </c>
      <c r="AF3421" s="35">
        <f t="shared" si="153"/>
        <v>48672</v>
      </c>
      <c r="AG3421" s="36">
        <f t="shared" si="152"/>
        <v>4.0687899999999999E-2</v>
      </c>
      <c r="AH3421" s="36"/>
      <c r="AJ3421" s="37"/>
      <c r="AK3421" s="37"/>
    </row>
    <row r="3422" spans="6:37" x14ac:dyDescent="0.25">
      <c r="F3422" s="106"/>
      <c r="J3422" s="110">
        <v>50259</v>
      </c>
      <c r="K3422" s="106">
        <v>4.1718000000000002</v>
      </c>
      <c r="AF3422" s="35">
        <f t="shared" si="153"/>
        <v>48673</v>
      </c>
      <c r="AG3422" s="36">
        <f t="shared" si="152"/>
        <v>4.0683299999999999E-2</v>
      </c>
      <c r="AH3422" s="36"/>
      <c r="AJ3422" s="37"/>
      <c r="AK3422" s="37"/>
    </row>
    <row r="3423" spans="6:37" x14ac:dyDescent="0.25">
      <c r="F3423" s="106"/>
      <c r="J3423" s="110">
        <v>50262</v>
      </c>
      <c r="K3423" s="106">
        <v>4.1713199999999997</v>
      </c>
      <c r="AF3423" s="35">
        <f t="shared" si="153"/>
        <v>48674</v>
      </c>
      <c r="AG3423" s="36">
        <f t="shared" si="152"/>
        <v>4.0683299999999999E-2</v>
      </c>
      <c r="AH3423" s="36"/>
      <c r="AJ3423" s="37"/>
      <c r="AK3423" s="37"/>
    </row>
    <row r="3424" spans="6:37" x14ac:dyDescent="0.25">
      <c r="F3424" s="106"/>
      <c r="J3424" s="110">
        <v>50263</v>
      </c>
      <c r="K3424" s="106">
        <v>4.1713199999999997</v>
      </c>
      <c r="AF3424" s="35">
        <f t="shared" si="153"/>
        <v>48675</v>
      </c>
      <c r="AG3424" s="36">
        <f t="shared" si="152"/>
        <v>4.0683299999999999E-2</v>
      </c>
      <c r="AH3424" s="36"/>
      <c r="AJ3424" s="37"/>
      <c r="AK3424" s="37"/>
    </row>
    <row r="3425" spans="6:37" x14ac:dyDescent="0.25">
      <c r="F3425" s="106"/>
      <c r="J3425" s="110">
        <v>50264</v>
      </c>
      <c r="K3425" s="106">
        <v>4.1713199999999997</v>
      </c>
      <c r="AF3425" s="35">
        <f t="shared" si="153"/>
        <v>48676</v>
      </c>
      <c r="AG3425" s="36">
        <f t="shared" si="152"/>
        <v>4.0683299999999999E-2</v>
      </c>
      <c r="AH3425" s="36"/>
      <c r="AJ3425" s="37"/>
      <c r="AK3425" s="37"/>
    </row>
    <row r="3426" spans="6:37" x14ac:dyDescent="0.25">
      <c r="F3426" s="106"/>
      <c r="J3426" s="110">
        <v>50265</v>
      </c>
      <c r="K3426" s="106">
        <v>4.1713199999999997</v>
      </c>
      <c r="AF3426" s="35">
        <f t="shared" si="153"/>
        <v>48677</v>
      </c>
      <c r="AG3426" s="36">
        <f t="shared" si="152"/>
        <v>4.0687899999999999E-2</v>
      </c>
      <c r="AH3426" s="36"/>
      <c r="AJ3426" s="37"/>
      <c r="AK3426" s="37"/>
    </row>
    <row r="3427" spans="6:37" x14ac:dyDescent="0.25">
      <c r="F3427" s="106"/>
      <c r="J3427" s="110">
        <v>50266</v>
      </c>
      <c r="K3427" s="106">
        <v>4.1718000000000002</v>
      </c>
      <c r="AF3427" s="35">
        <f t="shared" si="153"/>
        <v>48678</v>
      </c>
      <c r="AG3427" s="36">
        <f t="shared" si="152"/>
        <v>4.0687899999999999E-2</v>
      </c>
      <c r="AH3427" s="36"/>
      <c r="AJ3427" s="37"/>
      <c r="AK3427" s="37"/>
    </row>
    <row r="3428" spans="6:37" x14ac:dyDescent="0.25">
      <c r="F3428" s="106"/>
      <c r="J3428" s="110">
        <v>50269</v>
      </c>
      <c r="K3428" s="106">
        <v>4.1713199999999997</v>
      </c>
      <c r="AF3428" s="35">
        <f t="shared" si="153"/>
        <v>48679</v>
      </c>
      <c r="AG3428" s="36">
        <f t="shared" si="152"/>
        <v>4.0687899999999999E-2</v>
      </c>
      <c r="AH3428" s="36"/>
      <c r="AJ3428" s="37"/>
      <c r="AK3428" s="37"/>
    </row>
    <row r="3429" spans="6:37" x14ac:dyDescent="0.25">
      <c r="F3429" s="106"/>
      <c r="J3429" s="110">
        <v>50270</v>
      </c>
      <c r="K3429" s="106">
        <v>4.1713199999999997</v>
      </c>
      <c r="AF3429" s="35">
        <f t="shared" si="153"/>
        <v>48680</v>
      </c>
      <c r="AG3429" s="36">
        <f t="shared" si="152"/>
        <v>4.0683299999999999E-2</v>
      </c>
      <c r="AH3429" s="36"/>
      <c r="AJ3429" s="37"/>
      <c r="AK3429" s="37"/>
    </row>
    <row r="3430" spans="6:37" x14ac:dyDescent="0.25">
      <c r="F3430" s="106"/>
      <c r="J3430" s="110">
        <v>50271</v>
      </c>
      <c r="K3430" s="106">
        <v>4.1713199999999997</v>
      </c>
      <c r="AF3430" s="35">
        <f t="shared" si="153"/>
        <v>48681</v>
      </c>
      <c r="AG3430" s="36">
        <f t="shared" si="152"/>
        <v>4.0683299999999999E-2</v>
      </c>
      <c r="AH3430" s="36"/>
      <c r="AJ3430" s="37"/>
      <c r="AK3430" s="37"/>
    </row>
    <row r="3431" spans="6:37" x14ac:dyDescent="0.25">
      <c r="F3431" s="106"/>
      <c r="J3431" s="110">
        <v>50272</v>
      </c>
      <c r="K3431" s="106">
        <v>4.1713199999999997</v>
      </c>
      <c r="AF3431" s="35">
        <f t="shared" si="153"/>
        <v>48682</v>
      </c>
      <c r="AG3431" s="36">
        <f t="shared" si="152"/>
        <v>4.0683299999999999E-2</v>
      </c>
      <c r="AH3431" s="36"/>
      <c r="AJ3431" s="37"/>
      <c r="AK3431" s="37"/>
    </row>
    <row r="3432" spans="6:37" x14ac:dyDescent="0.25">
      <c r="F3432" s="106"/>
      <c r="J3432" s="110">
        <v>50273</v>
      </c>
      <c r="K3432" s="106">
        <v>4.1718000000000002</v>
      </c>
      <c r="AF3432" s="35">
        <f t="shared" si="153"/>
        <v>48683</v>
      </c>
      <c r="AG3432" s="36">
        <f t="shared" si="152"/>
        <v>4.0690200000000003E-2</v>
      </c>
      <c r="AH3432" s="36"/>
      <c r="AJ3432" s="37"/>
      <c r="AK3432" s="37"/>
    </row>
    <row r="3433" spans="6:37" x14ac:dyDescent="0.25">
      <c r="F3433" s="106"/>
      <c r="J3433" s="110">
        <v>50276</v>
      </c>
      <c r="K3433" s="106">
        <v>4.1713199999999997</v>
      </c>
      <c r="AF3433" s="35">
        <f t="shared" si="153"/>
        <v>48684</v>
      </c>
      <c r="AG3433" s="36">
        <f t="shared" si="152"/>
        <v>4.0690200000000003E-2</v>
      </c>
      <c r="AH3433" s="36"/>
      <c r="AJ3433" s="37"/>
      <c r="AK3433" s="37"/>
    </row>
    <row r="3434" spans="6:37" x14ac:dyDescent="0.25">
      <c r="F3434" s="106"/>
      <c r="J3434" s="110">
        <v>50277</v>
      </c>
      <c r="K3434" s="106">
        <v>4.1713199999999997</v>
      </c>
      <c r="AF3434" s="35">
        <f t="shared" si="153"/>
        <v>48685</v>
      </c>
      <c r="AG3434" s="36">
        <f t="shared" si="152"/>
        <v>4.0690200000000003E-2</v>
      </c>
      <c r="AH3434" s="36"/>
      <c r="AJ3434" s="37"/>
      <c r="AK3434" s="37"/>
    </row>
    <row r="3435" spans="6:37" x14ac:dyDescent="0.25">
      <c r="F3435" s="106"/>
      <c r="J3435" s="110">
        <v>50278</v>
      </c>
      <c r="K3435" s="106">
        <v>4.1713199999999997</v>
      </c>
      <c r="AF3435" s="35">
        <f t="shared" si="153"/>
        <v>48686</v>
      </c>
      <c r="AG3435" s="36">
        <f t="shared" si="152"/>
        <v>4.0690200000000003E-2</v>
      </c>
      <c r="AH3435" s="36"/>
      <c r="AJ3435" s="37"/>
      <c r="AK3435" s="37"/>
    </row>
    <row r="3436" spans="6:37" x14ac:dyDescent="0.25">
      <c r="F3436" s="106"/>
      <c r="J3436" s="110">
        <v>50279</v>
      </c>
      <c r="K3436" s="106">
        <v>4.1713199999999997</v>
      </c>
      <c r="AF3436" s="35">
        <f t="shared" si="153"/>
        <v>48687</v>
      </c>
      <c r="AG3436" s="36">
        <f t="shared" si="152"/>
        <v>4.0683299999999999E-2</v>
      </c>
      <c r="AH3436" s="36"/>
      <c r="AJ3436" s="37"/>
      <c r="AK3436" s="37"/>
    </row>
    <row r="3437" spans="6:37" x14ac:dyDescent="0.25">
      <c r="F3437" s="106"/>
      <c r="J3437" s="110">
        <v>50280</v>
      </c>
      <c r="K3437" s="106">
        <v>4.1718000000000002</v>
      </c>
      <c r="AF3437" s="35">
        <f t="shared" si="153"/>
        <v>48688</v>
      </c>
      <c r="AG3437" s="36">
        <f t="shared" si="152"/>
        <v>4.0683299999999999E-2</v>
      </c>
      <c r="AH3437" s="36"/>
      <c r="AJ3437" s="37"/>
      <c r="AK3437" s="37"/>
    </row>
    <row r="3438" spans="6:37" x14ac:dyDescent="0.25">
      <c r="F3438" s="106"/>
      <c r="J3438" s="110">
        <v>50283</v>
      </c>
      <c r="K3438" s="106">
        <v>4.1713199999999997</v>
      </c>
      <c r="AF3438" s="35">
        <f t="shared" si="153"/>
        <v>48689</v>
      </c>
      <c r="AG3438" s="36">
        <f t="shared" si="152"/>
        <v>4.0683299999999999E-2</v>
      </c>
      <c r="AH3438" s="36"/>
      <c r="AJ3438" s="37"/>
      <c r="AK3438" s="37"/>
    </row>
    <row r="3439" spans="6:37" x14ac:dyDescent="0.25">
      <c r="F3439" s="106"/>
      <c r="J3439" s="110">
        <v>50284</v>
      </c>
      <c r="K3439" s="106">
        <v>4.1713199999999997</v>
      </c>
      <c r="AF3439" s="35">
        <f t="shared" si="153"/>
        <v>48690</v>
      </c>
      <c r="AG3439" s="36">
        <f t="shared" si="152"/>
        <v>4.0683299999999999E-2</v>
      </c>
      <c r="AH3439" s="36"/>
      <c r="AJ3439" s="37"/>
      <c r="AK3439" s="37"/>
    </row>
    <row r="3440" spans="6:37" x14ac:dyDescent="0.25">
      <c r="F3440" s="106"/>
      <c r="J3440" s="110">
        <v>50285</v>
      </c>
      <c r="K3440" s="106">
        <v>4.1713199999999997</v>
      </c>
      <c r="AF3440" s="35">
        <f t="shared" si="153"/>
        <v>48691</v>
      </c>
      <c r="AG3440" s="36">
        <f t="shared" si="152"/>
        <v>4.0687899999999999E-2</v>
      </c>
      <c r="AH3440" s="36"/>
      <c r="AJ3440" s="37"/>
      <c r="AK3440" s="37"/>
    </row>
    <row r="3441" spans="6:37" x14ac:dyDescent="0.25">
      <c r="F3441" s="106"/>
      <c r="J3441" s="110">
        <v>50286</v>
      </c>
      <c r="K3441" s="106">
        <v>4.1713199999999997</v>
      </c>
      <c r="AF3441" s="35">
        <f t="shared" si="153"/>
        <v>48692</v>
      </c>
      <c r="AG3441" s="36">
        <f t="shared" si="152"/>
        <v>4.0687899999999999E-2</v>
      </c>
      <c r="AH3441" s="36"/>
      <c r="AJ3441" s="37"/>
      <c r="AK3441" s="37"/>
    </row>
    <row r="3442" spans="6:37" x14ac:dyDescent="0.25">
      <c r="F3442" s="106"/>
      <c r="J3442" s="110">
        <v>50287</v>
      </c>
      <c r="K3442" s="106">
        <v>4.17204</v>
      </c>
      <c r="AF3442" s="35">
        <f t="shared" si="153"/>
        <v>48693</v>
      </c>
      <c r="AG3442" s="36">
        <f t="shared" si="152"/>
        <v>4.0687899999999999E-2</v>
      </c>
      <c r="AH3442" s="36"/>
      <c r="AJ3442" s="37"/>
      <c r="AK3442" s="37"/>
    </row>
    <row r="3443" spans="6:37" x14ac:dyDescent="0.25">
      <c r="F3443" s="106"/>
      <c r="J3443" s="110">
        <v>50291</v>
      </c>
      <c r="K3443" s="106">
        <v>4.1713199999999997</v>
      </c>
      <c r="AF3443" s="35">
        <f t="shared" si="153"/>
        <v>48694</v>
      </c>
      <c r="AG3443" s="36">
        <f t="shared" si="152"/>
        <v>4.0683299999999999E-2</v>
      </c>
      <c r="AH3443" s="36"/>
      <c r="AJ3443" s="37"/>
      <c r="AK3443" s="37"/>
    </row>
    <row r="3444" spans="6:37" x14ac:dyDescent="0.25">
      <c r="F3444" s="106"/>
      <c r="J3444" s="110">
        <v>50292</v>
      </c>
      <c r="K3444" s="106">
        <v>4.1713199999999997</v>
      </c>
      <c r="AF3444" s="35">
        <f t="shared" si="153"/>
        <v>48695</v>
      </c>
      <c r="AG3444" s="36">
        <f t="shared" si="152"/>
        <v>4.0683299999999999E-2</v>
      </c>
      <c r="AH3444" s="36"/>
      <c r="AJ3444" s="37"/>
      <c r="AK3444" s="37"/>
    </row>
    <row r="3445" spans="6:37" x14ac:dyDescent="0.25">
      <c r="F3445" s="106"/>
      <c r="J3445" s="110">
        <v>50293</v>
      </c>
      <c r="K3445" s="106">
        <v>4.1713199999999997</v>
      </c>
      <c r="AF3445" s="35">
        <f t="shared" si="153"/>
        <v>48696</v>
      </c>
      <c r="AG3445" s="36">
        <f t="shared" si="152"/>
        <v>4.0683299999999999E-2</v>
      </c>
      <c r="AH3445" s="36"/>
      <c r="AJ3445" s="37"/>
      <c r="AK3445" s="37"/>
    </row>
    <row r="3446" spans="6:37" x14ac:dyDescent="0.25">
      <c r="F3446" s="106"/>
      <c r="J3446" s="110">
        <v>50294</v>
      </c>
      <c r="K3446" s="106">
        <v>4.1718000000000002</v>
      </c>
      <c r="AF3446" s="35">
        <f t="shared" si="153"/>
        <v>48697</v>
      </c>
      <c r="AG3446" s="36">
        <f t="shared" si="152"/>
        <v>4.0683299999999999E-2</v>
      </c>
      <c r="AH3446" s="36"/>
      <c r="AJ3446" s="37"/>
      <c r="AK3446" s="37"/>
    </row>
    <row r="3447" spans="6:37" x14ac:dyDescent="0.25">
      <c r="F3447" s="106"/>
      <c r="J3447" s="110">
        <v>50297</v>
      </c>
      <c r="K3447" s="106">
        <v>4.1713199999999997</v>
      </c>
      <c r="AF3447" s="35">
        <f t="shared" si="153"/>
        <v>48698</v>
      </c>
      <c r="AG3447" s="36">
        <f t="shared" si="152"/>
        <v>4.0687899999999999E-2</v>
      </c>
      <c r="AH3447" s="36"/>
      <c r="AJ3447" s="37"/>
      <c r="AK3447" s="37"/>
    </row>
    <row r="3448" spans="6:37" x14ac:dyDescent="0.25">
      <c r="F3448" s="106"/>
      <c r="J3448" s="110">
        <v>50298</v>
      </c>
      <c r="K3448" s="106">
        <v>4.1713199999999997</v>
      </c>
      <c r="AF3448" s="35">
        <f t="shared" si="153"/>
        <v>48699</v>
      </c>
      <c r="AG3448" s="36">
        <f t="shared" si="152"/>
        <v>4.0687899999999999E-2</v>
      </c>
      <c r="AH3448" s="36"/>
      <c r="AJ3448" s="37"/>
      <c r="AK3448" s="37"/>
    </row>
    <row r="3449" spans="6:37" x14ac:dyDescent="0.25">
      <c r="F3449" s="106"/>
      <c r="J3449" s="110">
        <v>50299</v>
      </c>
      <c r="K3449" s="106">
        <v>4.1713199999999997</v>
      </c>
      <c r="AF3449" s="35">
        <f t="shared" si="153"/>
        <v>48700</v>
      </c>
      <c r="AG3449" s="36">
        <f t="shared" si="152"/>
        <v>4.0687899999999999E-2</v>
      </c>
      <c r="AH3449" s="36"/>
      <c r="AJ3449" s="37"/>
      <c r="AK3449" s="37"/>
    </row>
    <row r="3450" spans="6:37" x14ac:dyDescent="0.25">
      <c r="F3450" s="106"/>
      <c r="J3450" s="110">
        <v>50300</v>
      </c>
      <c r="K3450" s="106">
        <v>4.1713199999999997</v>
      </c>
      <c r="AF3450" s="35">
        <f t="shared" si="153"/>
        <v>48701</v>
      </c>
      <c r="AG3450" s="36">
        <f t="shared" si="152"/>
        <v>4.0683299999999999E-2</v>
      </c>
      <c r="AH3450" s="36"/>
      <c r="AJ3450" s="37"/>
      <c r="AK3450" s="37"/>
    </row>
    <row r="3451" spans="6:37" x14ac:dyDescent="0.25">
      <c r="F3451" s="106"/>
      <c r="J3451" s="110">
        <v>50301</v>
      </c>
      <c r="K3451" s="106">
        <v>4.1718000000000002</v>
      </c>
      <c r="AF3451" s="35">
        <f t="shared" si="153"/>
        <v>48702</v>
      </c>
      <c r="AG3451" s="36">
        <f t="shared" si="152"/>
        <v>4.0683299999999999E-2</v>
      </c>
      <c r="AH3451" s="36"/>
      <c r="AJ3451" s="37"/>
      <c r="AK3451" s="37"/>
    </row>
    <row r="3452" spans="6:37" x14ac:dyDescent="0.25">
      <c r="F3452" s="106"/>
      <c r="J3452" s="110">
        <v>50304</v>
      </c>
      <c r="K3452" s="106">
        <v>4.1713199999999997</v>
      </c>
      <c r="AF3452" s="35">
        <f t="shared" si="153"/>
        <v>48703</v>
      </c>
      <c r="AG3452" s="36">
        <f t="shared" si="152"/>
        <v>4.0683299999999999E-2</v>
      </c>
      <c r="AH3452" s="36"/>
      <c r="AJ3452" s="37"/>
      <c r="AK3452" s="37"/>
    </row>
    <row r="3453" spans="6:37" x14ac:dyDescent="0.25">
      <c r="F3453" s="106"/>
      <c r="J3453" s="110">
        <v>50305</v>
      </c>
      <c r="K3453" s="106">
        <v>4.1713199999999997</v>
      </c>
      <c r="AF3453" s="35">
        <f t="shared" si="153"/>
        <v>48704</v>
      </c>
      <c r="AG3453" s="36">
        <f t="shared" si="152"/>
        <v>4.0683299999999999E-2</v>
      </c>
      <c r="AH3453" s="36"/>
      <c r="AJ3453" s="37"/>
      <c r="AK3453" s="37"/>
    </row>
    <row r="3454" spans="6:37" x14ac:dyDescent="0.25">
      <c r="F3454" s="106"/>
      <c r="J3454" s="110">
        <v>50306</v>
      </c>
      <c r="K3454" s="106">
        <v>4.1713199999999997</v>
      </c>
      <c r="AF3454" s="35">
        <f t="shared" si="153"/>
        <v>48705</v>
      </c>
      <c r="AG3454" s="36">
        <f t="shared" si="152"/>
        <v>4.0687899999999999E-2</v>
      </c>
      <c r="AH3454" s="36"/>
      <c r="AJ3454" s="37"/>
      <c r="AK3454" s="37"/>
    </row>
    <row r="3455" spans="6:37" x14ac:dyDescent="0.25">
      <c r="F3455" s="106"/>
      <c r="J3455" s="110">
        <v>50307</v>
      </c>
      <c r="K3455" s="106">
        <v>4.1713199999999997</v>
      </c>
      <c r="AF3455" s="35">
        <f t="shared" si="153"/>
        <v>48706</v>
      </c>
      <c r="AG3455" s="36">
        <f t="shared" si="152"/>
        <v>4.0687899999999999E-2</v>
      </c>
      <c r="AH3455" s="36"/>
      <c r="AJ3455" s="37"/>
      <c r="AK3455" s="37"/>
    </row>
    <row r="3456" spans="6:37" x14ac:dyDescent="0.25">
      <c r="F3456" s="106"/>
      <c r="J3456" s="110">
        <v>50308</v>
      </c>
      <c r="K3456" s="106">
        <v>4.1718000000000002</v>
      </c>
      <c r="AF3456" s="35">
        <f t="shared" si="153"/>
        <v>48707</v>
      </c>
      <c r="AG3456" s="36">
        <f t="shared" si="152"/>
        <v>4.0687899999999999E-2</v>
      </c>
      <c r="AH3456" s="36"/>
      <c r="AJ3456" s="37"/>
      <c r="AK3456" s="37"/>
    </row>
    <row r="3457" spans="6:37" x14ac:dyDescent="0.25">
      <c r="F3457" s="106"/>
      <c r="J3457" s="110">
        <v>50311</v>
      </c>
      <c r="K3457" s="106">
        <v>4.1713199999999997</v>
      </c>
      <c r="AF3457" s="35">
        <f t="shared" si="153"/>
        <v>48708</v>
      </c>
      <c r="AG3457" s="36">
        <f t="shared" si="152"/>
        <v>4.0683299999999999E-2</v>
      </c>
      <c r="AH3457" s="36"/>
      <c r="AJ3457" s="37"/>
      <c r="AK3457" s="37"/>
    </row>
    <row r="3458" spans="6:37" x14ac:dyDescent="0.25">
      <c r="F3458" s="106"/>
      <c r="J3458" s="110">
        <v>50312</v>
      </c>
      <c r="K3458" s="106">
        <v>4.1713199999999997</v>
      </c>
      <c r="AF3458" s="35">
        <f t="shared" si="153"/>
        <v>48709</v>
      </c>
      <c r="AG3458" s="36">
        <f t="shared" si="152"/>
        <v>4.0683299999999999E-2</v>
      </c>
      <c r="AH3458" s="36"/>
      <c r="AJ3458" s="37"/>
      <c r="AK3458" s="37"/>
    </row>
    <row r="3459" spans="6:37" x14ac:dyDescent="0.25">
      <c r="F3459" s="106"/>
      <c r="J3459" s="110">
        <v>50313</v>
      </c>
      <c r="K3459" s="106">
        <v>4.1713199999999997</v>
      </c>
      <c r="AF3459" s="35">
        <f t="shared" si="153"/>
        <v>48710</v>
      </c>
      <c r="AG3459" s="36">
        <f t="shared" si="152"/>
        <v>4.0683299999999999E-2</v>
      </c>
      <c r="AH3459" s="36"/>
      <c r="AJ3459" s="37"/>
      <c r="AK3459" s="37"/>
    </row>
    <row r="3460" spans="6:37" x14ac:dyDescent="0.25">
      <c r="F3460" s="106"/>
      <c r="J3460" s="110">
        <v>50314</v>
      </c>
      <c r="K3460" s="106">
        <v>4.1713199999999997</v>
      </c>
      <c r="AF3460" s="35">
        <f t="shared" si="153"/>
        <v>48711</v>
      </c>
      <c r="AG3460" s="36">
        <f t="shared" si="152"/>
        <v>4.0683299999999999E-2</v>
      </c>
      <c r="AH3460" s="36"/>
      <c r="AJ3460" s="37"/>
      <c r="AK3460" s="37"/>
    </row>
    <row r="3461" spans="6:37" x14ac:dyDescent="0.25">
      <c r="F3461" s="106"/>
      <c r="J3461" s="110">
        <v>50315</v>
      </c>
      <c r="K3461" s="106">
        <v>4.1718000000000002</v>
      </c>
      <c r="AF3461" s="35">
        <f t="shared" si="153"/>
        <v>48712</v>
      </c>
      <c r="AG3461" s="36">
        <f t="shared" si="152"/>
        <v>4.0687899999999999E-2</v>
      </c>
      <c r="AH3461" s="36"/>
      <c r="AJ3461" s="37"/>
      <c r="AK3461" s="37"/>
    </row>
    <row r="3462" spans="6:37" x14ac:dyDescent="0.25">
      <c r="F3462" s="106"/>
      <c r="J3462" s="110">
        <v>50318</v>
      </c>
      <c r="K3462" s="106">
        <v>4.1713199999999997</v>
      </c>
      <c r="AF3462" s="35">
        <f t="shared" si="153"/>
        <v>48713</v>
      </c>
      <c r="AG3462" s="36">
        <f t="shared" si="152"/>
        <v>4.0687899999999999E-2</v>
      </c>
      <c r="AH3462" s="36"/>
      <c r="AJ3462" s="37"/>
      <c r="AK3462" s="37"/>
    </row>
    <row r="3463" spans="6:37" x14ac:dyDescent="0.25">
      <c r="F3463" s="106"/>
      <c r="J3463" s="110">
        <v>50319</v>
      </c>
      <c r="K3463" s="106">
        <v>4.1713199999999997</v>
      </c>
      <c r="AF3463" s="35">
        <f t="shared" si="153"/>
        <v>48714</v>
      </c>
      <c r="AG3463" s="36">
        <f t="shared" ref="AG3463:AG3526" si="154">_xlfn.IFNA(VLOOKUP(AF3463,J:K,2,FALSE)/100,AG3462)</f>
        <v>4.0687899999999999E-2</v>
      </c>
      <c r="AH3463" s="36"/>
      <c r="AJ3463" s="37"/>
      <c r="AK3463" s="37"/>
    </row>
    <row r="3464" spans="6:37" x14ac:dyDescent="0.25">
      <c r="F3464" s="106"/>
      <c r="J3464" s="110">
        <v>50320</v>
      </c>
      <c r="K3464" s="106">
        <v>4.1713199999999997</v>
      </c>
      <c r="AF3464" s="35">
        <f t="shared" ref="AF3464:AF3527" si="155">AF3463+1</f>
        <v>48715</v>
      </c>
      <c r="AG3464" s="36">
        <f t="shared" si="154"/>
        <v>4.0683299999999999E-2</v>
      </c>
      <c r="AH3464" s="36"/>
      <c r="AJ3464" s="37"/>
      <c r="AK3464" s="37"/>
    </row>
    <row r="3465" spans="6:37" x14ac:dyDescent="0.25">
      <c r="F3465" s="106"/>
      <c r="J3465" s="110">
        <v>50321</v>
      </c>
      <c r="K3465" s="106">
        <v>4.1713199999999997</v>
      </c>
      <c r="AF3465" s="35">
        <f t="shared" si="155"/>
        <v>48716</v>
      </c>
      <c r="AG3465" s="36">
        <f t="shared" si="154"/>
        <v>4.0683299999999999E-2</v>
      </c>
      <c r="AH3465" s="36"/>
      <c r="AJ3465" s="37"/>
      <c r="AK3465" s="37"/>
    </row>
    <row r="3466" spans="6:37" x14ac:dyDescent="0.25">
      <c r="F3466" s="106"/>
      <c r="J3466" s="110">
        <v>50322</v>
      </c>
      <c r="K3466" s="106">
        <v>4.17204</v>
      </c>
      <c r="AF3466" s="35">
        <f t="shared" si="155"/>
        <v>48717</v>
      </c>
      <c r="AG3466" s="36">
        <f t="shared" si="154"/>
        <v>4.0683299999999999E-2</v>
      </c>
      <c r="AH3466" s="36"/>
      <c r="AJ3466" s="37"/>
      <c r="AK3466" s="37"/>
    </row>
    <row r="3467" spans="6:37" x14ac:dyDescent="0.25">
      <c r="F3467" s="106"/>
      <c r="J3467" s="110">
        <v>50326</v>
      </c>
      <c r="K3467" s="106">
        <v>4.1713199999999997</v>
      </c>
      <c r="AF3467" s="35">
        <f t="shared" si="155"/>
        <v>48718</v>
      </c>
      <c r="AG3467" s="36">
        <f t="shared" si="154"/>
        <v>4.0683299999999999E-2</v>
      </c>
      <c r="AH3467" s="36"/>
      <c r="AJ3467" s="37"/>
      <c r="AK3467" s="37"/>
    </row>
    <row r="3468" spans="6:37" x14ac:dyDescent="0.25">
      <c r="F3468" s="106"/>
      <c r="J3468" s="110">
        <v>50327</v>
      </c>
      <c r="K3468" s="106">
        <v>4.1713199999999997</v>
      </c>
      <c r="AF3468" s="35">
        <f t="shared" si="155"/>
        <v>48719</v>
      </c>
      <c r="AG3468" s="36">
        <f t="shared" si="154"/>
        <v>4.0687899999999999E-2</v>
      </c>
      <c r="AH3468" s="36"/>
      <c r="AJ3468" s="37"/>
      <c r="AK3468" s="37"/>
    </row>
    <row r="3469" spans="6:37" x14ac:dyDescent="0.25">
      <c r="F3469" s="106"/>
      <c r="J3469" s="110">
        <v>50328</v>
      </c>
      <c r="K3469" s="106">
        <v>4.1713199999999997</v>
      </c>
      <c r="AF3469" s="35">
        <f t="shared" si="155"/>
        <v>48720</v>
      </c>
      <c r="AG3469" s="36">
        <f t="shared" si="154"/>
        <v>4.0687899999999999E-2</v>
      </c>
      <c r="AH3469" s="36"/>
      <c r="AJ3469" s="37"/>
      <c r="AK3469" s="37"/>
    </row>
    <row r="3470" spans="6:37" x14ac:dyDescent="0.25">
      <c r="F3470" s="106"/>
      <c r="J3470" s="110">
        <v>50329</v>
      </c>
      <c r="K3470" s="106">
        <v>4.1718000000000002</v>
      </c>
      <c r="AF3470" s="35">
        <f t="shared" si="155"/>
        <v>48721</v>
      </c>
      <c r="AG3470" s="36">
        <f t="shared" si="154"/>
        <v>4.0687899999999999E-2</v>
      </c>
      <c r="AH3470" s="36"/>
      <c r="AJ3470" s="37"/>
      <c r="AK3470" s="37"/>
    </row>
    <row r="3471" spans="6:37" x14ac:dyDescent="0.25">
      <c r="F3471" s="106"/>
      <c r="J3471" s="110">
        <v>50332</v>
      </c>
      <c r="K3471" s="106">
        <v>4.1713199999999997</v>
      </c>
      <c r="AF3471" s="35">
        <f t="shared" si="155"/>
        <v>48722</v>
      </c>
      <c r="AG3471" s="36">
        <f t="shared" si="154"/>
        <v>4.0683299999999999E-2</v>
      </c>
      <c r="AH3471" s="36"/>
      <c r="AJ3471" s="37"/>
      <c r="AK3471" s="37"/>
    </row>
    <row r="3472" spans="6:37" x14ac:dyDescent="0.25">
      <c r="F3472" s="106"/>
      <c r="J3472" s="110">
        <v>50333</v>
      </c>
      <c r="K3472" s="106">
        <v>4.1713199999999997</v>
      </c>
      <c r="AF3472" s="35">
        <f t="shared" si="155"/>
        <v>48723</v>
      </c>
      <c r="AG3472" s="36">
        <f t="shared" si="154"/>
        <v>4.0683299999999999E-2</v>
      </c>
      <c r="AH3472" s="36"/>
      <c r="AJ3472" s="37"/>
      <c r="AK3472" s="37"/>
    </row>
    <row r="3473" spans="6:37" x14ac:dyDescent="0.25">
      <c r="F3473" s="106"/>
      <c r="J3473" s="110">
        <v>50334</v>
      </c>
      <c r="K3473" s="106">
        <v>4.1713199999999997</v>
      </c>
      <c r="AF3473" s="35">
        <f t="shared" si="155"/>
        <v>48724</v>
      </c>
      <c r="AG3473" s="36">
        <f t="shared" si="154"/>
        <v>4.0683299999999999E-2</v>
      </c>
      <c r="AH3473" s="36"/>
      <c r="AJ3473" s="37"/>
      <c r="AK3473" s="37"/>
    </row>
    <row r="3474" spans="6:37" x14ac:dyDescent="0.25">
      <c r="F3474" s="106"/>
      <c r="J3474" s="110">
        <v>50335</v>
      </c>
      <c r="K3474" s="106">
        <v>4.1713199999999997</v>
      </c>
      <c r="AF3474" s="35">
        <f t="shared" si="155"/>
        <v>48725</v>
      </c>
      <c r="AG3474" s="36">
        <f t="shared" si="154"/>
        <v>4.0683299999999999E-2</v>
      </c>
      <c r="AH3474" s="36"/>
      <c r="AJ3474" s="37"/>
      <c r="AK3474" s="37"/>
    </row>
    <row r="3475" spans="6:37" x14ac:dyDescent="0.25">
      <c r="F3475" s="106"/>
      <c r="J3475" s="110">
        <v>50336</v>
      </c>
      <c r="K3475" s="106">
        <v>4.1718000000000002</v>
      </c>
      <c r="AF3475" s="35">
        <f t="shared" si="155"/>
        <v>48726</v>
      </c>
      <c r="AG3475" s="36">
        <f t="shared" si="154"/>
        <v>4.0690200000000003E-2</v>
      </c>
      <c r="AH3475" s="36"/>
      <c r="AJ3475" s="37"/>
      <c r="AK3475" s="37"/>
    </row>
    <row r="3476" spans="6:37" x14ac:dyDescent="0.25">
      <c r="F3476" s="106"/>
      <c r="J3476" s="110">
        <v>50339</v>
      </c>
      <c r="K3476" s="106">
        <v>4.1713199999999997</v>
      </c>
      <c r="AF3476" s="35">
        <f t="shared" si="155"/>
        <v>48727</v>
      </c>
      <c r="AG3476" s="36">
        <f t="shared" si="154"/>
        <v>4.0690200000000003E-2</v>
      </c>
      <c r="AH3476" s="36"/>
      <c r="AJ3476" s="37"/>
      <c r="AK3476" s="37"/>
    </row>
    <row r="3477" spans="6:37" x14ac:dyDescent="0.25">
      <c r="F3477" s="106"/>
      <c r="J3477" s="110">
        <v>50340</v>
      </c>
      <c r="K3477" s="106">
        <v>4.1713199999999997</v>
      </c>
      <c r="AF3477" s="35">
        <f t="shared" si="155"/>
        <v>48728</v>
      </c>
      <c r="AG3477" s="36">
        <f t="shared" si="154"/>
        <v>4.0690200000000003E-2</v>
      </c>
      <c r="AH3477" s="36"/>
      <c r="AJ3477" s="37"/>
      <c r="AK3477" s="37"/>
    </row>
    <row r="3478" spans="6:37" x14ac:dyDescent="0.25">
      <c r="F3478" s="106"/>
      <c r="J3478" s="110">
        <v>50341</v>
      </c>
      <c r="K3478" s="106">
        <v>4.1713199999999997</v>
      </c>
      <c r="AF3478" s="35">
        <f t="shared" si="155"/>
        <v>48729</v>
      </c>
      <c r="AG3478" s="36">
        <f t="shared" si="154"/>
        <v>4.0690200000000003E-2</v>
      </c>
      <c r="AH3478" s="36"/>
      <c r="AJ3478" s="37"/>
      <c r="AK3478" s="37"/>
    </row>
    <row r="3479" spans="6:37" x14ac:dyDescent="0.25">
      <c r="F3479" s="106"/>
      <c r="J3479" s="110">
        <v>50342</v>
      </c>
      <c r="K3479" s="106">
        <v>4.1713199999999997</v>
      </c>
      <c r="AF3479" s="35">
        <f t="shared" si="155"/>
        <v>48730</v>
      </c>
      <c r="AG3479" s="36">
        <f t="shared" si="154"/>
        <v>4.0683299999999999E-2</v>
      </c>
      <c r="AH3479" s="36"/>
      <c r="AJ3479" s="37"/>
      <c r="AK3479" s="37"/>
    </row>
    <row r="3480" spans="6:37" x14ac:dyDescent="0.25">
      <c r="F3480" s="106"/>
      <c r="J3480" s="110">
        <v>50343</v>
      </c>
      <c r="K3480" s="106">
        <v>4.1718000000000002</v>
      </c>
      <c r="AF3480" s="35">
        <f t="shared" si="155"/>
        <v>48731</v>
      </c>
      <c r="AG3480" s="36">
        <f t="shared" si="154"/>
        <v>4.0683299999999999E-2</v>
      </c>
      <c r="AH3480" s="36"/>
      <c r="AJ3480" s="37"/>
      <c r="AK3480" s="37"/>
    </row>
    <row r="3481" spans="6:37" x14ac:dyDescent="0.25">
      <c r="F3481" s="106"/>
      <c r="J3481" s="110">
        <v>50346</v>
      </c>
      <c r="K3481" s="106">
        <v>4.1713199999999997</v>
      </c>
      <c r="AF3481" s="35">
        <f t="shared" si="155"/>
        <v>48732</v>
      </c>
      <c r="AG3481" s="36">
        <f t="shared" si="154"/>
        <v>4.0683299999999999E-2</v>
      </c>
      <c r="AH3481" s="36"/>
      <c r="AJ3481" s="37"/>
      <c r="AK3481" s="37"/>
    </row>
    <row r="3482" spans="6:37" x14ac:dyDescent="0.25">
      <c r="F3482" s="106"/>
      <c r="J3482" s="110">
        <v>50347</v>
      </c>
      <c r="K3482" s="106">
        <v>4.1713199999999997</v>
      </c>
      <c r="AF3482" s="35">
        <f t="shared" si="155"/>
        <v>48733</v>
      </c>
      <c r="AG3482" s="36">
        <f t="shared" si="154"/>
        <v>4.0687899999999999E-2</v>
      </c>
      <c r="AH3482" s="36"/>
      <c r="AJ3482" s="37"/>
      <c r="AK3482" s="37"/>
    </row>
    <row r="3483" spans="6:37" x14ac:dyDescent="0.25">
      <c r="F3483" s="106"/>
      <c r="J3483" s="110">
        <v>50348</v>
      </c>
      <c r="K3483" s="106">
        <v>4.1713199999999997</v>
      </c>
      <c r="AF3483" s="35">
        <f t="shared" si="155"/>
        <v>48734</v>
      </c>
      <c r="AG3483" s="36">
        <f t="shared" si="154"/>
        <v>4.0687899999999999E-2</v>
      </c>
      <c r="AH3483" s="36"/>
      <c r="AJ3483" s="37"/>
      <c r="AK3483" s="37"/>
    </row>
    <row r="3484" spans="6:37" x14ac:dyDescent="0.25">
      <c r="F3484" s="106"/>
      <c r="J3484" s="110">
        <v>50349</v>
      </c>
      <c r="K3484" s="106">
        <v>4.1713199999999997</v>
      </c>
      <c r="AF3484" s="35">
        <f t="shared" si="155"/>
        <v>48735</v>
      </c>
      <c r="AG3484" s="36">
        <f t="shared" si="154"/>
        <v>4.0687899999999999E-2</v>
      </c>
      <c r="AH3484" s="36"/>
      <c r="AJ3484" s="37"/>
      <c r="AK3484" s="37"/>
    </row>
    <row r="3485" spans="6:37" x14ac:dyDescent="0.25">
      <c r="F3485" s="106"/>
      <c r="J3485" s="110">
        <v>50350</v>
      </c>
      <c r="K3485" s="106">
        <v>4.1718000000000002</v>
      </c>
      <c r="AF3485" s="35">
        <f t="shared" si="155"/>
        <v>48736</v>
      </c>
      <c r="AG3485" s="36">
        <f t="shared" si="154"/>
        <v>4.0683299999999999E-2</v>
      </c>
      <c r="AH3485" s="36"/>
      <c r="AJ3485" s="37"/>
      <c r="AK3485" s="37"/>
    </row>
    <row r="3486" spans="6:37" x14ac:dyDescent="0.25">
      <c r="F3486" s="106"/>
      <c r="J3486" s="110">
        <v>50353</v>
      </c>
      <c r="K3486" s="106">
        <v>4.1713199999999997</v>
      </c>
      <c r="AF3486" s="35">
        <f t="shared" si="155"/>
        <v>48737</v>
      </c>
      <c r="AG3486" s="36">
        <f t="shared" si="154"/>
        <v>4.0683299999999999E-2</v>
      </c>
      <c r="AH3486" s="36"/>
      <c r="AJ3486" s="37"/>
      <c r="AK3486" s="37"/>
    </row>
    <row r="3487" spans="6:37" x14ac:dyDescent="0.25">
      <c r="F3487" s="106"/>
      <c r="J3487" s="110">
        <v>50354</v>
      </c>
      <c r="K3487" s="106">
        <v>4.1715600000000004</v>
      </c>
      <c r="AF3487" s="35">
        <f t="shared" si="155"/>
        <v>48738</v>
      </c>
      <c r="AG3487" s="36">
        <f t="shared" si="154"/>
        <v>4.0683299999999999E-2</v>
      </c>
      <c r="AH3487" s="36"/>
      <c r="AJ3487" s="37"/>
      <c r="AK3487" s="37"/>
    </row>
    <row r="3488" spans="6:37" x14ac:dyDescent="0.25">
      <c r="F3488" s="106"/>
      <c r="J3488" s="110">
        <v>50356</v>
      </c>
      <c r="K3488" s="106">
        <v>4.1713199999999997</v>
      </c>
      <c r="AF3488" s="35">
        <f t="shared" si="155"/>
        <v>48739</v>
      </c>
      <c r="AG3488" s="36">
        <f t="shared" si="154"/>
        <v>4.0683299999999999E-2</v>
      </c>
      <c r="AH3488" s="36"/>
      <c r="AJ3488" s="37"/>
      <c r="AK3488" s="37"/>
    </row>
    <row r="3489" spans="6:37" x14ac:dyDescent="0.25">
      <c r="F3489" s="106"/>
      <c r="J3489" s="110">
        <v>50357</v>
      </c>
      <c r="K3489" s="106">
        <v>4.1718000000000002</v>
      </c>
      <c r="AF3489" s="35">
        <f t="shared" si="155"/>
        <v>48740</v>
      </c>
      <c r="AG3489" s="36">
        <f t="shared" si="154"/>
        <v>4.0687899999999999E-2</v>
      </c>
      <c r="AH3489" s="36"/>
      <c r="AJ3489" s="37"/>
      <c r="AK3489" s="37"/>
    </row>
    <row r="3490" spans="6:37" x14ac:dyDescent="0.25">
      <c r="F3490" s="106"/>
      <c r="J3490" s="110">
        <v>50360</v>
      </c>
      <c r="K3490" s="106">
        <v>4.1713199999999997</v>
      </c>
      <c r="AF3490" s="35">
        <f t="shared" si="155"/>
        <v>48741</v>
      </c>
      <c r="AG3490" s="36">
        <f t="shared" si="154"/>
        <v>4.0687899999999999E-2</v>
      </c>
      <c r="AH3490" s="36"/>
      <c r="AJ3490" s="37"/>
      <c r="AK3490" s="37"/>
    </row>
    <row r="3491" spans="6:37" x14ac:dyDescent="0.25">
      <c r="F3491" s="106"/>
      <c r="J3491" s="110">
        <v>50361</v>
      </c>
      <c r="K3491" s="106">
        <v>4.1713199999999997</v>
      </c>
      <c r="AF3491" s="35">
        <f t="shared" si="155"/>
        <v>48742</v>
      </c>
      <c r="AG3491" s="36">
        <f t="shared" si="154"/>
        <v>4.0687899999999999E-2</v>
      </c>
      <c r="AH3491" s="36"/>
      <c r="AJ3491" s="37"/>
      <c r="AK3491" s="37"/>
    </row>
    <row r="3492" spans="6:37" x14ac:dyDescent="0.25">
      <c r="F3492" s="106"/>
      <c r="J3492" s="110">
        <v>50362</v>
      </c>
      <c r="K3492" s="106">
        <v>4.1713199999999997</v>
      </c>
      <c r="AF3492" s="35">
        <f t="shared" si="155"/>
        <v>48743</v>
      </c>
      <c r="AG3492" s="36">
        <f t="shared" si="154"/>
        <v>4.0683299999999999E-2</v>
      </c>
      <c r="AH3492" s="36"/>
      <c r="AJ3492" s="37"/>
      <c r="AK3492" s="37"/>
    </row>
    <row r="3493" spans="6:37" x14ac:dyDescent="0.25">
      <c r="F3493" s="106"/>
      <c r="J3493" s="110">
        <v>50363</v>
      </c>
      <c r="K3493" s="106">
        <v>4.1713199999999997</v>
      </c>
      <c r="AF3493" s="35">
        <f t="shared" si="155"/>
        <v>48744</v>
      </c>
      <c r="AG3493" s="36">
        <f t="shared" si="154"/>
        <v>4.0683299999999999E-2</v>
      </c>
      <c r="AH3493" s="36"/>
      <c r="AJ3493" s="37"/>
      <c r="AK3493" s="37"/>
    </row>
    <row r="3494" spans="6:37" x14ac:dyDescent="0.25">
      <c r="F3494" s="106"/>
      <c r="J3494" s="110">
        <v>50364</v>
      </c>
      <c r="K3494" s="106">
        <v>4.1718000000000002</v>
      </c>
      <c r="AF3494" s="35">
        <f t="shared" si="155"/>
        <v>48745</v>
      </c>
      <c r="AG3494" s="36">
        <f t="shared" si="154"/>
        <v>4.0683299999999999E-2</v>
      </c>
      <c r="AH3494" s="36"/>
      <c r="AJ3494" s="37"/>
      <c r="AK3494" s="37"/>
    </row>
    <row r="3495" spans="6:37" x14ac:dyDescent="0.25">
      <c r="F3495" s="106"/>
      <c r="J3495" s="110">
        <v>50367</v>
      </c>
      <c r="K3495" s="106">
        <v>4.1713199999999997</v>
      </c>
      <c r="AF3495" s="35">
        <f t="shared" si="155"/>
        <v>48746</v>
      </c>
      <c r="AG3495" s="36">
        <f t="shared" si="154"/>
        <v>4.0683299999999999E-2</v>
      </c>
      <c r="AH3495" s="36"/>
      <c r="AJ3495" s="37"/>
      <c r="AK3495" s="37"/>
    </row>
    <row r="3496" spans="6:37" x14ac:dyDescent="0.25">
      <c r="F3496" s="106"/>
      <c r="J3496" s="110">
        <v>50368</v>
      </c>
      <c r="K3496" s="106">
        <v>4.1713199999999997</v>
      </c>
      <c r="AF3496" s="35">
        <f t="shared" si="155"/>
        <v>48747</v>
      </c>
      <c r="AG3496" s="36">
        <f t="shared" si="154"/>
        <v>4.0690200000000003E-2</v>
      </c>
      <c r="AH3496" s="36"/>
      <c r="AJ3496" s="37"/>
      <c r="AK3496" s="37"/>
    </row>
    <row r="3497" spans="6:37" x14ac:dyDescent="0.25">
      <c r="F3497" s="106"/>
      <c r="J3497" s="110">
        <v>50369</v>
      </c>
      <c r="K3497" s="106">
        <v>4.1715600000000004</v>
      </c>
      <c r="AF3497" s="35">
        <f t="shared" si="155"/>
        <v>48748</v>
      </c>
      <c r="AG3497" s="36">
        <f t="shared" si="154"/>
        <v>4.0690200000000003E-2</v>
      </c>
      <c r="AH3497" s="36"/>
      <c r="AJ3497" s="37"/>
      <c r="AK3497" s="37"/>
    </row>
    <row r="3498" spans="6:37" x14ac:dyDescent="0.25">
      <c r="F3498" s="106"/>
      <c r="J3498" s="110">
        <v>50371</v>
      </c>
      <c r="K3498" s="106">
        <v>4.1718000000000002</v>
      </c>
      <c r="AF3498" s="35">
        <f t="shared" si="155"/>
        <v>48749</v>
      </c>
      <c r="AG3498" s="36">
        <f t="shared" si="154"/>
        <v>4.0690200000000003E-2</v>
      </c>
      <c r="AH3498" s="36"/>
      <c r="AJ3498" s="37"/>
      <c r="AK3498" s="37"/>
    </row>
    <row r="3499" spans="6:37" x14ac:dyDescent="0.25">
      <c r="F3499" s="106"/>
      <c r="J3499" s="110">
        <v>50374</v>
      </c>
      <c r="K3499" s="106">
        <v>4.1713199999999997</v>
      </c>
      <c r="AF3499" s="35">
        <f t="shared" si="155"/>
        <v>48750</v>
      </c>
      <c r="AG3499" s="36">
        <f t="shared" si="154"/>
        <v>4.0690200000000003E-2</v>
      </c>
      <c r="AH3499" s="36"/>
      <c r="AJ3499" s="37"/>
      <c r="AK3499" s="37"/>
    </row>
    <row r="3500" spans="6:37" x14ac:dyDescent="0.25">
      <c r="F3500" s="106"/>
      <c r="J3500" s="110">
        <v>50375</v>
      </c>
      <c r="K3500" s="106">
        <v>4.1713199999999997</v>
      </c>
      <c r="AF3500" s="35">
        <f t="shared" si="155"/>
        <v>48751</v>
      </c>
      <c r="AG3500" s="36">
        <f t="shared" si="154"/>
        <v>4.0683299999999999E-2</v>
      </c>
      <c r="AH3500" s="36"/>
      <c r="AJ3500" s="37"/>
      <c r="AK3500" s="37"/>
    </row>
    <row r="3501" spans="6:37" x14ac:dyDescent="0.25">
      <c r="F3501" s="106"/>
      <c r="J3501" s="110">
        <v>50376</v>
      </c>
      <c r="K3501" s="106">
        <v>4.1713199999999997</v>
      </c>
      <c r="AF3501" s="35">
        <f t="shared" si="155"/>
        <v>48752</v>
      </c>
      <c r="AG3501" s="36">
        <f t="shared" si="154"/>
        <v>4.0683299999999999E-2</v>
      </c>
      <c r="AH3501" s="36"/>
      <c r="AJ3501" s="37"/>
      <c r="AK3501" s="37"/>
    </row>
    <row r="3502" spans="6:37" x14ac:dyDescent="0.25">
      <c r="F3502" s="106"/>
      <c r="J3502" s="110">
        <v>50377</v>
      </c>
      <c r="K3502" s="106">
        <v>4.1713199999999997</v>
      </c>
      <c r="AF3502" s="35">
        <f t="shared" si="155"/>
        <v>48753</v>
      </c>
      <c r="AG3502" s="36">
        <f t="shared" si="154"/>
        <v>4.0683299999999999E-2</v>
      </c>
      <c r="AH3502" s="36"/>
      <c r="AJ3502" s="37"/>
      <c r="AK3502" s="37"/>
    </row>
    <row r="3503" spans="6:37" x14ac:dyDescent="0.25">
      <c r="F3503" s="106"/>
      <c r="J3503" s="110">
        <v>50378</v>
      </c>
      <c r="K3503" s="106">
        <v>4.1718000000000002</v>
      </c>
      <c r="AF3503" s="35">
        <f t="shared" si="155"/>
        <v>48754</v>
      </c>
      <c r="AG3503" s="36">
        <f t="shared" si="154"/>
        <v>4.0687899999999999E-2</v>
      </c>
      <c r="AH3503" s="36"/>
      <c r="AJ3503" s="37"/>
      <c r="AK3503" s="37"/>
    </row>
    <row r="3504" spans="6:37" x14ac:dyDescent="0.25">
      <c r="F3504" s="106"/>
      <c r="J3504" s="110">
        <v>50381</v>
      </c>
      <c r="K3504" s="106">
        <v>4.1713199999999997</v>
      </c>
      <c r="AF3504" s="35">
        <f t="shared" si="155"/>
        <v>48755</v>
      </c>
      <c r="AG3504" s="36">
        <f t="shared" si="154"/>
        <v>4.0687899999999999E-2</v>
      </c>
      <c r="AH3504" s="36"/>
      <c r="AJ3504" s="37"/>
      <c r="AK3504" s="37"/>
    </row>
    <row r="3505" spans="6:37" x14ac:dyDescent="0.25">
      <c r="F3505" s="106"/>
      <c r="J3505" s="110">
        <v>50382</v>
      </c>
      <c r="K3505" s="106">
        <v>4.1713199999999997</v>
      </c>
      <c r="AF3505" s="35">
        <f t="shared" si="155"/>
        <v>48756</v>
      </c>
      <c r="AG3505" s="36">
        <f t="shared" si="154"/>
        <v>4.0687899999999999E-2</v>
      </c>
      <c r="AH3505" s="36"/>
      <c r="AJ3505" s="37"/>
      <c r="AK3505" s="37"/>
    </row>
    <row r="3506" spans="6:37" x14ac:dyDescent="0.25">
      <c r="F3506" s="106"/>
      <c r="J3506" s="110">
        <v>50383</v>
      </c>
      <c r="K3506" s="106">
        <v>4.1713199999999997</v>
      </c>
      <c r="AF3506" s="35">
        <f t="shared" si="155"/>
        <v>48757</v>
      </c>
      <c r="AG3506" s="36">
        <f t="shared" si="154"/>
        <v>4.0683299999999999E-2</v>
      </c>
      <c r="AH3506" s="36"/>
      <c r="AJ3506" s="37"/>
      <c r="AK3506" s="37"/>
    </row>
    <row r="3507" spans="6:37" x14ac:dyDescent="0.25">
      <c r="F3507" s="106"/>
      <c r="J3507" s="110">
        <v>50384</v>
      </c>
      <c r="K3507" s="106">
        <v>4.1713199999999997</v>
      </c>
      <c r="AF3507" s="35">
        <f t="shared" si="155"/>
        <v>48758</v>
      </c>
      <c r="AG3507" s="36">
        <f t="shared" si="154"/>
        <v>4.0683299999999999E-2</v>
      </c>
      <c r="AH3507" s="36"/>
      <c r="AJ3507" s="37"/>
      <c r="AK3507" s="37"/>
    </row>
    <row r="3508" spans="6:37" x14ac:dyDescent="0.25">
      <c r="F3508" s="106"/>
      <c r="J3508" s="110">
        <v>50385</v>
      </c>
      <c r="K3508" s="106">
        <v>4.1718000000000002</v>
      </c>
      <c r="AF3508" s="35">
        <f t="shared" si="155"/>
        <v>48759</v>
      </c>
      <c r="AG3508" s="36">
        <f t="shared" si="154"/>
        <v>4.0683299999999999E-2</v>
      </c>
      <c r="AH3508" s="36"/>
      <c r="AJ3508" s="37"/>
      <c r="AK3508" s="37"/>
    </row>
    <row r="3509" spans="6:37" x14ac:dyDescent="0.25">
      <c r="F3509" s="106"/>
      <c r="J3509" s="110">
        <v>50388</v>
      </c>
      <c r="K3509" s="106">
        <v>4.1713199999999997</v>
      </c>
      <c r="AF3509" s="35">
        <f t="shared" si="155"/>
        <v>48760</v>
      </c>
      <c r="AG3509" s="36">
        <f t="shared" si="154"/>
        <v>4.0683299999999999E-2</v>
      </c>
      <c r="AH3509" s="36"/>
      <c r="AJ3509" s="37"/>
      <c r="AK3509" s="37"/>
    </row>
    <row r="3510" spans="6:37" x14ac:dyDescent="0.25">
      <c r="F3510" s="106"/>
      <c r="J3510" s="110">
        <v>50389</v>
      </c>
      <c r="K3510" s="106">
        <v>4.1713199999999997</v>
      </c>
      <c r="AF3510" s="35">
        <f t="shared" si="155"/>
        <v>48761</v>
      </c>
      <c r="AG3510" s="36">
        <f t="shared" si="154"/>
        <v>4.0690200000000003E-2</v>
      </c>
      <c r="AH3510" s="36"/>
      <c r="AJ3510" s="37"/>
      <c r="AK3510" s="37"/>
    </row>
    <row r="3511" spans="6:37" x14ac:dyDescent="0.25">
      <c r="F3511" s="106"/>
      <c r="J3511" s="110">
        <v>50390</v>
      </c>
      <c r="K3511" s="106">
        <v>4.1713199999999997</v>
      </c>
      <c r="AF3511" s="35">
        <f t="shared" si="155"/>
        <v>48762</v>
      </c>
      <c r="AG3511" s="36">
        <f t="shared" si="154"/>
        <v>4.0690200000000003E-2</v>
      </c>
      <c r="AH3511" s="36"/>
      <c r="AJ3511" s="37"/>
      <c r="AK3511" s="37"/>
    </row>
    <row r="3512" spans="6:37" x14ac:dyDescent="0.25">
      <c r="F3512" s="106"/>
      <c r="J3512" s="110">
        <v>50391</v>
      </c>
      <c r="K3512" s="106">
        <v>4.1713199999999997</v>
      </c>
      <c r="AF3512" s="35">
        <f t="shared" si="155"/>
        <v>48763</v>
      </c>
      <c r="AG3512" s="36">
        <f t="shared" si="154"/>
        <v>4.0690200000000003E-2</v>
      </c>
      <c r="AH3512" s="36"/>
      <c r="AJ3512" s="37"/>
      <c r="AK3512" s="37"/>
    </row>
    <row r="3513" spans="6:37" x14ac:dyDescent="0.25">
      <c r="F3513" s="106"/>
      <c r="J3513" s="110">
        <v>50392</v>
      </c>
      <c r="K3513" s="106">
        <v>4.1718000000000002</v>
      </c>
      <c r="AF3513" s="35">
        <f t="shared" si="155"/>
        <v>48764</v>
      </c>
      <c r="AG3513" s="36">
        <f t="shared" si="154"/>
        <v>4.0690200000000003E-2</v>
      </c>
      <c r="AH3513" s="36"/>
      <c r="AJ3513" s="37"/>
      <c r="AK3513" s="37"/>
    </row>
    <row r="3514" spans="6:37" x14ac:dyDescent="0.25">
      <c r="F3514" s="106"/>
      <c r="J3514" s="110">
        <v>50395</v>
      </c>
      <c r="K3514" s="106">
        <v>4.1713199999999997</v>
      </c>
      <c r="AF3514" s="35">
        <f t="shared" si="155"/>
        <v>48765</v>
      </c>
      <c r="AG3514" s="36">
        <f t="shared" si="154"/>
        <v>4.0683299999999999E-2</v>
      </c>
      <c r="AH3514" s="36"/>
      <c r="AJ3514" s="37"/>
      <c r="AK3514" s="37"/>
    </row>
    <row r="3515" spans="6:37" x14ac:dyDescent="0.25">
      <c r="F3515" s="106"/>
      <c r="J3515" s="110">
        <v>50396</v>
      </c>
      <c r="K3515" s="106">
        <v>4.1713199999999997</v>
      </c>
      <c r="AF3515" s="35">
        <f t="shared" si="155"/>
        <v>48766</v>
      </c>
      <c r="AG3515" s="36">
        <f t="shared" si="154"/>
        <v>4.0683299999999999E-2</v>
      </c>
      <c r="AH3515" s="36"/>
      <c r="AJ3515" s="37"/>
      <c r="AK3515" s="37"/>
    </row>
    <row r="3516" spans="6:37" x14ac:dyDescent="0.25">
      <c r="F3516" s="106"/>
      <c r="J3516" s="110">
        <v>50397</v>
      </c>
      <c r="K3516" s="106">
        <v>4.1713199999999997</v>
      </c>
      <c r="AF3516" s="35">
        <f t="shared" si="155"/>
        <v>48767</v>
      </c>
      <c r="AG3516" s="36">
        <f t="shared" si="154"/>
        <v>4.0683299999999999E-2</v>
      </c>
      <c r="AH3516" s="36"/>
      <c r="AJ3516" s="37"/>
      <c r="AK3516" s="37"/>
    </row>
    <row r="3517" spans="6:37" x14ac:dyDescent="0.25">
      <c r="F3517" s="106"/>
      <c r="J3517" s="110">
        <v>50398</v>
      </c>
      <c r="K3517" s="106">
        <v>4.17204</v>
      </c>
      <c r="AF3517" s="35">
        <f t="shared" si="155"/>
        <v>48768</v>
      </c>
      <c r="AG3517" s="36">
        <f t="shared" si="154"/>
        <v>4.0687899999999999E-2</v>
      </c>
      <c r="AH3517" s="36"/>
      <c r="AJ3517" s="37"/>
      <c r="AK3517" s="37"/>
    </row>
    <row r="3518" spans="6:37" x14ac:dyDescent="0.25">
      <c r="F3518" s="106"/>
      <c r="J3518" s="110">
        <v>50402</v>
      </c>
      <c r="K3518" s="106">
        <v>4.1713199999999997</v>
      </c>
      <c r="AF3518" s="35">
        <f t="shared" si="155"/>
        <v>48769</v>
      </c>
      <c r="AG3518" s="36">
        <f t="shared" si="154"/>
        <v>4.0687899999999999E-2</v>
      </c>
      <c r="AH3518" s="36"/>
      <c r="AJ3518" s="37"/>
      <c r="AK3518" s="37"/>
    </row>
    <row r="3519" spans="6:37" x14ac:dyDescent="0.25">
      <c r="F3519" s="106"/>
      <c r="J3519" s="110">
        <v>50403</v>
      </c>
      <c r="K3519" s="106">
        <v>4.1713199999999997</v>
      </c>
      <c r="AF3519" s="35">
        <f t="shared" si="155"/>
        <v>48770</v>
      </c>
      <c r="AG3519" s="36">
        <f t="shared" si="154"/>
        <v>4.0687899999999999E-2</v>
      </c>
      <c r="AH3519" s="36"/>
      <c r="AJ3519" s="37"/>
      <c r="AK3519" s="37"/>
    </row>
    <row r="3520" spans="6:37" x14ac:dyDescent="0.25">
      <c r="F3520" s="106"/>
      <c r="J3520" s="110">
        <v>50404</v>
      </c>
      <c r="K3520" s="106">
        <v>4.1713199999999997</v>
      </c>
      <c r="AF3520" s="35">
        <f t="shared" si="155"/>
        <v>48771</v>
      </c>
      <c r="AG3520" s="36">
        <f t="shared" si="154"/>
        <v>4.0683299999999999E-2</v>
      </c>
      <c r="AH3520" s="36"/>
      <c r="AJ3520" s="37"/>
      <c r="AK3520" s="37"/>
    </row>
    <row r="3521" spans="6:37" x14ac:dyDescent="0.25">
      <c r="F3521" s="106"/>
      <c r="J3521" s="110">
        <v>50405</v>
      </c>
      <c r="K3521" s="106">
        <v>4.17204</v>
      </c>
      <c r="AF3521" s="35">
        <f t="shared" si="155"/>
        <v>48772</v>
      </c>
      <c r="AG3521" s="36">
        <f t="shared" si="154"/>
        <v>4.0683299999999999E-2</v>
      </c>
      <c r="AH3521" s="36"/>
      <c r="AJ3521" s="37"/>
      <c r="AK3521" s="37"/>
    </row>
    <row r="3522" spans="6:37" x14ac:dyDescent="0.25">
      <c r="F3522" s="106"/>
      <c r="J3522" s="110">
        <v>50409</v>
      </c>
      <c r="K3522" s="106">
        <v>4.1713199999999997</v>
      </c>
      <c r="AF3522" s="35">
        <f t="shared" si="155"/>
        <v>48773</v>
      </c>
      <c r="AG3522" s="36">
        <f t="shared" si="154"/>
        <v>4.0683299999999999E-2</v>
      </c>
      <c r="AH3522" s="36"/>
      <c r="AJ3522" s="37"/>
      <c r="AK3522" s="37"/>
    </row>
    <row r="3523" spans="6:37" x14ac:dyDescent="0.25">
      <c r="F3523" s="106"/>
      <c r="J3523" s="110">
        <v>50410</v>
      </c>
      <c r="K3523" s="106">
        <v>4.1713199999999997</v>
      </c>
      <c r="AF3523" s="35">
        <f t="shared" si="155"/>
        <v>48774</v>
      </c>
      <c r="AG3523" s="36">
        <f t="shared" si="154"/>
        <v>4.0683299999999999E-2</v>
      </c>
      <c r="AH3523" s="36"/>
      <c r="AJ3523" s="37"/>
      <c r="AK3523" s="37"/>
    </row>
    <row r="3524" spans="6:37" x14ac:dyDescent="0.25">
      <c r="F3524" s="106"/>
      <c r="J3524" s="110">
        <v>50411</v>
      </c>
      <c r="K3524" s="106">
        <v>4.1713199999999997</v>
      </c>
      <c r="AF3524" s="35">
        <f t="shared" si="155"/>
        <v>48775</v>
      </c>
      <c r="AG3524" s="36">
        <f t="shared" si="154"/>
        <v>4.0687899999999999E-2</v>
      </c>
      <c r="AH3524" s="36"/>
      <c r="AJ3524" s="37"/>
      <c r="AK3524" s="37"/>
    </row>
    <row r="3525" spans="6:37" x14ac:dyDescent="0.25">
      <c r="F3525" s="106"/>
      <c r="J3525" s="110">
        <v>50412</v>
      </c>
      <c r="K3525" s="106">
        <v>4.1713199999999997</v>
      </c>
      <c r="AF3525" s="35">
        <f t="shared" si="155"/>
        <v>48776</v>
      </c>
      <c r="AG3525" s="36">
        <f t="shared" si="154"/>
        <v>4.0687899999999999E-2</v>
      </c>
      <c r="AH3525" s="36"/>
      <c r="AJ3525" s="37"/>
      <c r="AK3525" s="37"/>
    </row>
    <row r="3526" spans="6:37" x14ac:dyDescent="0.25">
      <c r="F3526" s="106"/>
      <c r="J3526" s="110">
        <v>50413</v>
      </c>
      <c r="K3526" s="106">
        <v>4.1718000000000002</v>
      </c>
      <c r="AF3526" s="35">
        <f t="shared" si="155"/>
        <v>48777</v>
      </c>
      <c r="AG3526" s="36">
        <f t="shared" si="154"/>
        <v>4.0687899999999999E-2</v>
      </c>
      <c r="AH3526" s="36"/>
      <c r="AJ3526" s="37"/>
      <c r="AK3526" s="37"/>
    </row>
    <row r="3527" spans="6:37" x14ac:dyDescent="0.25">
      <c r="F3527" s="106"/>
      <c r="J3527" s="110">
        <v>50416</v>
      </c>
      <c r="K3527" s="106">
        <v>4.1713199999999997</v>
      </c>
      <c r="AF3527" s="35">
        <f t="shared" si="155"/>
        <v>48778</v>
      </c>
      <c r="AG3527" s="36">
        <f t="shared" ref="AG3527:AG3590" si="156">_xlfn.IFNA(VLOOKUP(AF3527,J:K,2,FALSE)/100,AG3526)</f>
        <v>4.0683299999999999E-2</v>
      </c>
      <c r="AH3527" s="36"/>
      <c r="AJ3527" s="37"/>
      <c r="AK3527" s="37"/>
    </row>
    <row r="3528" spans="6:37" x14ac:dyDescent="0.25">
      <c r="F3528" s="106"/>
      <c r="J3528" s="110">
        <v>50417</v>
      </c>
      <c r="K3528" s="106">
        <v>4.1713199999999997</v>
      </c>
      <c r="AF3528" s="35">
        <f t="shared" ref="AF3528:AF3591" si="157">AF3527+1</f>
        <v>48779</v>
      </c>
      <c r="AG3528" s="36">
        <f t="shared" si="156"/>
        <v>4.0683299999999999E-2</v>
      </c>
      <c r="AH3528" s="36"/>
      <c r="AJ3528" s="37"/>
      <c r="AK3528" s="37"/>
    </row>
    <row r="3529" spans="6:37" x14ac:dyDescent="0.25">
      <c r="F3529" s="106"/>
      <c r="J3529" s="110">
        <v>50418</v>
      </c>
      <c r="K3529" s="106">
        <v>4.1713199999999997</v>
      </c>
      <c r="AF3529" s="35">
        <f t="shared" si="157"/>
        <v>48780</v>
      </c>
      <c r="AG3529" s="36">
        <f t="shared" si="156"/>
        <v>4.0683299999999999E-2</v>
      </c>
      <c r="AH3529" s="36"/>
      <c r="AJ3529" s="37"/>
      <c r="AK3529" s="37"/>
    </row>
    <row r="3530" spans="6:37" x14ac:dyDescent="0.25">
      <c r="F3530" s="106"/>
      <c r="J3530" s="110">
        <v>50419</v>
      </c>
      <c r="K3530" s="106">
        <v>4.1713199999999997</v>
      </c>
      <c r="AF3530" s="35">
        <f t="shared" si="157"/>
        <v>48781</v>
      </c>
      <c r="AG3530" s="36">
        <f t="shared" si="156"/>
        <v>4.0683299999999999E-2</v>
      </c>
      <c r="AH3530" s="36"/>
      <c r="AJ3530" s="37"/>
      <c r="AK3530" s="37"/>
    </row>
    <row r="3531" spans="6:37" x14ac:dyDescent="0.25">
      <c r="F3531" s="106"/>
      <c r="J3531" s="110">
        <v>50420</v>
      </c>
      <c r="K3531" s="106">
        <v>4.17204</v>
      </c>
      <c r="AF3531" s="35">
        <f t="shared" si="157"/>
        <v>48782</v>
      </c>
      <c r="AG3531" s="36">
        <f t="shared" si="156"/>
        <v>4.0687899999999999E-2</v>
      </c>
      <c r="AH3531" s="36"/>
      <c r="AJ3531" s="37"/>
      <c r="AK3531" s="37"/>
    </row>
    <row r="3532" spans="6:37" x14ac:dyDescent="0.25">
      <c r="F3532" s="106"/>
      <c r="J3532" s="110">
        <v>50424</v>
      </c>
      <c r="K3532" s="106">
        <v>4.1713199999999997</v>
      </c>
      <c r="AF3532" s="35">
        <f t="shared" si="157"/>
        <v>48783</v>
      </c>
      <c r="AG3532" s="36">
        <f t="shared" si="156"/>
        <v>4.0687899999999999E-2</v>
      </c>
      <c r="AH3532" s="36"/>
      <c r="AJ3532" s="37"/>
      <c r="AK3532" s="37"/>
    </row>
    <row r="3533" spans="6:37" x14ac:dyDescent="0.25">
      <c r="F3533" s="106"/>
      <c r="J3533" s="110">
        <v>50425</v>
      </c>
      <c r="K3533" s="106">
        <v>4.1713199999999997</v>
      </c>
      <c r="AF3533" s="35">
        <f t="shared" si="157"/>
        <v>48784</v>
      </c>
      <c r="AG3533" s="36">
        <f t="shared" si="156"/>
        <v>4.0687899999999999E-2</v>
      </c>
      <c r="AH3533" s="36"/>
      <c r="AJ3533" s="37"/>
      <c r="AK3533" s="37"/>
    </row>
    <row r="3534" spans="6:37" x14ac:dyDescent="0.25">
      <c r="F3534" s="106"/>
      <c r="J3534" s="110">
        <v>50426</v>
      </c>
      <c r="K3534" s="106">
        <v>4.1713199999999997</v>
      </c>
      <c r="AF3534" s="35">
        <f t="shared" si="157"/>
        <v>48785</v>
      </c>
      <c r="AG3534" s="36">
        <f t="shared" si="156"/>
        <v>4.0683299999999999E-2</v>
      </c>
      <c r="AH3534" s="36"/>
      <c r="AJ3534" s="37"/>
      <c r="AK3534" s="37"/>
    </row>
    <row r="3535" spans="6:37" x14ac:dyDescent="0.25">
      <c r="F3535" s="106"/>
      <c r="J3535" s="110">
        <v>50427</v>
      </c>
      <c r="K3535" s="106">
        <v>4.1718000000000002</v>
      </c>
      <c r="AF3535" s="35">
        <f t="shared" si="157"/>
        <v>48786</v>
      </c>
      <c r="AG3535" s="36">
        <f t="shared" si="156"/>
        <v>4.0683299999999999E-2</v>
      </c>
      <c r="AH3535" s="36"/>
      <c r="AJ3535" s="37"/>
      <c r="AK3535" s="37"/>
    </row>
    <row r="3536" spans="6:37" x14ac:dyDescent="0.25">
      <c r="F3536" s="106"/>
      <c r="J3536" s="110">
        <v>50430</v>
      </c>
      <c r="K3536" s="106">
        <v>4.1713199999999997</v>
      </c>
      <c r="AF3536" s="35">
        <f t="shared" si="157"/>
        <v>48787</v>
      </c>
      <c r="AG3536" s="36">
        <f t="shared" si="156"/>
        <v>4.0683299999999999E-2</v>
      </c>
      <c r="AH3536" s="36"/>
      <c r="AJ3536" s="37"/>
      <c r="AK3536" s="37"/>
    </row>
    <row r="3537" spans="6:37" x14ac:dyDescent="0.25">
      <c r="F3537" s="106"/>
      <c r="J3537" s="110">
        <v>50431</v>
      </c>
      <c r="K3537" s="106">
        <v>4.1713199999999997</v>
      </c>
      <c r="AF3537" s="35">
        <f t="shared" si="157"/>
        <v>48788</v>
      </c>
      <c r="AG3537" s="36">
        <f t="shared" si="156"/>
        <v>4.0683299999999999E-2</v>
      </c>
      <c r="AH3537" s="36"/>
      <c r="AJ3537" s="37"/>
      <c r="AK3537" s="37"/>
    </row>
    <row r="3538" spans="6:37" x14ac:dyDescent="0.25">
      <c r="F3538" s="106"/>
      <c r="J3538" s="110">
        <v>50432</v>
      </c>
      <c r="K3538" s="106">
        <v>4.1713199999999997</v>
      </c>
      <c r="AF3538" s="35">
        <f t="shared" si="157"/>
        <v>48789</v>
      </c>
      <c r="AG3538" s="36">
        <f t="shared" si="156"/>
        <v>4.0687899999999999E-2</v>
      </c>
      <c r="AH3538" s="36"/>
      <c r="AJ3538" s="37"/>
      <c r="AK3538" s="37"/>
    </row>
    <row r="3539" spans="6:37" x14ac:dyDescent="0.25">
      <c r="F3539" s="106"/>
      <c r="J3539" s="110">
        <v>50433</v>
      </c>
      <c r="K3539" s="106">
        <v>4.1713199999999997</v>
      </c>
      <c r="AF3539" s="35">
        <f t="shared" si="157"/>
        <v>48790</v>
      </c>
      <c r="AG3539" s="36">
        <f t="shared" si="156"/>
        <v>4.0687899999999999E-2</v>
      </c>
      <c r="AH3539" s="36"/>
      <c r="AJ3539" s="37"/>
      <c r="AK3539" s="37"/>
    </row>
    <row r="3540" spans="6:37" x14ac:dyDescent="0.25">
      <c r="F3540" s="106"/>
      <c r="J3540" s="110">
        <v>50434</v>
      </c>
      <c r="K3540" s="106">
        <v>4.1718000000000002</v>
      </c>
      <c r="AF3540" s="35">
        <f t="shared" si="157"/>
        <v>48791</v>
      </c>
      <c r="AG3540" s="36">
        <f t="shared" si="156"/>
        <v>4.0687899999999999E-2</v>
      </c>
      <c r="AH3540" s="36"/>
      <c r="AJ3540" s="37"/>
      <c r="AK3540" s="37"/>
    </row>
    <row r="3541" spans="6:37" x14ac:dyDescent="0.25">
      <c r="F3541" s="106"/>
      <c r="J3541" s="110">
        <v>50437</v>
      </c>
      <c r="K3541" s="106">
        <v>4.1713199999999997</v>
      </c>
      <c r="AF3541" s="35">
        <f t="shared" si="157"/>
        <v>48792</v>
      </c>
      <c r="AG3541" s="36">
        <f t="shared" si="156"/>
        <v>4.0683299999999999E-2</v>
      </c>
      <c r="AH3541" s="36"/>
      <c r="AJ3541" s="37"/>
      <c r="AK3541" s="37"/>
    </row>
    <row r="3542" spans="6:37" x14ac:dyDescent="0.25">
      <c r="F3542" s="106"/>
      <c r="J3542" s="110">
        <v>50438</v>
      </c>
      <c r="K3542" s="106">
        <v>4.1713199999999997</v>
      </c>
      <c r="AF3542" s="35">
        <f t="shared" si="157"/>
        <v>48793</v>
      </c>
      <c r="AG3542" s="36">
        <f t="shared" si="156"/>
        <v>4.0683299999999999E-2</v>
      </c>
      <c r="AH3542" s="36"/>
      <c r="AJ3542" s="37"/>
      <c r="AK3542" s="37"/>
    </row>
    <row r="3543" spans="6:37" x14ac:dyDescent="0.25">
      <c r="F3543" s="106"/>
      <c r="J3543" s="110">
        <v>50439</v>
      </c>
      <c r="K3543" s="106">
        <v>4.1713199999999997</v>
      </c>
      <c r="AF3543" s="35">
        <f t="shared" si="157"/>
        <v>48794</v>
      </c>
      <c r="AG3543" s="36">
        <f t="shared" si="156"/>
        <v>4.0683299999999999E-2</v>
      </c>
      <c r="AH3543" s="36"/>
      <c r="AJ3543" s="37"/>
      <c r="AK3543" s="37"/>
    </row>
    <row r="3544" spans="6:37" x14ac:dyDescent="0.25">
      <c r="F3544" s="106"/>
      <c r="J3544" s="110">
        <v>50440</v>
      </c>
      <c r="K3544" s="106">
        <v>4.1713199999999997</v>
      </c>
      <c r="AF3544" s="35">
        <f t="shared" si="157"/>
        <v>48795</v>
      </c>
      <c r="AG3544" s="36">
        <f t="shared" si="156"/>
        <v>4.0683299999999999E-2</v>
      </c>
      <c r="AH3544" s="36"/>
      <c r="AJ3544" s="37"/>
      <c r="AK3544" s="37"/>
    </row>
    <row r="3545" spans="6:37" x14ac:dyDescent="0.25">
      <c r="F3545" s="106"/>
      <c r="J3545" s="110">
        <v>50441</v>
      </c>
      <c r="K3545" s="106">
        <v>4.1718000000000002</v>
      </c>
      <c r="AF3545" s="35">
        <f t="shared" si="157"/>
        <v>48796</v>
      </c>
      <c r="AG3545" s="36">
        <f t="shared" si="156"/>
        <v>4.0687899999999999E-2</v>
      </c>
      <c r="AH3545" s="36"/>
      <c r="AJ3545" s="37"/>
      <c r="AK3545" s="37"/>
    </row>
    <row r="3546" spans="6:37" x14ac:dyDescent="0.25">
      <c r="F3546" s="106"/>
      <c r="J3546" s="110">
        <v>50444</v>
      </c>
      <c r="K3546" s="106">
        <v>4.1713199999999997</v>
      </c>
      <c r="AF3546" s="35">
        <f t="shared" si="157"/>
        <v>48797</v>
      </c>
      <c r="AG3546" s="36">
        <f t="shared" si="156"/>
        <v>4.0687899999999999E-2</v>
      </c>
      <c r="AH3546" s="36"/>
      <c r="AJ3546" s="37"/>
      <c r="AK3546" s="37"/>
    </row>
    <row r="3547" spans="6:37" x14ac:dyDescent="0.25">
      <c r="F3547" s="106"/>
      <c r="J3547" s="110">
        <v>50445</v>
      </c>
      <c r="K3547" s="106">
        <v>4.1713199999999997</v>
      </c>
      <c r="AF3547" s="35">
        <f t="shared" si="157"/>
        <v>48798</v>
      </c>
      <c r="AG3547" s="36">
        <f t="shared" si="156"/>
        <v>4.0687899999999999E-2</v>
      </c>
      <c r="AH3547" s="36"/>
      <c r="AJ3547" s="37"/>
      <c r="AK3547" s="37"/>
    </row>
    <row r="3548" spans="6:37" x14ac:dyDescent="0.25">
      <c r="F3548" s="106"/>
      <c r="J3548" s="110">
        <v>50446</v>
      </c>
      <c r="K3548" s="106">
        <v>4.1713199999999997</v>
      </c>
      <c r="AF3548" s="35">
        <f t="shared" si="157"/>
        <v>48799</v>
      </c>
      <c r="AG3548" s="36">
        <f t="shared" si="156"/>
        <v>4.0683299999999999E-2</v>
      </c>
      <c r="AH3548" s="36"/>
      <c r="AJ3548" s="37"/>
      <c r="AK3548" s="37"/>
    </row>
    <row r="3549" spans="6:37" x14ac:dyDescent="0.25">
      <c r="F3549" s="106"/>
      <c r="J3549" s="110">
        <v>50447</v>
      </c>
      <c r="K3549" s="106">
        <v>4.1713199999999997</v>
      </c>
      <c r="AF3549" s="35">
        <f t="shared" si="157"/>
        <v>48800</v>
      </c>
      <c r="AG3549" s="36">
        <f t="shared" si="156"/>
        <v>4.0683299999999999E-2</v>
      </c>
      <c r="AH3549" s="36"/>
      <c r="AJ3549" s="37"/>
      <c r="AK3549" s="37"/>
    </row>
    <row r="3550" spans="6:37" x14ac:dyDescent="0.25">
      <c r="F3550" s="106"/>
      <c r="J3550" s="110">
        <v>50448</v>
      </c>
      <c r="K3550" s="106">
        <v>4.17204</v>
      </c>
      <c r="AF3550" s="35">
        <f t="shared" si="157"/>
        <v>48801</v>
      </c>
      <c r="AG3550" s="36">
        <f t="shared" si="156"/>
        <v>4.0683299999999999E-2</v>
      </c>
      <c r="AH3550" s="36"/>
      <c r="AJ3550" s="37"/>
      <c r="AK3550" s="37"/>
    </row>
    <row r="3551" spans="6:37" x14ac:dyDescent="0.25">
      <c r="F3551" s="106"/>
      <c r="J3551" s="110">
        <v>50452</v>
      </c>
      <c r="K3551" s="106">
        <v>4.1713199999999997</v>
      </c>
      <c r="AF3551" s="35">
        <f t="shared" si="157"/>
        <v>48802</v>
      </c>
      <c r="AG3551" s="36">
        <f t="shared" si="156"/>
        <v>4.0683299999999999E-2</v>
      </c>
      <c r="AH3551" s="36"/>
      <c r="AJ3551" s="37"/>
      <c r="AK3551" s="37"/>
    </row>
    <row r="3552" spans="6:37" x14ac:dyDescent="0.25">
      <c r="F3552" s="106"/>
      <c r="J3552" s="110">
        <v>50453</v>
      </c>
      <c r="K3552" s="106">
        <v>4.1713199999999997</v>
      </c>
      <c r="AF3552" s="35">
        <f t="shared" si="157"/>
        <v>48803</v>
      </c>
      <c r="AG3552" s="36">
        <f t="shared" si="156"/>
        <v>4.0687899999999999E-2</v>
      </c>
      <c r="AH3552" s="36"/>
      <c r="AJ3552" s="37"/>
      <c r="AK3552" s="37"/>
    </row>
    <row r="3553" spans="6:37" x14ac:dyDescent="0.25">
      <c r="F3553" s="106"/>
      <c r="J3553" s="110">
        <v>50454</v>
      </c>
      <c r="K3553" s="106">
        <v>4.1713199999999997</v>
      </c>
      <c r="AF3553" s="35">
        <f t="shared" si="157"/>
        <v>48804</v>
      </c>
      <c r="AG3553" s="36">
        <f t="shared" si="156"/>
        <v>4.0687899999999999E-2</v>
      </c>
      <c r="AH3553" s="36"/>
      <c r="AJ3553" s="37"/>
      <c r="AK3553" s="37"/>
    </row>
    <row r="3554" spans="6:37" x14ac:dyDescent="0.25">
      <c r="F3554" s="106"/>
      <c r="J3554" s="110">
        <v>50455</v>
      </c>
      <c r="K3554" s="106">
        <v>4.1718000000000002</v>
      </c>
      <c r="AF3554" s="35">
        <f t="shared" si="157"/>
        <v>48805</v>
      </c>
      <c r="AG3554" s="36">
        <f t="shared" si="156"/>
        <v>4.0687899999999999E-2</v>
      </c>
      <c r="AH3554" s="36"/>
      <c r="AJ3554" s="37"/>
      <c r="AK3554" s="37"/>
    </row>
    <row r="3555" spans="6:37" x14ac:dyDescent="0.25">
      <c r="F3555" s="106"/>
      <c r="J3555" s="110">
        <v>50458</v>
      </c>
      <c r="K3555" s="106">
        <v>4.1713199999999997</v>
      </c>
      <c r="AF3555" s="35">
        <f t="shared" si="157"/>
        <v>48806</v>
      </c>
      <c r="AG3555" s="36">
        <f t="shared" si="156"/>
        <v>4.0683299999999999E-2</v>
      </c>
      <c r="AH3555" s="36"/>
      <c r="AJ3555" s="37"/>
      <c r="AK3555" s="37"/>
    </row>
    <row r="3556" spans="6:37" x14ac:dyDescent="0.25">
      <c r="F3556" s="106"/>
      <c r="J3556" s="110">
        <v>50459</v>
      </c>
      <c r="K3556" s="106">
        <v>4.1713199999999997</v>
      </c>
      <c r="AF3556" s="35">
        <f t="shared" si="157"/>
        <v>48807</v>
      </c>
      <c r="AG3556" s="36">
        <f t="shared" si="156"/>
        <v>4.0683299999999999E-2</v>
      </c>
      <c r="AH3556" s="36"/>
      <c r="AJ3556" s="37"/>
      <c r="AK3556" s="37"/>
    </row>
    <row r="3557" spans="6:37" x14ac:dyDescent="0.25">
      <c r="F3557" s="106"/>
      <c r="J3557" s="110">
        <v>50460</v>
      </c>
      <c r="K3557" s="106">
        <v>4.1713199999999997</v>
      </c>
      <c r="AF3557" s="35">
        <f t="shared" si="157"/>
        <v>48808</v>
      </c>
      <c r="AG3557" s="36">
        <f t="shared" si="156"/>
        <v>4.0683299999999999E-2</v>
      </c>
      <c r="AH3557" s="36"/>
      <c r="AJ3557" s="37"/>
      <c r="AK3557" s="37"/>
    </row>
    <row r="3558" spans="6:37" x14ac:dyDescent="0.25">
      <c r="F3558" s="106"/>
      <c r="J3558" s="110">
        <v>50461</v>
      </c>
      <c r="K3558" s="106">
        <v>4.1713199999999997</v>
      </c>
      <c r="AF3558" s="35">
        <f t="shared" si="157"/>
        <v>48809</v>
      </c>
      <c r="AG3558" s="36">
        <f t="shared" si="156"/>
        <v>4.0683299999999999E-2</v>
      </c>
      <c r="AH3558" s="36"/>
      <c r="AJ3558" s="37"/>
      <c r="AK3558" s="37"/>
    </row>
    <row r="3559" spans="6:37" x14ac:dyDescent="0.25">
      <c r="F3559" s="106"/>
      <c r="J3559" s="110">
        <v>50462</v>
      </c>
      <c r="K3559" s="106">
        <v>4.1718000000000002</v>
      </c>
      <c r="AF3559" s="35">
        <f t="shared" si="157"/>
        <v>48810</v>
      </c>
      <c r="AG3559" s="36">
        <f t="shared" si="156"/>
        <v>4.0687899999999999E-2</v>
      </c>
      <c r="AH3559" s="36"/>
      <c r="AJ3559" s="37"/>
      <c r="AK3559" s="37"/>
    </row>
    <row r="3560" spans="6:37" x14ac:dyDescent="0.25">
      <c r="F3560" s="106"/>
      <c r="J3560" s="110">
        <v>50465</v>
      </c>
      <c r="K3560" s="106">
        <v>4.1713199999999997</v>
      </c>
      <c r="AF3560" s="35">
        <f t="shared" si="157"/>
        <v>48811</v>
      </c>
      <c r="AG3560" s="36">
        <f t="shared" si="156"/>
        <v>4.0687899999999999E-2</v>
      </c>
      <c r="AH3560" s="36"/>
      <c r="AJ3560" s="37"/>
      <c r="AK3560" s="37"/>
    </row>
    <row r="3561" spans="6:37" x14ac:dyDescent="0.25">
      <c r="F3561" s="106"/>
      <c r="J3561" s="110">
        <v>50466</v>
      </c>
      <c r="K3561" s="106">
        <v>4.1713199999999997</v>
      </c>
      <c r="AF3561" s="35">
        <f t="shared" si="157"/>
        <v>48812</v>
      </c>
      <c r="AG3561" s="36">
        <f t="shared" si="156"/>
        <v>4.0687899999999999E-2</v>
      </c>
      <c r="AH3561" s="36"/>
      <c r="AJ3561" s="37"/>
      <c r="AK3561" s="37"/>
    </row>
    <row r="3562" spans="6:37" x14ac:dyDescent="0.25">
      <c r="F3562" s="106"/>
      <c r="J3562" s="110">
        <v>50467</v>
      </c>
      <c r="K3562" s="106">
        <v>4.1713199999999997</v>
      </c>
      <c r="AF3562" s="35">
        <f t="shared" si="157"/>
        <v>48813</v>
      </c>
      <c r="AG3562" s="36">
        <f t="shared" si="156"/>
        <v>4.0683299999999999E-2</v>
      </c>
      <c r="AH3562" s="36"/>
      <c r="AJ3562" s="37"/>
      <c r="AK3562" s="37"/>
    </row>
    <row r="3563" spans="6:37" x14ac:dyDescent="0.25">
      <c r="F3563" s="106"/>
      <c r="J3563" s="110">
        <v>50468</v>
      </c>
      <c r="K3563" s="106">
        <v>4.1713199999999997</v>
      </c>
      <c r="AF3563" s="35">
        <f t="shared" si="157"/>
        <v>48814</v>
      </c>
      <c r="AG3563" s="36">
        <f t="shared" si="156"/>
        <v>4.0683299999999999E-2</v>
      </c>
      <c r="AH3563" s="36"/>
      <c r="AJ3563" s="37"/>
      <c r="AK3563" s="37"/>
    </row>
    <row r="3564" spans="6:37" x14ac:dyDescent="0.25">
      <c r="F3564" s="106"/>
      <c r="J3564" s="110">
        <v>50469</v>
      </c>
      <c r="K3564" s="106">
        <v>4.1718000000000002</v>
      </c>
      <c r="AF3564" s="35">
        <f t="shared" si="157"/>
        <v>48815</v>
      </c>
      <c r="AG3564" s="36">
        <f t="shared" si="156"/>
        <v>4.0683299999999999E-2</v>
      </c>
      <c r="AH3564" s="36"/>
      <c r="AJ3564" s="37"/>
      <c r="AK3564" s="37"/>
    </row>
    <row r="3565" spans="6:37" x14ac:dyDescent="0.25">
      <c r="F3565" s="106"/>
      <c r="J3565" s="110">
        <v>50472</v>
      </c>
      <c r="K3565" s="106">
        <v>4.1713199999999997</v>
      </c>
      <c r="AF3565" s="35">
        <f t="shared" si="157"/>
        <v>48816</v>
      </c>
      <c r="AG3565" s="36">
        <f t="shared" si="156"/>
        <v>4.0683299999999999E-2</v>
      </c>
      <c r="AH3565" s="36"/>
      <c r="AJ3565" s="37"/>
      <c r="AK3565" s="37"/>
    </row>
    <row r="3566" spans="6:37" x14ac:dyDescent="0.25">
      <c r="F3566" s="106"/>
      <c r="J3566" s="110">
        <v>50473</v>
      </c>
      <c r="K3566" s="106">
        <v>4.1713199999999997</v>
      </c>
      <c r="AF3566" s="35">
        <f t="shared" si="157"/>
        <v>48817</v>
      </c>
      <c r="AG3566" s="36">
        <f t="shared" si="156"/>
        <v>4.0687899999999999E-2</v>
      </c>
      <c r="AH3566" s="36"/>
      <c r="AJ3566" s="37"/>
      <c r="AK3566" s="37"/>
    </row>
    <row r="3567" spans="6:37" x14ac:dyDescent="0.25">
      <c r="F3567" s="106"/>
      <c r="J3567" s="110">
        <v>50474</v>
      </c>
      <c r="K3567" s="106">
        <v>4.1713199999999997</v>
      </c>
      <c r="AF3567" s="35">
        <f t="shared" si="157"/>
        <v>48818</v>
      </c>
      <c r="AG3567" s="36">
        <f t="shared" si="156"/>
        <v>4.0687899999999999E-2</v>
      </c>
      <c r="AH3567" s="36"/>
      <c r="AJ3567" s="37"/>
      <c r="AK3567" s="37"/>
    </row>
    <row r="3568" spans="6:37" x14ac:dyDescent="0.25">
      <c r="F3568" s="106"/>
      <c r="J3568" s="110">
        <v>50475</v>
      </c>
      <c r="K3568" s="106">
        <v>4.1713199999999997</v>
      </c>
      <c r="AF3568" s="35">
        <f t="shared" si="157"/>
        <v>48819</v>
      </c>
      <c r="AG3568" s="36">
        <f t="shared" si="156"/>
        <v>4.0687899999999999E-2</v>
      </c>
      <c r="AH3568" s="36"/>
      <c r="AJ3568" s="37"/>
      <c r="AK3568" s="37"/>
    </row>
    <row r="3569" spans="6:37" x14ac:dyDescent="0.25">
      <c r="F3569" s="106"/>
      <c r="J3569" s="110">
        <v>50476</v>
      </c>
      <c r="K3569" s="106">
        <v>4.1718000000000002</v>
      </c>
      <c r="AF3569" s="35">
        <f t="shared" si="157"/>
        <v>48820</v>
      </c>
      <c r="AG3569" s="36">
        <f t="shared" si="156"/>
        <v>4.0683299999999999E-2</v>
      </c>
      <c r="AH3569" s="36"/>
      <c r="AJ3569" s="37"/>
      <c r="AK3569" s="37"/>
    </row>
    <row r="3570" spans="6:37" x14ac:dyDescent="0.25">
      <c r="F3570" s="106"/>
      <c r="J3570" s="110">
        <v>50479</v>
      </c>
      <c r="K3570" s="106">
        <v>4.1713199999999997</v>
      </c>
      <c r="AF3570" s="35">
        <f t="shared" si="157"/>
        <v>48821</v>
      </c>
      <c r="AG3570" s="36">
        <f t="shared" si="156"/>
        <v>4.0683299999999999E-2</v>
      </c>
      <c r="AH3570" s="36"/>
      <c r="AJ3570" s="37"/>
      <c r="AK3570" s="37"/>
    </row>
    <row r="3571" spans="6:37" x14ac:dyDescent="0.25">
      <c r="F3571" s="106"/>
      <c r="J3571" s="110">
        <v>50480</v>
      </c>
      <c r="K3571" s="106">
        <v>4.1713199999999997</v>
      </c>
      <c r="AF3571" s="35">
        <f t="shared" si="157"/>
        <v>48822</v>
      </c>
      <c r="AG3571" s="36">
        <f t="shared" si="156"/>
        <v>4.0683299999999999E-2</v>
      </c>
      <c r="AH3571" s="36"/>
      <c r="AJ3571" s="37"/>
      <c r="AK3571" s="37"/>
    </row>
    <row r="3572" spans="6:37" x14ac:dyDescent="0.25">
      <c r="F3572" s="106"/>
      <c r="J3572" s="110">
        <v>50481</v>
      </c>
      <c r="K3572" s="106">
        <v>4.1713199999999997</v>
      </c>
      <c r="AF3572" s="35">
        <f t="shared" si="157"/>
        <v>48823</v>
      </c>
      <c r="AG3572" s="36">
        <f t="shared" si="156"/>
        <v>4.0683299999999999E-2</v>
      </c>
      <c r="AH3572" s="36"/>
      <c r="AJ3572" s="37"/>
      <c r="AK3572" s="37"/>
    </row>
    <row r="3573" spans="6:37" x14ac:dyDescent="0.25">
      <c r="F3573" s="106"/>
      <c r="J3573" s="110">
        <v>50482</v>
      </c>
      <c r="K3573" s="106">
        <v>4.1713199999999997</v>
      </c>
      <c r="AF3573" s="35">
        <f t="shared" si="157"/>
        <v>48824</v>
      </c>
      <c r="AG3573" s="36">
        <f t="shared" si="156"/>
        <v>4.0690200000000003E-2</v>
      </c>
      <c r="AH3573" s="36"/>
      <c r="AJ3573" s="37"/>
      <c r="AK3573" s="37"/>
    </row>
    <row r="3574" spans="6:37" x14ac:dyDescent="0.25">
      <c r="F3574" s="106"/>
      <c r="J3574" s="110">
        <v>50483</v>
      </c>
      <c r="K3574" s="106">
        <v>4.1718000000000002</v>
      </c>
      <c r="AF3574" s="35">
        <f t="shared" si="157"/>
        <v>48825</v>
      </c>
      <c r="AG3574" s="36">
        <f t="shared" si="156"/>
        <v>4.0690200000000003E-2</v>
      </c>
      <c r="AH3574" s="36"/>
      <c r="AJ3574" s="37"/>
      <c r="AK3574" s="37"/>
    </row>
    <row r="3575" spans="6:37" x14ac:dyDescent="0.25">
      <c r="F3575" s="106"/>
      <c r="J3575" s="110">
        <v>50486</v>
      </c>
      <c r="K3575" s="106">
        <v>4.1713199999999997</v>
      </c>
      <c r="AF3575" s="35">
        <f t="shared" si="157"/>
        <v>48826</v>
      </c>
      <c r="AG3575" s="36">
        <f t="shared" si="156"/>
        <v>4.0690200000000003E-2</v>
      </c>
      <c r="AH3575" s="36"/>
      <c r="AJ3575" s="37"/>
      <c r="AK3575" s="37"/>
    </row>
    <row r="3576" spans="6:37" x14ac:dyDescent="0.25">
      <c r="F3576" s="106"/>
      <c r="J3576" s="110">
        <v>50487</v>
      </c>
      <c r="K3576" s="106">
        <v>4.1713199999999997</v>
      </c>
      <c r="AF3576" s="35">
        <f t="shared" si="157"/>
        <v>48827</v>
      </c>
      <c r="AG3576" s="36">
        <f t="shared" si="156"/>
        <v>4.0690200000000003E-2</v>
      </c>
      <c r="AH3576" s="36"/>
      <c r="AJ3576" s="37"/>
      <c r="AK3576" s="37"/>
    </row>
    <row r="3577" spans="6:37" x14ac:dyDescent="0.25">
      <c r="F3577" s="106"/>
      <c r="J3577" s="110">
        <v>50488</v>
      </c>
      <c r="K3577" s="106">
        <v>4.1713199999999997</v>
      </c>
      <c r="AF3577" s="35">
        <f t="shared" si="157"/>
        <v>48828</v>
      </c>
      <c r="AG3577" s="36">
        <f t="shared" si="156"/>
        <v>4.0683299999999999E-2</v>
      </c>
      <c r="AH3577" s="36"/>
      <c r="AJ3577" s="37"/>
      <c r="AK3577" s="37"/>
    </row>
    <row r="3578" spans="6:37" x14ac:dyDescent="0.25">
      <c r="F3578" s="106"/>
      <c r="J3578" s="110">
        <v>50489</v>
      </c>
      <c r="K3578" s="106">
        <v>4.1713199999999997</v>
      </c>
      <c r="AF3578" s="35">
        <f t="shared" si="157"/>
        <v>48829</v>
      </c>
      <c r="AG3578" s="36">
        <f t="shared" si="156"/>
        <v>4.0683299999999999E-2</v>
      </c>
      <c r="AH3578" s="36"/>
      <c r="AJ3578" s="37"/>
      <c r="AK3578" s="37"/>
    </row>
    <row r="3579" spans="6:37" x14ac:dyDescent="0.25">
      <c r="F3579" s="106"/>
      <c r="J3579" s="110">
        <v>50490</v>
      </c>
      <c r="K3579" s="106">
        <v>4.1718000000000002</v>
      </c>
      <c r="AF3579" s="35">
        <f t="shared" si="157"/>
        <v>48830</v>
      </c>
      <c r="AG3579" s="36">
        <f t="shared" si="156"/>
        <v>4.0683299999999999E-2</v>
      </c>
      <c r="AH3579" s="36"/>
      <c r="AJ3579" s="37"/>
      <c r="AK3579" s="37"/>
    </row>
    <row r="3580" spans="6:37" x14ac:dyDescent="0.25">
      <c r="F3580" s="106"/>
      <c r="J3580" s="110">
        <v>50493</v>
      </c>
      <c r="K3580" s="106">
        <v>4.1713199999999997</v>
      </c>
      <c r="AF3580" s="35">
        <f t="shared" si="157"/>
        <v>48831</v>
      </c>
      <c r="AG3580" s="36">
        <f t="shared" si="156"/>
        <v>4.0687899999999999E-2</v>
      </c>
      <c r="AH3580" s="36"/>
      <c r="AJ3580" s="37"/>
      <c r="AK3580" s="37"/>
    </row>
    <row r="3581" spans="6:37" x14ac:dyDescent="0.25">
      <c r="F3581" s="106"/>
      <c r="J3581" s="110">
        <v>50494</v>
      </c>
      <c r="K3581" s="106">
        <v>4.1713199999999997</v>
      </c>
      <c r="AF3581" s="35">
        <f t="shared" si="157"/>
        <v>48832</v>
      </c>
      <c r="AG3581" s="36">
        <f t="shared" si="156"/>
        <v>4.0687899999999999E-2</v>
      </c>
      <c r="AH3581" s="36"/>
      <c r="AJ3581" s="37"/>
      <c r="AK3581" s="37"/>
    </row>
    <row r="3582" spans="6:37" x14ac:dyDescent="0.25">
      <c r="F3582" s="106"/>
      <c r="J3582" s="110">
        <v>50495</v>
      </c>
      <c r="K3582" s="106">
        <v>4.1713199999999997</v>
      </c>
      <c r="AF3582" s="35">
        <f t="shared" si="157"/>
        <v>48833</v>
      </c>
      <c r="AG3582" s="36">
        <f t="shared" si="156"/>
        <v>4.0687899999999999E-2</v>
      </c>
      <c r="AH3582" s="36"/>
      <c r="AJ3582" s="37"/>
      <c r="AK3582" s="37"/>
    </row>
    <row r="3583" spans="6:37" x14ac:dyDescent="0.25">
      <c r="F3583" s="106"/>
      <c r="J3583" s="110">
        <v>50496</v>
      </c>
      <c r="K3583" s="106">
        <v>4.1713199999999997</v>
      </c>
      <c r="AF3583" s="35">
        <f t="shared" si="157"/>
        <v>48834</v>
      </c>
      <c r="AG3583" s="36">
        <f t="shared" si="156"/>
        <v>4.0683299999999999E-2</v>
      </c>
      <c r="AH3583" s="36"/>
      <c r="AJ3583" s="37"/>
      <c r="AK3583" s="37"/>
    </row>
    <row r="3584" spans="6:37" x14ac:dyDescent="0.25">
      <c r="F3584" s="106"/>
      <c r="J3584" s="110">
        <v>50497</v>
      </c>
      <c r="K3584" s="106">
        <v>4.1718000000000002</v>
      </c>
      <c r="AF3584" s="35">
        <f t="shared" si="157"/>
        <v>48835</v>
      </c>
      <c r="AG3584" s="36">
        <f t="shared" si="156"/>
        <v>4.0683299999999999E-2</v>
      </c>
      <c r="AH3584" s="36"/>
      <c r="AJ3584" s="37"/>
      <c r="AK3584" s="37"/>
    </row>
    <row r="3585" spans="6:37" x14ac:dyDescent="0.25">
      <c r="F3585" s="106"/>
      <c r="J3585" s="110">
        <v>50500</v>
      </c>
      <c r="K3585" s="106">
        <v>4.1713199999999997</v>
      </c>
      <c r="AF3585" s="35">
        <f t="shared" si="157"/>
        <v>48836</v>
      </c>
      <c r="AG3585" s="36">
        <f t="shared" si="156"/>
        <v>4.0683299999999999E-2</v>
      </c>
      <c r="AH3585" s="36"/>
      <c r="AJ3585" s="37"/>
      <c r="AK3585" s="37"/>
    </row>
    <row r="3586" spans="6:37" x14ac:dyDescent="0.25">
      <c r="F3586" s="106"/>
      <c r="J3586" s="110">
        <v>50501</v>
      </c>
      <c r="K3586" s="106">
        <v>4.1713199999999997</v>
      </c>
      <c r="AF3586" s="35">
        <f t="shared" si="157"/>
        <v>48837</v>
      </c>
      <c r="AG3586" s="36">
        <f t="shared" si="156"/>
        <v>4.0683299999999999E-2</v>
      </c>
      <c r="AH3586" s="36"/>
      <c r="AJ3586" s="37"/>
      <c r="AK3586" s="37"/>
    </row>
    <row r="3587" spans="6:37" x14ac:dyDescent="0.25">
      <c r="F3587" s="106"/>
      <c r="J3587" s="110">
        <v>50502</v>
      </c>
      <c r="K3587" s="106">
        <v>4.1713199999999997</v>
      </c>
      <c r="AF3587" s="35">
        <f t="shared" si="157"/>
        <v>48838</v>
      </c>
      <c r="AG3587" s="36">
        <f t="shared" si="156"/>
        <v>4.0687899999999999E-2</v>
      </c>
      <c r="AH3587" s="36"/>
      <c r="AJ3587" s="37"/>
      <c r="AK3587" s="37"/>
    </row>
    <row r="3588" spans="6:37" x14ac:dyDescent="0.25">
      <c r="F3588" s="106"/>
      <c r="J3588" s="110">
        <v>50503</v>
      </c>
      <c r="K3588" s="106">
        <v>4.1713199999999997</v>
      </c>
      <c r="AF3588" s="35">
        <f t="shared" si="157"/>
        <v>48839</v>
      </c>
      <c r="AG3588" s="36">
        <f t="shared" si="156"/>
        <v>4.0687899999999999E-2</v>
      </c>
      <c r="AH3588" s="36"/>
      <c r="AJ3588" s="37"/>
      <c r="AK3588" s="37"/>
    </row>
    <row r="3589" spans="6:37" x14ac:dyDescent="0.25">
      <c r="F3589" s="106"/>
      <c r="J3589" s="110">
        <v>50504</v>
      </c>
      <c r="K3589" s="106">
        <v>4.1718000000000002</v>
      </c>
      <c r="AF3589" s="35">
        <f t="shared" si="157"/>
        <v>48840</v>
      </c>
      <c r="AG3589" s="36">
        <f t="shared" si="156"/>
        <v>4.0687899999999999E-2</v>
      </c>
      <c r="AH3589" s="36"/>
      <c r="AJ3589" s="37"/>
      <c r="AK3589" s="37"/>
    </row>
    <row r="3590" spans="6:37" x14ac:dyDescent="0.25">
      <c r="F3590" s="106"/>
      <c r="J3590" s="110">
        <v>50507</v>
      </c>
      <c r="K3590" s="106">
        <v>4.1713199999999997</v>
      </c>
      <c r="AF3590" s="35">
        <f t="shared" si="157"/>
        <v>48841</v>
      </c>
      <c r="AG3590" s="36">
        <f t="shared" si="156"/>
        <v>4.0683299999999999E-2</v>
      </c>
      <c r="AH3590" s="36"/>
      <c r="AJ3590" s="37"/>
      <c r="AK3590" s="37"/>
    </row>
    <row r="3591" spans="6:37" x14ac:dyDescent="0.25">
      <c r="F3591" s="106"/>
      <c r="J3591" s="110">
        <v>50508</v>
      </c>
      <c r="K3591" s="106">
        <v>4.1713199999999997</v>
      </c>
      <c r="AF3591" s="35">
        <f t="shared" si="157"/>
        <v>48842</v>
      </c>
      <c r="AG3591" s="36">
        <f t="shared" ref="AG3591:AG3654" si="158">_xlfn.IFNA(VLOOKUP(AF3591,J:K,2,FALSE)/100,AG3590)</f>
        <v>4.0683299999999999E-2</v>
      </c>
      <c r="AH3591" s="36"/>
      <c r="AJ3591" s="37"/>
      <c r="AK3591" s="37"/>
    </row>
    <row r="3592" spans="6:37" x14ac:dyDescent="0.25">
      <c r="F3592" s="106"/>
      <c r="J3592" s="110">
        <v>50509</v>
      </c>
      <c r="K3592" s="106">
        <v>4.1713199999999997</v>
      </c>
      <c r="AF3592" s="35">
        <f t="shared" ref="AF3592:AF3655" si="159">AF3591+1</f>
        <v>48843</v>
      </c>
      <c r="AG3592" s="36">
        <f t="shared" si="158"/>
        <v>4.0683299999999999E-2</v>
      </c>
      <c r="AH3592" s="36"/>
      <c r="AJ3592" s="37"/>
      <c r="AK3592" s="37"/>
    </row>
    <row r="3593" spans="6:37" x14ac:dyDescent="0.25">
      <c r="F3593" s="106"/>
      <c r="J3593" s="110">
        <v>50510</v>
      </c>
      <c r="K3593" s="106">
        <v>4.1713199999999997</v>
      </c>
      <c r="AF3593" s="35">
        <f t="shared" si="159"/>
        <v>48844</v>
      </c>
      <c r="AG3593" s="36">
        <f t="shared" si="158"/>
        <v>4.0683299999999999E-2</v>
      </c>
      <c r="AH3593" s="36"/>
      <c r="AJ3593" s="37"/>
      <c r="AK3593" s="37"/>
    </row>
    <row r="3594" spans="6:37" x14ac:dyDescent="0.25">
      <c r="F3594" s="106"/>
      <c r="J3594" s="110">
        <v>50511</v>
      </c>
      <c r="K3594" s="106">
        <v>4.1718000000000002</v>
      </c>
      <c r="AF3594" s="35">
        <f t="shared" si="159"/>
        <v>48845</v>
      </c>
      <c r="AG3594" s="36">
        <f t="shared" si="158"/>
        <v>4.0687899999999999E-2</v>
      </c>
      <c r="AH3594" s="36"/>
      <c r="AJ3594" s="37"/>
      <c r="AK3594" s="37"/>
    </row>
    <row r="3595" spans="6:37" x14ac:dyDescent="0.25">
      <c r="F3595" s="106"/>
      <c r="J3595" s="110">
        <v>50514</v>
      </c>
      <c r="K3595" s="106">
        <v>4.1713199999999997</v>
      </c>
      <c r="AF3595" s="35">
        <f t="shared" si="159"/>
        <v>48846</v>
      </c>
      <c r="AG3595" s="36">
        <f t="shared" si="158"/>
        <v>4.0687899999999999E-2</v>
      </c>
      <c r="AH3595" s="36"/>
      <c r="AJ3595" s="37"/>
      <c r="AK3595" s="37"/>
    </row>
    <row r="3596" spans="6:37" x14ac:dyDescent="0.25">
      <c r="F3596" s="106"/>
      <c r="J3596" s="110">
        <v>50515</v>
      </c>
      <c r="K3596" s="106">
        <v>4.1713199999999997</v>
      </c>
      <c r="AF3596" s="35">
        <f t="shared" si="159"/>
        <v>48847</v>
      </c>
      <c r="AG3596" s="36">
        <f t="shared" si="158"/>
        <v>4.0687899999999999E-2</v>
      </c>
      <c r="AH3596" s="36"/>
      <c r="AJ3596" s="37"/>
      <c r="AK3596" s="37"/>
    </row>
    <row r="3597" spans="6:37" x14ac:dyDescent="0.25">
      <c r="F3597" s="106"/>
      <c r="J3597" s="110">
        <v>50516</v>
      </c>
      <c r="K3597" s="106">
        <v>4.1713199999999997</v>
      </c>
      <c r="AF3597" s="35">
        <f t="shared" si="159"/>
        <v>48848</v>
      </c>
      <c r="AG3597" s="36">
        <f t="shared" si="158"/>
        <v>4.0683299999999999E-2</v>
      </c>
      <c r="AH3597" s="36"/>
      <c r="AJ3597" s="37"/>
      <c r="AK3597" s="37"/>
    </row>
    <row r="3598" spans="6:37" x14ac:dyDescent="0.25">
      <c r="F3598" s="106"/>
      <c r="J3598" s="110">
        <v>50517</v>
      </c>
      <c r="K3598" s="106">
        <v>4.17204</v>
      </c>
      <c r="AF3598" s="35">
        <f t="shared" si="159"/>
        <v>48849</v>
      </c>
      <c r="AG3598" s="36">
        <f t="shared" si="158"/>
        <v>4.0683299999999999E-2</v>
      </c>
      <c r="AH3598" s="36"/>
      <c r="AJ3598" s="37"/>
      <c r="AK3598" s="37"/>
    </row>
    <row r="3599" spans="6:37" x14ac:dyDescent="0.25">
      <c r="F3599" s="106"/>
      <c r="J3599" s="110">
        <v>50521</v>
      </c>
      <c r="K3599" s="106">
        <v>4.1713199999999997</v>
      </c>
      <c r="AF3599" s="35">
        <f t="shared" si="159"/>
        <v>48850</v>
      </c>
      <c r="AG3599" s="36">
        <f t="shared" si="158"/>
        <v>4.0683299999999999E-2</v>
      </c>
      <c r="AH3599" s="36"/>
      <c r="AJ3599" s="37"/>
      <c r="AK3599" s="37"/>
    </row>
    <row r="3600" spans="6:37" x14ac:dyDescent="0.25">
      <c r="F3600" s="106"/>
      <c r="J3600" s="110">
        <v>50522</v>
      </c>
      <c r="K3600" s="106">
        <v>4.1713199999999997</v>
      </c>
      <c r="AF3600" s="35">
        <f t="shared" si="159"/>
        <v>48851</v>
      </c>
      <c r="AG3600" s="36">
        <f t="shared" si="158"/>
        <v>4.0683299999999999E-2</v>
      </c>
      <c r="AH3600" s="36"/>
      <c r="AJ3600" s="37"/>
      <c r="AK3600" s="37"/>
    </row>
    <row r="3601" spans="6:37" x14ac:dyDescent="0.25">
      <c r="F3601" s="106"/>
      <c r="J3601" s="110">
        <v>50523</v>
      </c>
      <c r="K3601" s="106">
        <v>4.1713199999999997</v>
      </c>
      <c r="AF3601" s="35">
        <f t="shared" si="159"/>
        <v>48852</v>
      </c>
      <c r="AG3601" s="36">
        <f t="shared" si="158"/>
        <v>4.0687899999999999E-2</v>
      </c>
      <c r="AH3601" s="36"/>
      <c r="AJ3601" s="37"/>
      <c r="AK3601" s="37"/>
    </row>
    <row r="3602" spans="6:37" x14ac:dyDescent="0.25">
      <c r="F3602" s="106"/>
      <c r="J3602" s="110">
        <v>50524</v>
      </c>
      <c r="K3602" s="106">
        <v>4.1713199999999997</v>
      </c>
      <c r="AF3602" s="35">
        <f t="shared" si="159"/>
        <v>48853</v>
      </c>
      <c r="AG3602" s="36">
        <f t="shared" si="158"/>
        <v>4.0687899999999999E-2</v>
      </c>
      <c r="AH3602" s="36"/>
      <c r="AJ3602" s="37"/>
      <c r="AK3602" s="37"/>
    </row>
    <row r="3603" spans="6:37" x14ac:dyDescent="0.25">
      <c r="F3603" s="106"/>
      <c r="J3603" s="110">
        <v>50525</v>
      </c>
      <c r="K3603" s="106">
        <v>4.1718000000000002</v>
      </c>
      <c r="AF3603" s="35">
        <f t="shared" si="159"/>
        <v>48854</v>
      </c>
      <c r="AG3603" s="36">
        <f t="shared" si="158"/>
        <v>4.0687899999999999E-2</v>
      </c>
      <c r="AH3603" s="36"/>
      <c r="AJ3603" s="37"/>
      <c r="AK3603" s="37"/>
    </row>
    <row r="3604" spans="6:37" x14ac:dyDescent="0.25">
      <c r="F3604" s="106"/>
      <c r="J3604" s="110">
        <v>50528</v>
      </c>
      <c r="K3604" s="106">
        <v>4.1713199999999997</v>
      </c>
      <c r="AF3604" s="35">
        <f t="shared" si="159"/>
        <v>48855</v>
      </c>
      <c r="AG3604" s="36">
        <f t="shared" si="158"/>
        <v>4.0683299999999999E-2</v>
      </c>
      <c r="AH3604" s="36"/>
      <c r="AJ3604" s="37"/>
      <c r="AK3604" s="37"/>
    </row>
    <row r="3605" spans="6:37" x14ac:dyDescent="0.25">
      <c r="F3605" s="106"/>
      <c r="J3605" s="110">
        <v>50529</v>
      </c>
      <c r="K3605" s="106">
        <v>4.1713199999999997</v>
      </c>
      <c r="AF3605" s="35">
        <f t="shared" si="159"/>
        <v>48856</v>
      </c>
      <c r="AG3605" s="36">
        <f t="shared" si="158"/>
        <v>4.0683299999999999E-2</v>
      </c>
      <c r="AH3605" s="36"/>
      <c r="AJ3605" s="37"/>
      <c r="AK3605" s="37"/>
    </row>
    <row r="3606" spans="6:37" x14ac:dyDescent="0.25">
      <c r="F3606" s="106"/>
      <c r="J3606" s="110">
        <v>50530</v>
      </c>
      <c r="K3606" s="106">
        <v>4.1713199999999997</v>
      </c>
      <c r="AF3606" s="35">
        <f t="shared" si="159"/>
        <v>48857</v>
      </c>
      <c r="AG3606" s="36">
        <f t="shared" si="158"/>
        <v>4.0683299999999999E-2</v>
      </c>
      <c r="AH3606" s="36"/>
      <c r="AJ3606" s="37"/>
      <c r="AK3606" s="37"/>
    </row>
    <row r="3607" spans="6:37" x14ac:dyDescent="0.25">
      <c r="F3607" s="106"/>
      <c r="J3607" s="110">
        <v>50531</v>
      </c>
      <c r="K3607" s="106">
        <v>4.1713199999999997</v>
      </c>
      <c r="AF3607" s="35">
        <f t="shared" si="159"/>
        <v>48858</v>
      </c>
      <c r="AG3607" s="36">
        <f t="shared" si="158"/>
        <v>4.0683299999999999E-2</v>
      </c>
      <c r="AH3607" s="36"/>
      <c r="AJ3607" s="37"/>
      <c r="AK3607" s="37"/>
    </row>
    <row r="3608" spans="6:37" x14ac:dyDescent="0.25">
      <c r="F3608" s="106"/>
      <c r="J3608" s="110">
        <v>50532</v>
      </c>
      <c r="K3608" s="106">
        <v>4.1718000000000002</v>
      </c>
      <c r="AF3608" s="35">
        <f t="shared" si="159"/>
        <v>48859</v>
      </c>
      <c r="AG3608" s="36">
        <f t="shared" si="158"/>
        <v>4.0690200000000003E-2</v>
      </c>
      <c r="AH3608" s="36"/>
      <c r="AJ3608" s="37"/>
      <c r="AK3608" s="37"/>
    </row>
    <row r="3609" spans="6:37" x14ac:dyDescent="0.25">
      <c r="F3609" s="106"/>
      <c r="J3609" s="110">
        <v>50535</v>
      </c>
      <c r="K3609" s="106">
        <v>4.1713199999999997</v>
      </c>
      <c r="AF3609" s="35">
        <f t="shared" si="159"/>
        <v>48860</v>
      </c>
      <c r="AG3609" s="36">
        <f t="shared" si="158"/>
        <v>4.0690200000000003E-2</v>
      </c>
      <c r="AH3609" s="36"/>
      <c r="AJ3609" s="37"/>
      <c r="AK3609" s="37"/>
    </row>
    <row r="3610" spans="6:37" x14ac:dyDescent="0.25">
      <c r="F3610" s="106"/>
      <c r="J3610" s="110">
        <v>50536</v>
      </c>
      <c r="K3610" s="106">
        <v>4.1713199999999997</v>
      </c>
      <c r="AF3610" s="35">
        <f t="shared" si="159"/>
        <v>48861</v>
      </c>
      <c r="AG3610" s="36">
        <f t="shared" si="158"/>
        <v>4.0690200000000003E-2</v>
      </c>
      <c r="AH3610" s="36"/>
      <c r="AJ3610" s="37"/>
      <c r="AK3610" s="37"/>
    </row>
    <row r="3611" spans="6:37" x14ac:dyDescent="0.25">
      <c r="F3611" s="106"/>
      <c r="J3611" s="110">
        <v>50537</v>
      </c>
      <c r="K3611" s="106">
        <v>4.1713199999999997</v>
      </c>
      <c r="AF3611" s="35">
        <f t="shared" si="159"/>
        <v>48862</v>
      </c>
      <c r="AG3611" s="36">
        <f t="shared" si="158"/>
        <v>4.0690200000000003E-2</v>
      </c>
      <c r="AH3611" s="36"/>
      <c r="AJ3611" s="37"/>
      <c r="AK3611" s="37"/>
    </row>
    <row r="3612" spans="6:37" x14ac:dyDescent="0.25">
      <c r="F3612" s="106"/>
      <c r="J3612" s="110">
        <v>50538</v>
      </c>
      <c r="K3612" s="106">
        <v>4.1713199999999997</v>
      </c>
      <c r="AF3612" s="35">
        <f t="shared" si="159"/>
        <v>48863</v>
      </c>
      <c r="AG3612" s="36">
        <f t="shared" si="158"/>
        <v>4.0683299999999999E-2</v>
      </c>
      <c r="AH3612" s="36"/>
      <c r="AJ3612" s="37"/>
      <c r="AK3612" s="37"/>
    </row>
    <row r="3613" spans="6:37" x14ac:dyDescent="0.25">
      <c r="F3613" s="106"/>
      <c r="J3613" s="110">
        <v>50539</v>
      </c>
      <c r="K3613" s="106">
        <v>4.1718000000000002</v>
      </c>
      <c r="AF3613" s="35">
        <f t="shared" si="159"/>
        <v>48864</v>
      </c>
      <c r="AG3613" s="36">
        <f t="shared" si="158"/>
        <v>4.0683299999999999E-2</v>
      </c>
      <c r="AH3613" s="36"/>
      <c r="AJ3613" s="37"/>
      <c r="AK3613" s="37"/>
    </row>
    <row r="3614" spans="6:37" x14ac:dyDescent="0.25">
      <c r="F3614" s="106"/>
      <c r="J3614" s="110">
        <v>50542</v>
      </c>
      <c r="K3614" s="106">
        <v>4.1713199999999997</v>
      </c>
      <c r="AF3614" s="35">
        <f t="shared" si="159"/>
        <v>48865</v>
      </c>
      <c r="AG3614" s="36">
        <f t="shared" si="158"/>
        <v>4.0683299999999999E-2</v>
      </c>
      <c r="AH3614" s="36"/>
      <c r="AJ3614" s="37"/>
      <c r="AK3614" s="37"/>
    </row>
    <row r="3615" spans="6:37" x14ac:dyDescent="0.25">
      <c r="F3615" s="106"/>
      <c r="J3615" s="110">
        <v>50543</v>
      </c>
      <c r="K3615" s="106">
        <v>4.1713199999999997</v>
      </c>
      <c r="AF3615" s="35">
        <f t="shared" si="159"/>
        <v>48866</v>
      </c>
      <c r="AG3615" s="36">
        <f t="shared" si="158"/>
        <v>4.0687899999999999E-2</v>
      </c>
      <c r="AH3615" s="36"/>
      <c r="AJ3615" s="37"/>
      <c r="AK3615" s="37"/>
    </row>
    <row r="3616" spans="6:37" x14ac:dyDescent="0.25">
      <c r="F3616" s="106"/>
      <c r="J3616" s="110">
        <v>50544</v>
      </c>
      <c r="K3616" s="106">
        <v>4.1713199999999997</v>
      </c>
      <c r="AF3616" s="35">
        <f t="shared" si="159"/>
        <v>48867</v>
      </c>
      <c r="AG3616" s="36">
        <f t="shared" si="158"/>
        <v>4.0687899999999999E-2</v>
      </c>
      <c r="AH3616" s="36"/>
      <c r="AJ3616" s="37"/>
      <c r="AK3616" s="37"/>
    </row>
    <row r="3617" spans="6:37" x14ac:dyDescent="0.25">
      <c r="F3617" s="106"/>
      <c r="J3617" s="110">
        <v>50545</v>
      </c>
      <c r="K3617" s="106">
        <v>4.1713199999999997</v>
      </c>
      <c r="AF3617" s="35">
        <f t="shared" si="159"/>
        <v>48868</v>
      </c>
      <c r="AG3617" s="36">
        <f t="shared" si="158"/>
        <v>4.0687899999999999E-2</v>
      </c>
      <c r="AH3617" s="36"/>
      <c r="AJ3617" s="37"/>
      <c r="AK3617" s="37"/>
    </row>
    <row r="3618" spans="6:37" x14ac:dyDescent="0.25">
      <c r="F3618" s="106"/>
      <c r="J3618" s="110">
        <v>50546</v>
      </c>
      <c r="K3618" s="106">
        <v>4.1718000000000002</v>
      </c>
      <c r="AF3618" s="35">
        <f t="shared" si="159"/>
        <v>48869</v>
      </c>
      <c r="AG3618" s="36">
        <f t="shared" si="158"/>
        <v>4.0683299999999999E-2</v>
      </c>
      <c r="AH3618" s="36"/>
      <c r="AJ3618" s="37"/>
      <c r="AK3618" s="37"/>
    </row>
    <row r="3619" spans="6:37" x14ac:dyDescent="0.25">
      <c r="F3619" s="106"/>
      <c r="J3619" s="110">
        <v>50549</v>
      </c>
      <c r="K3619" s="106">
        <v>4.1713199999999997</v>
      </c>
      <c r="AF3619" s="35">
        <f t="shared" si="159"/>
        <v>48870</v>
      </c>
      <c r="AG3619" s="36">
        <f t="shared" si="158"/>
        <v>4.0683299999999999E-2</v>
      </c>
      <c r="AH3619" s="36"/>
      <c r="AJ3619" s="37"/>
      <c r="AK3619" s="37"/>
    </row>
    <row r="3620" spans="6:37" x14ac:dyDescent="0.25">
      <c r="F3620" s="106"/>
      <c r="J3620" s="110">
        <v>50550</v>
      </c>
      <c r="K3620" s="106">
        <v>4.1713199999999997</v>
      </c>
      <c r="AF3620" s="35">
        <f t="shared" si="159"/>
        <v>48871</v>
      </c>
      <c r="AG3620" s="36">
        <f t="shared" si="158"/>
        <v>4.0683299999999999E-2</v>
      </c>
      <c r="AH3620" s="36"/>
      <c r="AJ3620" s="37"/>
      <c r="AK3620" s="37"/>
    </row>
    <row r="3621" spans="6:37" x14ac:dyDescent="0.25">
      <c r="F3621" s="106"/>
      <c r="J3621" s="110">
        <v>50551</v>
      </c>
      <c r="K3621" s="106">
        <v>4.1713199999999997</v>
      </c>
      <c r="AF3621" s="35">
        <f t="shared" si="159"/>
        <v>48872</v>
      </c>
      <c r="AG3621" s="36">
        <f t="shared" si="158"/>
        <v>4.0683299999999999E-2</v>
      </c>
      <c r="AH3621" s="36"/>
      <c r="AJ3621" s="37"/>
      <c r="AK3621" s="37"/>
    </row>
    <row r="3622" spans="6:37" x14ac:dyDescent="0.25">
      <c r="F3622" s="106"/>
      <c r="J3622" s="110">
        <v>50552</v>
      </c>
      <c r="K3622" s="106">
        <v>4.1713199999999997</v>
      </c>
      <c r="AF3622" s="35">
        <f t="shared" si="159"/>
        <v>48873</v>
      </c>
      <c r="AG3622" s="36">
        <f t="shared" si="158"/>
        <v>4.0687899999999999E-2</v>
      </c>
      <c r="AH3622" s="36"/>
      <c r="AJ3622" s="37"/>
      <c r="AK3622" s="37"/>
    </row>
    <row r="3623" spans="6:37" x14ac:dyDescent="0.25">
      <c r="F3623" s="106"/>
      <c r="J3623" s="110">
        <v>50553</v>
      </c>
      <c r="K3623" s="106">
        <v>4.17204</v>
      </c>
      <c r="AF3623" s="35">
        <f t="shared" si="159"/>
        <v>48874</v>
      </c>
      <c r="AG3623" s="36">
        <f t="shared" si="158"/>
        <v>4.0687899999999999E-2</v>
      </c>
      <c r="AH3623" s="36"/>
      <c r="AJ3623" s="37"/>
      <c r="AK3623" s="37"/>
    </row>
    <row r="3624" spans="6:37" x14ac:dyDescent="0.25">
      <c r="F3624" s="106"/>
      <c r="J3624" s="110">
        <v>50557</v>
      </c>
      <c r="K3624" s="106">
        <v>4.1713199999999997</v>
      </c>
      <c r="AF3624" s="35">
        <f t="shared" si="159"/>
        <v>48875</v>
      </c>
      <c r="AG3624" s="36">
        <f t="shared" si="158"/>
        <v>4.0687899999999999E-2</v>
      </c>
      <c r="AH3624" s="36"/>
      <c r="AJ3624" s="37"/>
      <c r="AK3624" s="37"/>
    </row>
    <row r="3625" spans="6:37" x14ac:dyDescent="0.25">
      <c r="F3625" s="106"/>
      <c r="J3625" s="110">
        <v>50558</v>
      </c>
      <c r="K3625" s="106">
        <v>4.1713199999999997</v>
      </c>
      <c r="AF3625" s="35">
        <f t="shared" si="159"/>
        <v>48876</v>
      </c>
      <c r="AG3625" s="36">
        <f t="shared" si="158"/>
        <v>4.0683299999999999E-2</v>
      </c>
      <c r="AH3625" s="36"/>
      <c r="AJ3625" s="37"/>
      <c r="AK3625" s="37"/>
    </row>
    <row r="3626" spans="6:37" x14ac:dyDescent="0.25">
      <c r="F3626" s="106"/>
      <c r="J3626" s="110">
        <v>50559</v>
      </c>
      <c r="K3626" s="106">
        <v>4.1713199999999997</v>
      </c>
      <c r="AF3626" s="35">
        <f t="shared" si="159"/>
        <v>48877</v>
      </c>
      <c r="AG3626" s="36">
        <f t="shared" si="158"/>
        <v>4.0683299999999999E-2</v>
      </c>
      <c r="AH3626" s="36"/>
      <c r="AJ3626" s="37"/>
      <c r="AK3626" s="37"/>
    </row>
    <row r="3627" spans="6:37" x14ac:dyDescent="0.25">
      <c r="F3627" s="106"/>
      <c r="J3627" s="110">
        <v>50560</v>
      </c>
      <c r="K3627" s="106">
        <v>4.1718000000000002</v>
      </c>
      <c r="AF3627" s="35">
        <f t="shared" si="159"/>
        <v>48878</v>
      </c>
      <c r="AG3627" s="36">
        <f t="shared" si="158"/>
        <v>4.0683299999999999E-2</v>
      </c>
      <c r="AH3627" s="36"/>
      <c r="AJ3627" s="37"/>
      <c r="AK3627" s="37"/>
    </row>
    <row r="3628" spans="6:37" x14ac:dyDescent="0.25">
      <c r="F3628" s="106"/>
      <c r="J3628" s="110">
        <v>50563</v>
      </c>
      <c r="K3628" s="106">
        <v>4.1713199999999997</v>
      </c>
      <c r="AF3628" s="35">
        <f t="shared" si="159"/>
        <v>48879</v>
      </c>
      <c r="AG3628" s="36">
        <f t="shared" si="158"/>
        <v>4.0683299999999999E-2</v>
      </c>
      <c r="AH3628" s="36"/>
      <c r="AJ3628" s="37"/>
      <c r="AK3628" s="37"/>
    </row>
    <row r="3629" spans="6:37" x14ac:dyDescent="0.25">
      <c r="F3629" s="106"/>
      <c r="J3629" s="110">
        <v>50564</v>
      </c>
      <c r="K3629" s="106">
        <v>4.1713199999999997</v>
      </c>
      <c r="AF3629" s="35">
        <f t="shared" si="159"/>
        <v>48880</v>
      </c>
      <c r="AG3629" s="36">
        <f t="shared" si="158"/>
        <v>4.0687899999999999E-2</v>
      </c>
      <c r="AH3629" s="36"/>
      <c r="AJ3629" s="37"/>
      <c r="AK3629" s="37"/>
    </row>
    <row r="3630" spans="6:37" x14ac:dyDescent="0.25">
      <c r="F3630" s="106"/>
      <c r="J3630" s="110">
        <v>50565</v>
      </c>
      <c r="K3630" s="106">
        <v>4.1713199999999997</v>
      </c>
      <c r="AF3630" s="35">
        <f t="shared" si="159"/>
        <v>48881</v>
      </c>
      <c r="AG3630" s="36">
        <f t="shared" si="158"/>
        <v>4.0687899999999999E-2</v>
      </c>
      <c r="AH3630" s="36"/>
      <c r="AJ3630" s="37"/>
      <c r="AK3630" s="37"/>
    </row>
    <row r="3631" spans="6:37" x14ac:dyDescent="0.25">
      <c r="F3631" s="106"/>
      <c r="J3631" s="110">
        <v>50566</v>
      </c>
      <c r="K3631" s="106">
        <v>4.1713199999999997</v>
      </c>
      <c r="AF3631" s="35">
        <f t="shared" si="159"/>
        <v>48882</v>
      </c>
      <c r="AG3631" s="36">
        <f t="shared" si="158"/>
        <v>4.0687899999999999E-2</v>
      </c>
      <c r="AH3631" s="36"/>
      <c r="AJ3631" s="37"/>
      <c r="AK3631" s="37"/>
    </row>
    <row r="3632" spans="6:37" x14ac:dyDescent="0.25">
      <c r="F3632" s="106"/>
      <c r="J3632" s="110">
        <v>50567</v>
      </c>
      <c r="K3632" s="106">
        <v>4.1718000000000002</v>
      </c>
      <c r="AF3632" s="35">
        <f t="shared" si="159"/>
        <v>48883</v>
      </c>
      <c r="AG3632" s="36">
        <f t="shared" si="158"/>
        <v>4.0683299999999999E-2</v>
      </c>
      <c r="AH3632" s="36"/>
      <c r="AJ3632" s="37"/>
      <c r="AK3632" s="37"/>
    </row>
    <row r="3633" spans="6:37" x14ac:dyDescent="0.25">
      <c r="F3633" s="106"/>
      <c r="J3633" s="110">
        <v>50570</v>
      </c>
      <c r="K3633" s="106">
        <v>4.1713199999999997</v>
      </c>
      <c r="AF3633" s="35">
        <f t="shared" si="159"/>
        <v>48884</v>
      </c>
      <c r="AG3633" s="36">
        <f t="shared" si="158"/>
        <v>4.0683299999999999E-2</v>
      </c>
      <c r="AH3633" s="36"/>
      <c r="AJ3633" s="37"/>
      <c r="AK3633" s="37"/>
    </row>
    <row r="3634" spans="6:37" x14ac:dyDescent="0.25">
      <c r="F3634" s="106"/>
      <c r="J3634" s="110">
        <v>50571</v>
      </c>
      <c r="K3634" s="106">
        <v>4.1713199999999997</v>
      </c>
      <c r="AF3634" s="35">
        <f t="shared" si="159"/>
        <v>48885</v>
      </c>
      <c r="AG3634" s="36">
        <f t="shared" si="158"/>
        <v>4.0683299999999999E-2</v>
      </c>
      <c r="AH3634" s="36"/>
      <c r="AJ3634" s="37"/>
      <c r="AK3634" s="37"/>
    </row>
    <row r="3635" spans="6:37" x14ac:dyDescent="0.25">
      <c r="F3635" s="106"/>
      <c r="J3635" s="110">
        <v>50572</v>
      </c>
      <c r="K3635" s="106">
        <v>4.1713199999999997</v>
      </c>
      <c r="AF3635" s="35">
        <f t="shared" si="159"/>
        <v>48886</v>
      </c>
      <c r="AG3635" s="36">
        <f t="shared" si="158"/>
        <v>4.0683299999999999E-2</v>
      </c>
      <c r="AH3635" s="36"/>
      <c r="AJ3635" s="37"/>
      <c r="AK3635" s="37"/>
    </row>
    <row r="3636" spans="6:37" x14ac:dyDescent="0.25">
      <c r="F3636" s="106"/>
      <c r="J3636" s="110">
        <v>50573</v>
      </c>
      <c r="K3636" s="106">
        <v>4.17204</v>
      </c>
      <c r="AF3636" s="35">
        <f t="shared" si="159"/>
        <v>48887</v>
      </c>
      <c r="AG3636" s="36">
        <f t="shared" si="158"/>
        <v>4.0687899999999999E-2</v>
      </c>
      <c r="AH3636" s="36"/>
      <c r="AJ3636" s="37"/>
      <c r="AK3636" s="37"/>
    </row>
    <row r="3637" spans="6:37" x14ac:dyDescent="0.25">
      <c r="F3637" s="106"/>
      <c r="J3637" s="110">
        <v>50577</v>
      </c>
      <c r="K3637" s="106">
        <v>4.1713199999999997</v>
      </c>
      <c r="AF3637" s="35">
        <f t="shared" si="159"/>
        <v>48888</v>
      </c>
      <c r="AG3637" s="36">
        <f t="shared" si="158"/>
        <v>4.0687899999999999E-2</v>
      </c>
      <c r="AH3637" s="36"/>
      <c r="AJ3637" s="37"/>
      <c r="AK3637" s="37"/>
    </row>
    <row r="3638" spans="6:37" x14ac:dyDescent="0.25">
      <c r="F3638" s="106"/>
      <c r="J3638" s="110">
        <v>50578</v>
      </c>
      <c r="K3638" s="106">
        <v>4.1713199999999997</v>
      </c>
      <c r="AF3638" s="35">
        <f t="shared" si="159"/>
        <v>48889</v>
      </c>
      <c r="AG3638" s="36">
        <f t="shared" si="158"/>
        <v>4.0687899999999999E-2</v>
      </c>
      <c r="AH3638" s="36"/>
      <c r="AJ3638" s="37"/>
      <c r="AK3638" s="37"/>
    </row>
    <row r="3639" spans="6:37" x14ac:dyDescent="0.25">
      <c r="F3639" s="106"/>
      <c r="J3639" s="110">
        <v>50579</v>
      </c>
      <c r="K3639" s="106">
        <v>4.1713199999999997</v>
      </c>
      <c r="AF3639" s="35">
        <f t="shared" si="159"/>
        <v>48890</v>
      </c>
      <c r="AG3639" s="36">
        <f t="shared" si="158"/>
        <v>4.0683299999999999E-2</v>
      </c>
      <c r="AH3639" s="36"/>
      <c r="AJ3639" s="37"/>
      <c r="AK3639" s="37"/>
    </row>
    <row r="3640" spans="6:37" x14ac:dyDescent="0.25">
      <c r="F3640" s="106"/>
      <c r="J3640" s="110">
        <v>50580</v>
      </c>
      <c r="K3640" s="106">
        <v>4.1713199999999997</v>
      </c>
      <c r="AF3640" s="35">
        <f t="shared" si="159"/>
        <v>48891</v>
      </c>
      <c r="AG3640" s="36">
        <f t="shared" si="158"/>
        <v>4.0683299999999999E-2</v>
      </c>
      <c r="AH3640" s="36"/>
      <c r="AJ3640" s="37"/>
      <c r="AK3640" s="37"/>
    </row>
    <row r="3641" spans="6:37" x14ac:dyDescent="0.25">
      <c r="F3641" s="106"/>
      <c r="J3641" s="110">
        <v>50581</v>
      </c>
      <c r="K3641" s="106">
        <v>4.1718000000000002</v>
      </c>
      <c r="AF3641" s="35">
        <f t="shared" si="159"/>
        <v>48892</v>
      </c>
      <c r="AG3641" s="36">
        <f t="shared" si="158"/>
        <v>4.0683299999999999E-2</v>
      </c>
      <c r="AH3641" s="36"/>
      <c r="AJ3641" s="37"/>
      <c r="AK3641" s="37"/>
    </row>
    <row r="3642" spans="6:37" x14ac:dyDescent="0.25">
      <c r="F3642" s="106"/>
      <c r="J3642" s="110">
        <v>50584</v>
      </c>
      <c r="K3642" s="106">
        <v>4.1713199999999997</v>
      </c>
      <c r="AF3642" s="35">
        <f t="shared" si="159"/>
        <v>48893</v>
      </c>
      <c r="AG3642" s="36">
        <f t="shared" si="158"/>
        <v>4.0690200000000003E-2</v>
      </c>
      <c r="AH3642" s="36"/>
      <c r="AJ3642" s="37"/>
      <c r="AK3642" s="37"/>
    </row>
    <row r="3643" spans="6:37" x14ac:dyDescent="0.25">
      <c r="F3643" s="106"/>
      <c r="J3643" s="110">
        <v>50585</v>
      </c>
      <c r="K3643" s="106">
        <v>4.1713199999999997</v>
      </c>
      <c r="AF3643" s="35">
        <f t="shared" si="159"/>
        <v>48894</v>
      </c>
      <c r="AG3643" s="36">
        <f t="shared" si="158"/>
        <v>4.0690200000000003E-2</v>
      </c>
      <c r="AH3643" s="36"/>
      <c r="AJ3643" s="37"/>
      <c r="AK3643" s="37"/>
    </row>
    <row r="3644" spans="6:37" x14ac:dyDescent="0.25">
      <c r="F3644" s="106"/>
      <c r="J3644" s="110">
        <v>50586</v>
      </c>
      <c r="K3644" s="106">
        <v>4.1713199999999997</v>
      </c>
      <c r="AF3644" s="35">
        <f t="shared" si="159"/>
        <v>48895</v>
      </c>
      <c r="AG3644" s="36">
        <f t="shared" si="158"/>
        <v>4.0690200000000003E-2</v>
      </c>
      <c r="AH3644" s="36"/>
      <c r="AJ3644" s="37"/>
      <c r="AK3644" s="37"/>
    </row>
    <row r="3645" spans="6:37" x14ac:dyDescent="0.25">
      <c r="F3645" s="106"/>
      <c r="J3645" s="110">
        <v>50587</v>
      </c>
      <c r="K3645" s="106">
        <v>4.1713199999999997</v>
      </c>
      <c r="AF3645" s="35">
        <f t="shared" si="159"/>
        <v>48896</v>
      </c>
      <c r="AG3645" s="36">
        <f t="shared" si="158"/>
        <v>4.0690200000000003E-2</v>
      </c>
      <c r="AH3645" s="36"/>
      <c r="AJ3645" s="37"/>
      <c r="AK3645" s="37"/>
    </row>
    <row r="3646" spans="6:37" x14ac:dyDescent="0.25">
      <c r="F3646" s="106"/>
      <c r="J3646" s="110">
        <v>50588</v>
      </c>
      <c r="K3646" s="106">
        <v>4.17204</v>
      </c>
      <c r="AF3646" s="35">
        <f t="shared" si="159"/>
        <v>48897</v>
      </c>
      <c r="AG3646" s="36">
        <f t="shared" si="158"/>
        <v>4.0683299999999999E-2</v>
      </c>
      <c r="AH3646" s="36"/>
      <c r="AJ3646" s="37"/>
      <c r="AK3646" s="37"/>
    </row>
    <row r="3647" spans="6:37" x14ac:dyDescent="0.25">
      <c r="F3647" s="106"/>
      <c r="J3647" s="110">
        <v>50592</v>
      </c>
      <c r="K3647" s="106">
        <v>4.1713199999999997</v>
      </c>
      <c r="AF3647" s="35">
        <f t="shared" si="159"/>
        <v>48898</v>
      </c>
      <c r="AG3647" s="36">
        <f t="shared" si="158"/>
        <v>4.0683299999999999E-2</v>
      </c>
      <c r="AH3647" s="36"/>
      <c r="AJ3647" s="37"/>
      <c r="AK3647" s="37"/>
    </row>
    <row r="3648" spans="6:37" x14ac:dyDescent="0.25">
      <c r="F3648" s="106"/>
      <c r="J3648" s="110">
        <v>50593</v>
      </c>
      <c r="K3648" s="106">
        <v>4.1713199999999997</v>
      </c>
      <c r="AF3648" s="35">
        <f t="shared" si="159"/>
        <v>48899</v>
      </c>
      <c r="AG3648" s="36">
        <f t="shared" si="158"/>
        <v>4.0683299999999999E-2</v>
      </c>
      <c r="AH3648" s="36"/>
      <c r="AJ3648" s="37"/>
      <c r="AK3648" s="37"/>
    </row>
    <row r="3649" spans="6:37" x14ac:dyDescent="0.25">
      <c r="F3649" s="106"/>
      <c r="J3649" s="110">
        <v>50594</v>
      </c>
      <c r="K3649" s="106">
        <v>4.1713199999999997</v>
      </c>
      <c r="AF3649" s="35">
        <f t="shared" si="159"/>
        <v>48900</v>
      </c>
      <c r="AG3649" s="36">
        <f t="shared" si="158"/>
        <v>4.0683299999999999E-2</v>
      </c>
      <c r="AH3649" s="36"/>
      <c r="AJ3649" s="37"/>
      <c r="AK3649" s="37"/>
    </row>
    <row r="3650" spans="6:37" x14ac:dyDescent="0.25">
      <c r="F3650" s="106"/>
      <c r="J3650" s="110">
        <v>50595</v>
      </c>
      <c r="K3650" s="106">
        <v>4.1718000000000002</v>
      </c>
      <c r="AF3650" s="35">
        <f t="shared" si="159"/>
        <v>48901</v>
      </c>
      <c r="AG3650" s="36">
        <f t="shared" si="158"/>
        <v>4.0687899999999999E-2</v>
      </c>
      <c r="AH3650" s="36"/>
      <c r="AJ3650" s="37"/>
      <c r="AK3650" s="37"/>
    </row>
    <row r="3651" spans="6:37" x14ac:dyDescent="0.25">
      <c r="F3651" s="106"/>
      <c r="J3651" s="110">
        <v>50598</v>
      </c>
      <c r="K3651" s="106">
        <v>4.1713199999999997</v>
      </c>
      <c r="AF3651" s="35">
        <f t="shared" si="159"/>
        <v>48902</v>
      </c>
      <c r="AG3651" s="36">
        <f t="shared" si="158"/>
        <v>4.0687899999999999E-2</v>
      </c>
      <c r="AH3651" s="36"/>
      <c r="AJ3651" s="37"/>
      <c r="AK3651" s="37"/>
    </row>
    <row r="3652" spans="6:37" x14ac:dyDescent="0.25">
      <c r="F3652" s="106"/>
      <c r="J3652" s="110">
        <v>50599</v>
      </c>
      <c r="K3652" s="106">
        <v>4.1713199999999997</v>
      </c>
      <c r="AF3652" s="35">
        <f t="shared" si="159"/>
        <v>48903</v>
      </c>
      <c r="AG3652" s="36">
        <f t="shared" si="158"/>
        <v>4.0687899999999999E-2</v>
      </c>
      <c r="AH3652" s="36"/>
      <c r="AJ3652" s="37"/>
      <c r="AK3652" s="37"/>
    </row>
    <row r="3653" spans="6:37" x14ac:dyDescent="0.25">
      <c r="F3653" s="106"/>
      <c r="J3653" s="110">
        <v>50600</v>
      </c>
      <c r="K3653" s="106">
        <v>4.1713199999999997</v>
      </c>
      <c r="AF3653" s="35">
        <f t="shared" si="159"/>
        <v>48904</v>
      </c>
      <c r="AG3653" s="36">
        <f t="shared" si="158"/>
        <v>4.0683299999999999E-2</v>
      </c>
      <c r="AH3653" s="36"/>
      <c r="AJ3653" s="37"/>
      <c r="AK3653" s="37"/>
    </row>
    <row r="3654" spans="6:37" x14ac:dyDescent="0.25">
      <c r="F3654" s="106"/>
      <c r="J3654" s="110">
        <v>50601</v>
      </c>
      <c r="K3654" s="106">
        <v>4.1713199999999997</v>
      </c>
      <c r="AF3654" s="35">
        <f t="shared" si="159"/>
        <v>48905</v>
      </c>
      <c r="AG3654" s="36">
        <f t="shared" si="158"/>
        <v>4.0683299999999999E-2</v>
      </c>
      <c r="AH3654" s="36"/>
      <c r="AJ3654" s="37"/>
      <c r="AK3654" s="37"/>
    </row>
    <row r="3655" spans="6:37" x14ac:dyDescent="0.25">
      <c r="F3655" s="106"/>
      <c r="J3655" s="110">
        <v>50602</v>
      </c>
      <c r="K3655" s="106">
        <v>4.1718000000000002</v>
      </c>
      <c r="AF3655" s="35">
        <f t="shared" si="159"/>
        <v>48906</v>
      </c>
      <c r="AG3655" s="36">
        <f t="shared" ref="AG3655:AG3691" si="160">_xlfn.IFNA(VLOOKUP(AF3655,J:K,2,FALSE)/100,AG3654)</f>
        <v>4.0685599999999995E-2</v>
      </c>
      <c r="AH3655" s="36"/>
      <c r="AJ3655" s="37"/>
      <c r="AK3655" s="37"/>
    </row>
    <row r="3656" spans="6:37" x14ac:dyDescent="0.25">
      <c r="F3656" s="106"/>
      <c r="J3656" s="110">
        <v>50605</v>
      </c>
      <c r="K3656" s="106">
        <v>4.1713199999999997</v>
      </c>
      <c r="AF3656" s="35">
        <f t="shared" ref="AF3656:AF3691" si="161">AF3655+1</f>
        <v>48907</v>
      </c>
      <c r="AG3656" s="36">
        <f t="shared" si="160"/>
        <v>4.0685599999999995E-2</v>
      </c>
      <c r="AH3656" s="36"/>
      <c r="AJ3656" s="37"/>
      <c r="AK3656" s="37"/>
    </row>
    <row r="3657" spans="6:37" x14ac:dyDescent="0.25">
      <c r="F3657" s="106"/>
      <c r="J3657" s="110">
        <v>50606</v>
      </c>
      <c r="K3657" s="106">
        <v>4.1713199999999997</v>
      </c>
      <c r="AF3657" s="35">
        <f t="shared" si="161"/>
        <v>48908</v>
      </c>
      <c r="AG3657" s="36">
        <f t="shared" si="160"/>
        <v>4.0687899999999999E-2</v>
      </c>
      <c r="AH3657" s="36"/>
      <c r="AJ3657" s="37"/>
      <c r="AK3657" s="37"/>
    </row>
    <row r="3658" spans="6:37" x14ac:dyDescent="0.25">
      <c r="F3658" s="106"/>
      <c r="J3658" s="110">
        <v>50607</v>
      </c>
      <c r="K3658" s="106">
        <v>4.1713199999999997</v>
      </c>
      <c r="AF3658" s="35">
        <f t="shared" si="161"/>
        <v>48909</v>
      </c>
      <c r="AG3658" s="36">
        <f t="shared" si="160"/>
        <v>4.0687899999999999E-2</v>
      </c>
      <c r="AH3658" s="36"/>
      <c r="AJ3658" s="37"/>
      <c r="AK3658" s="37"/>
    </row>
    <row r="3659" spans="6:37" x14ac:dyDescent="0.25">
      <c r="F3659" s="106"/>
      <c r="J3659" s="110">
        <v>50608</v>
      </c>
      <c r="K3659" s="106">
        <v>4.1713199999999997</v>
      </c>
      <c r="AF3659" s="35">
        <f t="shared" si="161"/>
        <v>48910</v>
      </c>
      <c r="AG3659" s="36">
        <f t="shared" si="160"/>
        <v>4.0687899999999999E-2</v>
      </c>
      <c r="AH3659" s="36"/>
      <c r="AJ3659" s="37"/>
      <c r="AK3659" s="37"/>
    </row>
    <row r="3660" spans="6:37" x14ac:dyDescent="0.25">
      <c r="F3660" s="106"/>
      <c r="J3660" s="110">
        <v>50609</v>
      </c>
      <c r="K3660" s="106">
        <v>4.1718000000000002</v>
      </c>
      <c r="AF3660" s="35">
        <f t="shared" si="161"/>
        <v>48911</v>
      </c>
      <c r="AG3660" s="36">
        <f t="shared" si="160"/>
        <v>4.0683299999999999E-2</v>
      </c>
      <c r="AH3660" s="36"/>
      <c r="AJ3660" s="37"/>
      <c r="AK3660" s="37"/>
    </row>
    <row r="3661" spans="6:37" x14ac:dyDescent="0.25">
      <c r="F3661" s="106"/>
      <c r="J3661" s="110">
        <v>50612</v>
      </c>
      <c r="K3661" s="106">
        <v>4.1713199999999997</v>
      </c>
      <c r="AF3661" s="35">
        <f t="shared" si="161"/>
        <v>48912</v>
      </c>
      <c r="AG3661" s="36">
        <f t="shared" si="160"/>
        <v>4.0683299999999999E-2</v>
      </c>
      <c r="AH3661" s="36"/>
      <c r="AJ3661" s="37"/>
      <c r="AK3661" s="37"/>
    </row>
    <row r="3662" spans="6:37" x14ac:dyDescent="0.25">
      <c r="F3662" s="106"/>
      <c r="J3662" s="110">
        <v>50613</v>
      </c>
      <c r="K3662" s="106">
        <v>4.1713199999999997</v>
      </c>
      <c r="AF3662" s="35">
        <f t="shared" si="161"/>
        <v>48913</v>
      </c>
      <c r="AG3662" s="36">
        <f t="shared" si="160"/>
        <v>4.1547000000000001E-2</v>
      </c>
      <c r="AH3662" s="36"/>
      <c r="AJ3662" s="37"/>
      <c r="AK3662" s="37"/>
    </row>
    <row r="3663" spans="6:37" x14ac:dyDescent="0.25">
      <c r="F3663" s="106"/>
      <c r="J3663" s="110">
        <v>50614</v>
      </c>
      <c r="K3663" s="106">
        <v>4.1713199999999997</v>
      </c>
      <c r="AF3663" s="35">
        <f t="shared" si="161"/>
        <v>48914</v>
      </c>
      <c r="AG3663" s="36">
        <f t="shared" si="160"/>
        <v>4.1547000000000001E-2</v>
      </c>
      <c r="AH3663" s="36"/>
      <c r="AJ3663" s="37"/>
      <c r="AK3663" s="37"/>
    </row>
    <row r="3664" spans="6:37" x14ac:dyDescent="0.25">
      <c r="F3664" s="106"/>
      <c r="J3664" s="110">
        <v>50615</v>
      </c>
      <c r="K3664" s="106">
        <v>4.1713199999999997</v>
      </c>
      <c r="AF3664" s="35">
        <f t="shared" si="161"/>
        <v>48915</v>
      </c>
      <c r="AG3664" s="36">
        <f t="shared" si="160"/>
        <v>4.15518E-2</v>
      </c>
      <c r="AH3664" s="36"/>
      <c r="AJ3664" s="37"/>
      <c r="AK3664" s="37"/>
    </row>
    <row r="3665" spans="6:37" x14ac:dyDescent="0.25">
      <c r="F3665" s="106"/>
      <c r="J3665" s="110">
        <v>50616</v>
      </c>
      <c r="K3665" s="106">
        <v>4.1718000000000002</v>
      </c>
      <c r="AF3665" s="35">
        <f t="shared" si="161"/>
        <v>48916</v>
      </c>
      <c r="AG3665" s="36">
        <f t="shared" si="160"/>
        <v>4.15518E-2</v>
      </c>
      <c r="AH3665" s="36"/>
      <c r="AJ3665" s="37"/>
      <c r="AK3665" s="37"/>
    </row>
    <row r="3666" spans="6:37" x14ac:dyDescent="0.25">
      <c r="F3666" s="106"/>
      <c r="J3666" s="110">
        <v>50619</v>
      </c>
      <c r="K3666" s="106">
        <v>4.1713199999999997</v>
      </c>
      <c r="AF3666" s="35">
        <f t="shared" si="161"/>
        <v>48917</v>
      </c>
      <c r="AG3666" s="36">
        <f t="shared" si="160"/>
        <v>4.15518E-2</v>
      </c>
      <c r="AH3666" s="36"/>
      <c r="AJ3666" s="37"/>
      <c r="AK3666" s="37"/>
    </row>
    <row r="3667" spans="6:37" x14ac:dyDescent="0.25">
      <c r="F3667" s="106"/>
      <c r="J3667" s="110">
        <v>50620</v>
      </c>
      <c r="K3667" s="106">
        <v>4.1713199999999997</v>
      </c>
      <c r="AF3667" s="35">
        <f t="shared" si="161"/>
        <v>48918</v>
      </c>
      <c r="AG3667" s="36">
        <f t="shared" si="160"/>
        <v>4.1547000000000001E-2</v>
      </c>
      <c r="AH3667" s="36"/>
      <c r="AJ3667" s="37"/>
      <c r="AK3667" s="37"/>
    </row>
    <row r="3668" spans="6:37" x14ac:dyDescent="0.25">
      <c r="F3668" s="106"/>
      <c r="J3668" s="110">
        <v>50621</v>
      </c>
      <c r="K3668" s="106">
        <v>4.1713199999999997</v>
      </c>
      <c r="AF3668" s="35">
        <f t="shared" si="161"/>
        <v>48919</v>
      </c>
      <c r="AG3668" s="36">
        <f t="shared" si="160"/>
        <v>4.1547000000000001E-2</v>
      </c>
      <c r="AH3668" s="36"/>
      <c r="AJ3668" s="37"/>
      <c r="AK3668" s="37"/>
    </row>
    <row r="3669" spans="6:37" x14ac:dyDescent="0.25">
      <c r="F3669" s="106"/>
      <c r="J3669" s="110">
        <v>50622</v>
      </c>
      <c r="K3669" s="106">
        <v>4.1713199999999997</v>
      </c>
      <c r="AF3669" s="35">
        <f t="shared" si="161"/>
        <v>48920</v>
      </c>
      <c r="AG3669" s="36">
        <f t="shared" si="160"/>
        <v>4.1547000000000001E-2</v>
      </c>
      <c r="AH3669" s="36"/>
      <c r="AJ3669" s="37"/>
      <c r="AK3669" s="37"/>
    </row>
    <row r="3670" spans="6:37" x14ac:dyDescent="0.25">
      <c r="F3670" s="106"/>
      <c r="J3670" s="110">
        <v>50623</v>
      </c>
      <c r="K3670" s="106">
        <v>4.1718000000000002</v>
      </c>
      <c r="AF3670" s="35">
        <f t="shared" si="161"/>
        <v>48921</v>
      </c>
      <c r="AG3670" s="36">
        <f t="shared" si="160"/>
        <v>4.1547000000000001E-2</v>
      </c>
      <c r="AH3670" s="36"/>
      <c r="AJ3670" s="37"/>
      <c r="AK3670" s="37"/>
    </row>
    <row r="3671" spans="6:37" x14ac:dyDescent="0.25">
      <c r="F3671" s="106"/>
      <c r="J3671" s="110">
        <v>50626</v>
      </c>
      <c r="K3671" s="106">
        <v>4.1713199999999997</v>
      </c>
      <c r="AF3671" s="35">
        <f t="shared" si="161"/>
        <v>48922</v>
      </c>
      <c r="AG3671" s="36">
        <f t="shared" si="160"/>
        <v>4.15518E-2</v>
      </c>
      <c r="AH3671" s="36"/>
      <c r="AJ3671" s="37"/>
      <c r="AK3671" s="37"/>
    </row>
    <row r="3672" spans="6:37" x14ac:dyDescent="0.25">
      <c r="F3672" s="106"/>
      <c r="J3672" s="110">
        <v>50627</v>
      </c>
      <c r="K3672" s="106">
        <v>4.1713199999999997</v>
      </c>
      <c r="AF3672" s="35">
        <f t="shared" si="161"/>
        <v>48923</v>
      </c>
      <c r="AG3672" s="36">
        <f t="shared" si="160"/>
        <v>4.15518E-2</v>
      </c>
      <c r="AH3672" s="36"/>
      <c r="AJ3672" s="37"/>
      <c r="AK3672" s="37"/>
    </row>
    <row r="3673" spans="6:37" x14ac:dyDescent="0.25">
      <c r="F3673" s="106"/>
      <c r="J3673" s="110">
        <v>50628</v>
      </c>
      <c r="K3673" s="106">
        <v>4.1713199999999997</v>
      </c>
      <c r="AF3673" s="35">
        <f t="shared" si="161"/>
        <v>48924</v>
      </c>
      <c r="AG3673" s="36">
        <f t="shared" si="160"/>
        <v>4.15518E-2</v>
      </c>
      <c r="AH3673" s="36"/>
      <c r="AJ3673" s="37"/>
      <c r="AK3673" s="37"/>
    </row>
    <row r="3674" spans="6:37" x14ac:dyDescent="0.25">
      <c r="F3674" s="106"/>
      <c r="J3674" s="110">
        <v>50629</v>
      </c>
      <c r="K3674" s="106">
        <v>4.1713199999999997</v>
      </c>
      <c r="AF3674" s="35">
        <f t="shared" si="161"/>
        <v>48925</v>
      </c>
      <c r="AG3674" s="36">
        <f t="shared" si="160"/>
        <v>4.1547000000000001E-2</v>
      </c>
      <c r="AH3674" s="36"/>
      <c r="AJ3674" s="37"/>
      <c r="AK3674" s="37"/>
    </row>
    <row r="3675" spans="6:37" x14ac:dyDescent="0.25">
      <c r="F3675" s="106"/>
      <c r="J3675" s="110">
        <v>50630</v>
      </c>
      <c r="K3675" s="106">
        <v>4.1718000000000002</v>
      </c>
      <c r="AF3675" s="35">
        <f t="shared" si="161"/>
        <v>48926</v>
      </c>
      <c r="AG3675" s="36">
        <f t="shared" si="160"/>
        <v>4.1547000000000001E-2</v>
      </c>
      <c r="AH3675" s="36"/>
      <c r="AJ3675" s="37"/>
      <c r="AK3675" s="37"/>
    </row>
    <row r="3676" spans="6:37" x14ac:dyDescent="0.25">
      <c r="F3676" s="106"/>
      <c r="J3676" s="110">
        <v>50633</v>
      </c>
      <c r="K3676" s="106">
        <v>4.1713199999999997</v>
      </c>
      <c r="AF3676" s="35">
        <f t="shared" si="161"/>
        <v>48927</v>
      </c>
      <c r="AG3676" s="36">
        <f t="shared" si="160"/>
        <v>4.1547000000000001E-2</v>
      </c>
      <c r="AH3676" s="36"/>
      <c r="AJ3676" s="37"/>
      <c r="AK3676" s="37"/>
    </row>
    <row r="3677" spans="6:37" x14ac:dyDescent="0.25">
      <c r="F3677" s="106"/>
      <c r="J3677" s="110">
        <v>50634</v>
      </c>
      <c r="K3677" s="106">
        <v>4.1713199999999997</v>
      </c>
      <c r="AF3677" s="35">
        <f t="shared" si="161"/>
        <v>48928</v>
      </c>
      <c r="AG3677" s="36">
        <f t="shared" si="160"/>
        <v>4.1547000000000001E-2</v>
      </c>
      <c r="AH3677" s="36"/>
      <c r="AJ3677" s="37"/>
      <c r="AK3677" s="37"/>
    </row>
    <row r="3678" spans="6:37" x14ac:dyDescent="0.25">
      <c r="F3678" s="106"/>
      <c r="J3678" s="110">
        <v>50635</v>
      </c>
      <c r="K3678" s="106">
        <v>4.1713199999999997</v>
      </c>
      <c r="AF3678" s="35">
        <f t="shared" si="161"/>
        <v>48929</v>
      </c>
      <c r="AG3678" s="36">
        <f t="shared" si="160"/>
        <v>4.15518E-2</v>
      </c>
      <c r="AH3678" s="36"/>
      <c r="AJ3678" s="37"/>
      <c r="AK3678" s="37"/>
    </row>
    <row r="3679" spans="6:37" x14ac:dyDescent="0.25">
      <c r="F3679" s="106"/>
      <c r="J3679" s="110">
        <v>50636</v>
      </c>
      <c r="K3679" s="106">
        <v>4.1713199999999997</v>
      </c>
      <c r="AF3679" s="35">
        <f t="shared" si="161"/>
        <v>48930</v>
      </c>
      <c r="AG3679" s="36">
        <f t="shared" si="160"/>
        <v>4.15518E-2</v>
      </c>
      <c r="AH3679" s="36"/>
      <c r="AJ3679" s="37"/>
      <c r="AK3679" s="37"/>
    </row>
    <row r="3680" spans="6:37" x14ac:dyDescent="0.25">
      <c r="F3680" s="106"/>
      <c r="J3680" s="110">
        <v>50637</v>
      </c>
      <c r="K3680" s="106">
        <v>4.1718000000000002</v>
      </c>
      <c r="AF3680" s="35">
        <f t="shared" si="161"/>
        <v>48931</v>
      </c>
      <c r="AG3680" s="36">
        <f t="shared" si="160"/>
        <v>4.15518E-2</v>
      </c>
      <c r="AH3680" s="36"/>
      <c r="AJ3680" s="37"/>
      <c r="AK3680" s="37"/>
    </row>
    <row r="3681" spans="6:37" x14ac:dyDescent="0.25">
      <c r="F3681" s="106"/>
      <c r="J3681" s="110">
        <v>50640</v>
      </c>
      <c r="K3681" s="106">
        <v>4.1713199999999997</v>
      </c>
      <c r="AF3681" s="35">
        <f t="shared" si="161"/>
        <v>48932</v>
      </c>
      <c r="AG3681" s="36">
        <f t="shared" si="160"/>
        <v>4.1547000000000001E-2</v>
      </c>
      <c r="AH3681" s="36"/>
      <c r="AJ3681" s="37"/>
      <c r="AK3681" s="37"/>
    </row>
    <row r="3682" spans="6:37" x14ac:dyDescent="0.25">
      <c r="F3682" s="106"/>
      <c r="J3682" s="110">
        <v>50641</v>
      </c>
      <c r="K3682" s="106">
        <v>4.1713199999999997</v>
      </c>
      <c r="AF3682" s="35">
        <f t="shared" si="161"/>
        <v>48933</v>
      </c>
      <c r="AG3682" s="36">
        <f t="shared" si="160"/>
        <v>4.1547000000000001E-2</v>
      </c>
      <c r="AH3682" s="36"/>
      <c r="AJ3682" s="37"/>
      <c r="AK3682" s="37"/>
    </row>
    <row r="3683" spans="6:37" x14ac:dyDescent="0.25">
      <c r="F3683" s="106"/>
      <c r="J3683" s="110">
        <v>50642</v>
      </c>
      <c r="K3683" s="106">
        <v>4.1713199999999997</v>
      </c>
      <c r="AF3683" s="35">
        <f t="shared" si="161"/>
        <v>48934</v>
      </c>
      <c r="AG3683" s="36">
        <f t="shared" si="160"/>
        <v>4.1547000000000001E-2</v>
      </c>
      <c r="AH3683" s="36"/>
      <c r="AJ3683" s="37"/>
      <c r="AK3683" s="37"/>
    </row>
    <row r="3684" spans="6:37" x14ac:dyDescent="0.25">
      <c r="F3684" s="106"/>
      <c r="J3684" s="110">
        <v>50643</v>
      </c>
      <c r="K3684" s="106">
        <v>4.1713199999999997</v>
      </c>
      <c r="AF3684" s="35">
        <f t="shared" si="161"/>
        <v>48935</v>
      </c>
      <c r="AG3684" s="36">
        <f t="shared" si="160"/>
        <v>4.1547000000000001E-2</v>
      </c>
      <c r="AH3684" s="36"/>
      <c r="AJ3684" s="37"/>
      <c r="AK3684" s="37"/>
    </row>
    <row r="3685" spans="6:37" x14ac:dyDescent="0.25">
      <c r="F3685" s="106"/>
      <c r="J3685" s="110">
        <v>50644</v>
      </c>
      <c r="K3685" s="106">
        <v>4.1718000000000002</v>
      </c>
      <c r="AF3685" s="35">
        <f t="shared" si="161"/>
        <v>48936</v>
      </c>
      <c r="AG3685" s="36">
        <f t="shared" si="160"/>
        <v>4.1554200000000006E-2</v>
      </c>
      <c r="AH3685" s="36"/>
      <c r="AJ3685" s="37"/>
      <c r="AK3685" s="37"/>
    </row>
    <row r="3686" spans="6:37" x14ac:dyDescent="0.25">
      <c r="F3686" s="106"/>
      <c r="J3686" s="110">
        <v>50647</v>
      </c>
      <c r="K3686" s="106">
        <v>4.1713199999999997</v>
      </c>
      <c r="AF3686" s="35">
        <f t="shared" si="161"/>
        <v>48937</v>
      </c>
      <c r="AG3686" s="36">
        <f t="shared" si="160"/>
        <v>4.1554200000000006E-2</v>
      </c>
      <c r="AH3686" s="36"/>
      <c r="AJ3686" s="37"/>
      <c r="AK3686" s="37"/>
    </row>
    <row r="3687" spans="6:37" x14ac:dyDescent="0.25">
      <c r="F3687" s="106"/>
      <c r="J3687" s="110">
        <v>50648</v>
      </c>
      <c r="K3687" s="106">
        <v>4.1713199999999997</v>
      </c>
      <c r="AF3687" s="35">
        <f t="shared" si="161"/>
        <v>48938</v>
      </c>
      <c r="AG3687" s="36">
        <f t="shared" si="160"/>
        <v>4.1554200000000006E-2</v>
      </c>
      <c r="AH3687" s="36"/>
      <c r="AJ3687" s="37"/>
      <c r="AK3687" s="37"/>
    </row>
    <row r="3688" spans="6:37" x14ac:dyDescent="0.25">
      <c r="F3688" s="106"/>
      <c r="J3688" s="110">
        <v>50649</v>
      </c>
      <c r="K3688" s="106">
        <v>4.1713199999999997</v>
      </c>
      <c r="AF3688" s="35">
        <f t="shared" si="161"/>
        <v>48939</v>
      </c>
      <c r="AG3688" s="36">
        <f t="shared" si="160"/>
        <v>4.1554200000000006E-2</v>
      </c>
      <c r="AH3688" s="36"/>
      <c r="AJ3688" s="37"/>
      <c r="AK3688" s="37"/>
    </row>
    <row r="3689" spans="6:37" x14ac:dyDescent="0.25">
      <c r="F3689" s="106"/>
      <c r="J3689" s="110">
        <v>50650</v>
      </c>
      <c r="K3689" s="106">
        <v>4.1713199999999997</v>
      </c>
      <c r="AF3689" s="35">
        <f t="shared" si="161"/>
        <v>48940</v>
      </c>
      <c r="AG3689" s="36">
        <f t="shared" si="160"/>
        <v>4.1547000000000001E-2</v>
      </c>
      <c r="AH3689" s="36"/>
      <c r="AJ3689" s="37"/>
      <c r="AK3689" s="37"/>
    </row>
    <row r="3690" spans="6:37" x14ac:dyDescent="0.25">
      <c r="F3690" s="106"/>
      <c r="J3690" s="110">
        <v>50651</v>
      </c>
      <c r="K3690" s="106">
        <v>4.17204</v>
      </c>
      <c r="AF3690" s="35">
        <f t="shared" si="161"/>
        <v>48941</v>
      </c>
      <c r="AG3690" s="36">
        <f t="shared" si="160"/>
        <v>4.1547000000000001E-2</v>
      </c>
      <c r="AH3690" s="36"/>
      <c r="AJ3690" s="37"/>
      <c r="AK3690" s="37"/>
    </row>
    <row r="3691" spans="6:37" x14ac:dyDescent="0.25">
      <c r="F3691" s="106"/>
      <c r="J3691" s="110">
        <v>50655</v>
      </c>
      <c r="K3691" s="106">
        <v>4.1713199999999997</v>
      </c>
      <c r="AF3691" s="35">
        <f t="shared" si="161"/>
        <v>48942</v>
      </c>
      <c r="AG3691" s="36">
        <f t="shared" si="160"/>
        <v>4.1547000000000001E-2</v>
      </c>
      <c r="AH3691" s="36"/>
      <c r="AJ3691" s="37"/>
      <c r="AK3691" s="37"/>
    </row>
    <row r="3692" spans="6:37" x14ac:dyDescent="0.25">
      <c r="F3692" s="106"/>
      <c r="J3692" s="110">
        <v>50656</v>
      </c>
      <c r="K3692" s="106">
        <v>4.1713199999999997</v>
      </c>
      <c r="AF3692" s="35"/>
      <c r="AG3692" s="36"/>
      <c r="AH3692" s="36"/>
      <c r="AJ3692" s="37"/>
      <c r="AK3692" s="37"/>
    </row>
    <row r="3693" spans="6:37" x14ac:dyDescent="0.25">
      <c r="F3693" s="106"/>
      <c r="J3693" s="110">
        <v>50657</v>
      </c>
      <c r="K3693" s="106">
        <v>4.1713199999999997</v>
      </c>
      <c r="AF3693" s="35"/>
      <c r="AG3693" s="36"/>
      <c r="AH3693" s="36"/>
      <c r="AJ3693" s="37"/>
      <c r="AK3693" s="37"/>
    </row>
    <row r="3694" spans="6:37" x14ac:dyDescent="0.25">
      <c r="F3694" s="106"/>
      <c r="J3694" s="110">
        <v>50658</v>
      </c>
      <c r="K3694" s="106">
        <v>4.1718000000000002</v>
      </c>
      <c r="AF3694" s="35"/>
      <c r="AG3694" s="36"/>
      <c r="AH3694" s="36"/>
      <c r="AJ3694" s="37"/>
      <c r="AK3694" s="37"/>
    </row>
    <row r="3695" spans="6:37" x14ac:dyDescent="0.25">
      <c r="F3695" s="106"/>
      <c r="J3695" s="110">
        <v>50661</v>
      </c>
      <c r="K3695" s="106">
        <v>4.1713199999999997</v>
      </c>
      <c r="AF3695" s="35"/>
      <c r="AG3695" s="36"/>
      <c r="AH3695" s="36"/>
      <c r="AJ3695" s="37"/>
      <c r="AK3695" s="37"/>
    </row>
    <row r="3696" spans="6:37" x14ac:dyDescent="0.25">
      <c r="F3696" s="106"/>
      <c r="J3696" s="110">
        <v>50662</v>
      </c>
      <c r="K3696" s="106">
        <v>4.1713199999999997</v>
      </c>
      <c r="AF3696" s="35"/>
      <c r="AG3696" s="36"/>
      <c r="AH3696" s="36"/>
      <c r="AJ3696" s="37"/>
      <c r="AK3696" s="37"/>
    </row>
    <row r="3697" spans="6:37" x14ac:dyDescent="0.25">
      <c r="F3697" s="106"/>
      <c r="J3697" s="110">
        <v>50663</v>
      </c>
      <c r="K3697" s="106">
        <v>4.1713199999999997</v>
      </c>
      <c r="AF3697" s="35"/>
      <c r="AG3697" s="36"/>
      <c r="AH3697" s="36"/>
      <c r="AJ3697" s="37"/>
      <c r="AK3697" s="37"/>
    </row>
    <row r="3698" spans="6:37" x14ac:dyDescent="0.25">
      <c r="F3698" s="106"/>
      <c r="J3698" s="110">
        <v>50664</v>
      </c>
      <c r="K3698" s="106">
        <v>4.1713199999999997</v>
      </c>
      <c r="AF3698" s="35"/>
      <c r="AG3698" s="36"/>
      <c r="AH3698" s="36"/>
      <c r="AJ3698" s="37"/>
      <c r="AK3698" s="37"/>
    </row>
    <row r="3699" spans="6:37" x14ac:dyDescent="0.25">
      <c r="F3699" s="106"/>
      <c r="J3699" s="110">
        <v>50665</v>
      </c>
      <c r="K3699" s="106">
        <v>4.1718000000000002</v>
      </c>
      <c r="AF3699" s="35"/>
      <c r="AG3699" s="36"/>
      <c r="AH3699" s="36"/>
      <c r="AJ3699" s="37"/>
      <c r="AK3699" s="37"/>
    </row>
    <row r="3700" spans="6:37" x14ac:dyDescent="0.25">
      <c r="F3700" s="106"/>
      <c r="J3700" s="110">
        <v>50668</v>
      </c>
      <c r="K3700" s="106">
        <v>4.1713199999999997</v>
      </c>
      <c r="AF3700" s="35"/>
      <c r="AG3700" s="36"/>
      <c r="AH3700" s="36"/>
      <c r="AJ3700" s="37"/>
      <c r="AK3700" s="37"/>
    </row>
    <row r="3701" spans="6:37" x14ac:dyDescent="0.25">
      <c r="F3701" s="106"/>
      <c r="J3701" s="110">
        <v>50669</v>
      </c>
      <c r="K3701" s="106">
        <v>4.1713199999999997</v>
      </c>
      <c r="AF3701" s="35"/>
      <c r="AG3701" s="36"/>
      <c r="AH3701" s="36"/>
      <c r="AJ3701" s="37"/>
      <c r="AK3701" s="37"/>
    </row>
    <row r="3702" spans="6:37" x14ac:dyDescent="0.25">
      <c r="F3702" s="106"/>
      <c r="J3702" s="110">
        <v>50670</v>
      </c>
      <c r="K3702" s="106">
        <v>4.1713199999999997</v>
      </c>
      <c r="AF3702" s="35"/>
      <c r="AG3702" s="36"/>
      <c r="AH3702" s="36"/>
      <c r="AJ3702" s="37"/>
      <c r="AK3702" s="37"/>
    </row>
    <row r="3703" spans="6:37" x14ac:dyDescent="0.25">
      <c r="F3703" s="106"/>
      <c r="J3703" s="110">
        <v>50671</v>
      </c>
      <c r="K3703" s="106">
        <v>4.1713199999999997</v>
      </c>
      <c r="AF3703" s="35"/>
      <c r="AG3703" s="36"/>
      <c r="AH3703" s="36"/>
      <c r="AJ3703" s="37"/>
      <c r="AK3703" s="37"/>
    </row>
    <row r="3704" spans="6:37" x14ac:dyDescent="0.25">
      <c r="F3704" s="106"/>
      <c r="J3704" s="110">
        <v>50672</v>
      </c>
      <c r="K3704" s="106">
        <v>4.1718000000000002</v>
      </c>
      <c r="AF3704" s="35"/>
      <c r="AG3704" s="36"/>
      <c r="AH3704" s="36"/>
      <c r="AJ3704" s="37"/>
      <c r="AK3704" s="37"/>
    </row>
    <row r="3705" spans="6:37" x14ac:dyDescent="0.25">
      <c r="F3705" s="106"/>
      <c r="J3705" s="110">
        <v>50675</v>
      </c>
      <c r="K3705" s="106">
        <v>4.1713199999999997</v>
      </c>
      <c r="AF3705" s="35"/>
      <c r="AG3705" s="36"/>
      <c r="AH3705" s="36"/>
      <c r="AJ3705" s="37"/>
      <c r="AK3705" s="37"/>
    </row>
    <row r="3706" spans="6:37" x14ac:dyDescent="0.25">
      <c r="F3706" s="106"/>
      <c r="J3706" s="110">
        <v>50676</v>
      </c>
      <c r="K3706" s="106">
        <v>4.1713199999999997</v>
      </c>
      <c r="AF3706" s="35"/>
      <c r="AG3706" s="36"/>
      <c r="AH3706" s="36"/>
      <c r="AJ3706" s="37"/>
      <c r="AK3706" s="37"/>
    </row>
    <row r="3707" spans="6:37" x14ac:dyDescent="0.25">
      <c r="F3707" s="106"/>
      <c r="J3707" s="110">
        <v>50677</v>
      </c>
      <c r="K3707" s="106">
        <v>4.1713199999999997</v>
      </c>
      <c r="AF3707" s="35"/>
      <c r="AG3707" s="36"/>
      <c r="AH3707" s="36"/>
      <c r="AJ3707" s="37"/>
      <c r="AK3707" s="37"/>
    </row>
    <row r="3708" spans="6:37" x14ac:dyDescent="0.25">
      <c r="F3708" s="106"/>
      <c r="J3708" s="110">
        <v>50678</v>
      </c>
      <c r="K3708" s="106">
        <v>4.1713199999999997</v>
      </c>
      <c r="AF3708" s="35"/>
      <c r="AG3708" s="36"/>
      <c r="AH3708" s="36"/>
      <c r="AJ3708" s="37"/>
      <c r="AK3708" s="37"/>
    </row>
    <row r="3709" spans="6:37" x14ac:dyDescent="0.25">
      <c r="F3709" s="106"/>
      <c r="J3709" s="110">
        <v>50679</v>
      </c>
      <c r="K3709" s="106">
        <v>4.1718000000000002</v>
      </c>
      <c r="AF3709" s="35"/>
      <c r="AG3709" s="36"/>
      <c r="AH3709" s="36"/>
      <c r="AJ3709" s="37"/>
      <c r="AK3709" s="37"/>
    </row>
    <row r="3710" spans="6:37" x14ac:dyDescent="0.25">
      <c r="F3710" s="106"/>
      <c r="J3710" s="110">
        <v>50682</v>
      </c>
      <c r="K3710" s="106">
        <v>4.1713199999999997</v>
      </c>
      <c r="AF3710" s="35"/>
      <c r="AG3710" s="36"/>
      <c r="AH3710" s="36"/>
      <c r="AJ3710" s="37"/>
      <c r="AK3710" s="37"/>
    </row>
    <row r="3711" spans="6:37" x14ac:dyDescent="0.25">
      <c r="F3711" s="106"/>
      <c r="J3711" s="110">
        <v>50683</v>
      </c>
      <c r="K3711" s="106">
        <v>4.1713199999999997</v>
      </c>
      <c r="AF3711" s="35"/>
      <c r="AG3711" s="36"/>
      <c r="AH3711" s="36"/>
      <c r="AJ3711" s="37"/>
      <c r="AK3711" s="37"/>
    </row>
    <row r="3712" spans="6:37" x14ac:dyDescent="0.25">
      <c r="F3712" s="106"/>
      <c r="J3712" s="110">
        <v>50684</v>
      </c>
      <c r="K3712" s="106">
        <v>4.1713199999999997</v>
      </c>
      <c r="AF3712" s="35"/>
      <c r="AG3712" s="36"/>
      <c r="AH3712" s="36"/>
      <c r="AJ3712" s="37"/>
      <c r="AK3712" s="37"/>
    </row>
    <row r="3713" spans="6:37" x14ac:dyDescent="0.25">
      <c r="F3713" s="106"/>
      <c r="J3713" s="110">
        <v>50685</v>
      </c>
      <c r="K3713" s="106">
        <v>4.1713199999999997</v>
      </c>
      <c r="AF3713" s="35"/>
      <c r="AG3713" s="36"/>
      <c r="AH3713" s="36"/>
      <c r="AJ3713" s="37"/>
      <c r="AK3713" s="37"/>
    </row>
    <row r="3714" spans="6:37" x14ac:dyDescent="0.25">
      <c r="F3714" s="106"/>
      <c r="J3714" s="110">
        <v>50686</v>
      </c>
      <c r="K3714" s="106">
        <v>4.17204</v>
      </c>
      <c r="AF3714" s="35"/>
      <c r="AG3714" s="36"/>
      <c r="AH3714" s="36"/>
      <c r="AJ3714" s="37"/>
      <c r="AK3714" s="37"/>
    </row>
    <row r="3715" spans="6:37" x14ac:dyDescent="0.25">
      <c r="F3715" s="106"/>
      <c r="J3715" s="110">
        <v>50690</v>
      </c>
      <c r="K3715" s="106">
        <v>4.1713199999999997</v>
      </c>
      <c r="AF3715" s="35"/>
      <c r="AG3715" s="36"/>
      <c r="AH3715" s="36"/>
      <c r="AJ3715" s="37"/>
      <c r="AK3715" s="37"/>
    </row>
    <row r="3716" spans="6:37" x14ac:dyDescent="0.25">
      <c r="F3716" s="106"/>
      <c r="J3716" s="110">
        <v>50691</v>
      </c>
      <c r="K3716" s="106">
        <v>4.1713199999999997</v>
      </c>
      <c r="AF3716" s="35"/>
      <c r="AG3716" s="36"/>
      <c r="AH3716" s="36"/>
      <c r="AJ3716" s="37"/>
      <c r="AK3716" s="37"/>
    </row>
    <row r="3717" spans="6:37" x14ac:dyDescent="0.25">
      <c r="F3717" s="106"/>
      <c r="J3717" s="110">
        <v>50692</v>
      </c>
      <c r="K3717" s="106">
        <v>4.1713199999999997</v>
      </c>
      <c r="AF3717" s="35"/>
      <c r="AG3717" s="36"/>
      <c r="AH3717" s="36"/>
      <c r="AJ3717" s="37"/>
      <c r="AK3717" s="37"/>
    </row>
    <row r="3718" spans="6:37" x14ac:dyDescent="0.25">
      <c r="F3718" s="106"/>
      <c r="J3718" s="110">
        <v>50693</v>
      </c>
      <c r="K3718" s="106">
        <v>4.1718000000000002</v>
      </c>
      <c r="AF3718" s="35"/>
      <c r="AG3718" s="36"/>
      <c r="AH3718" s="36"/>
      <c r="AJ3718" s="37"/>
      <c r="AK3718" s="37"/>
    </row>
    <row r="3719" spans="6:37" x14ac:dyDescent="0.25">
      <c r="F3719" s="106"/>
      <c r="J3719" s="110">
        <v>50696</v>
      </c>
      <c r="K3719" s="106">
        <v>4.1713199999999997</v>
      </c>
      <c r="AF3719" s="35"/>
      <c r="AG3719" s="36"/>
      <c r="AH3719" s="36"/>
      <c r="AJ3719" s="37"/>
      <c r="AK3719" s="37"/>
    </row>
    <row r="3720" spans="6:37" x14ac:dyDescent="0.25">
      <c r="F3720" s="106"/>
      <c r="J3720" s="110">
        <v>50697</v>
      </c>
      <c r="K3720" s="106">
        <v>4.1713199999999997</v>
      </c>
      <c r="AF3720" s="35"/>
      <c r="AG3720" s="36"/>
      <c r="AH3720" s="36"/>
      <c r="AJ3720" s="37"/>
      <c r="AK3720" s="37"/>
    </row>
    <row r="3721" spans="6:37" x14ac:dyDescent="0.25">
      <c r="F3721" s="106"/>
      <c r="J3721" s="110">
        <v>50698</v>
      </c>
      <c r="K3721" s="106">
        <v>4.1713199999999997</v>
      </c>
      <c r="AF3721" s="35"/>
      <c r="AG3721" s="36"/>
      <c r="AH3721" s="36"/>
      <c r="AJ3721" s="37"/>
      <c r="AK3721" s="37"/>
    </row>
    <row r="3722" spans="6:37" x14ac:dyDescent="0.25">
      <c r="F3722" s="106"/>
      <c r="J3722" s="110">
        <v>50699</v>
      </c>
      <c r="K3722" s="106">
        <v>4.1713199999999997</v>
      </c>
      <c r="AF3722" s="35"/>
      <c r="AG3722" s="36"/>
      <c r="AH3722" s="36"/>
      <c r="AJ3722" s="37"/>
      <c r="AK3722" s="37"/>
    </row>
    <row r="3723" spans="6:37" x14ac:dyDescent="0.25">
      <c r="F3723" s="106"/>
      <c r="J3723" s="110">
        <v>50700</v>
      </c>
      <c r="K3723" s="106">
        <v>4.1718000000000002</v>
      </c>
      <c r="AF3723" s="35"/>
      <c r="AG3723" s="36"/>
      <c r="AH3723" s="36"/>
      <c r="AJ3723" s="37"/>
      <c r="AK3723" s="37"/>
    </row>
    <row r="3724" spans="6:37" x14ac:dyDescent="0.25">
      <c r="F3724" s="106"/>
      <c r="J3724" s="110">
        <v>50703</v>
      </c>
      <c r="K3724" s="106">
        <v>4.1713199999999997</v>
      </c>
      <c r="AF3724" s="35"/>
      <c r="AG3724" s="36"/>
      <c r="AH3724" s="36"/>
      <c r="AJ3724" s="37"/>
      <c r="AK3724" s="37"/>
    </row>
    <row r="3725" spans="6:37" x14ac:dyDescent="0.25">
      <c r="F3725" s="106"/>
      <c r="J3725" s="110">
        <v>50704</v>
      </c>
      <c r="K3725" s="106">
        <v>4.1713199999999997</v>
      </c>
      <c r="AF3725" s="35"/>
      <c r="AG3725" s="36"/>
      <c r="AH3725" s="36"/>
      <c r="AJ3725" s="37"/>
      <c r="AK3725" s="37"/>
    </row>
    <row r="3726" spans="6:37" x14ac:dyDescent="0.25">
      <c r="F3726" s="106"/>
      <c r="J3726" s="110">
        <v>50705</v>
      </c>
      <c r="K3726" s="106">
        <v>4.1713199999999997</v>
      </c>
      <c r="AF3726" s="35"/>
      <c r="AG3726" s="36"/>
      <c r="AH3726" s="36"/>
      <c r="AJ3726" s="37"/>
      <c r="AK3726" s="37"/>
    </row>
    <row r="3727" spans="6:37" x14ac:dyDescent="0.25">
      <c r="F3727" s="106"/>
      <c r="J3727" s="110">
        <v>50706</v>
      </c>
      <c r="K3727" s="106">
        <v>4.1713199999999997</v>
      </c>
      <c r="AF3727" s="35"/>
      <c r="AG3727" s="36"/>
      <c r="AH3727" s="36"/>
      <c r="AJ3727" s="37"/>
      <c r="AK3727" s="37"/>
    </row>
    <row r="3728" spans="6:37" x14ac:dyDescent="0.25">
      <c r="F3728" s="106"/>
      <c r="J3728" s="110">
        <v>50707</v>
      </c>
      <c r="K3728" s="106">
        <v>4.1718000000000002</v>
      </c>
      <c r="AF3728" s="35"/>
      <c r="AG3728" s="36"/>
      <c r="AH3728" s="36"/>
      <c r="AJ3728" s="37"/>
      <c r="AK3728" s="37"/>
    </row>
    <row r="3729" spans="6:37" x14ac:dyDescent="0.25">
      <c r="F3729" s="106"/>
      <c r="J3729" s="110">
        <v>50710</v>
      </c>
      <c r="K3729" s="106">
        <v>4.1713199999999997</v>
      </c>
      <c r="AF3729" s="35"/>
      <c r="AG3729" s="36"/>
      <c r="AH3729" s="36"/>
      <c r="AJ3729" s="37"/>
      <c r="AK3729" s="37"/>
    </row>
    <row r="3730" spans="6:37" x14ac:dyDescent="0.25">
      <c r="F3730" s="106"/>
      <c r="J3730" s="110">
        <v>50711</v>
      </c>
      <c r="K3730" s="106">
        <v>4.1713199999999997</v>
      </c>
      <c r="AF3730" s="35"/>
      <c r="AG3730" s="36"/>
      <c r="AH3730" s="36"/>
      <c r="AJ3730" s="37"/>
      <c r="AK3730" s="37"/>
    </row>
    <row r="3731" spans="6:37" x14ac:dyDescent="0.25">
      <c r="F3731" s="106"/>
      <c r="J3731" s="110">
        <v>50712</v>
      </c>
      <c r="K3731" s="106">
        <v>4.1713199999999997</v>
      </c>
      <c r="AF3731" s="35"/>
      <c r="AG3731" s="36"/>
      <c r="AH3731" s="36"/>
      <c r="AJ3731" s="37"/>
      <c r="AK3731" s="37"/>
    </row>
    <row r="3732" spans="6:37" x14ac:dyDescent="0.25">
      <c r="F3732" s="106"/>
      <c r="J3732" s="110">
        <v>50713</v>
      </c>
      <c r="K3732" s="106">
        <v>4.1713199999999997</v>
      </c>
      <c r="AF3732" s="35"/>
      <c r="AG3732" s="36"/>
      <c r="AH3732" s="36"/>
      <c r="AJ3732" s="37"/>
      <c r="AK3732" s="37"/>
    </row>
    <row r="3733" spans="6:37" x14ac:dyDescent="0.25">
      <c r="F3733" s="106"/>
      <c r="J3733" s="110">
        <v>50714</v>
      </c>
      <c r="K3733" s="106">
        <v>4.1718000000000002</v>
      </c>
      <c r="AF3733" s="35"/>
      <c r="AG3733" s="36"/>
      <c r="AH3733" s="36"/>
      <c r="AJ3733" s="37"/>
      <c r="AK3733" s="37"/>
    </row>
    <row r="3734" spans="6:37" x14ac:dyDescent="0.25">
      <c r="F3734" s="106"/>
      <c r="J3734" s="110">
        <v>50717</v>
      </c>
      <c r="K3734" s="106">
        <v>4.1713199999999997</v>
      </c>
      <c r="AF3734" s="35"/>
      <c r="AG3734" s="36"/>
      <c r="AH3734" s="36"/>
      <c r="AJ3734" s="37"/>
      <c r="AK3734" s="37"/>
    </row>
    <row r="3735" spans="6:37" x14ac:dyDescent="0.25">
      <c r="F3735" s="106"/>
      <c r="J3735" s="110">
        <v>50718</v>
      </c>
      <c r="K3735" s="106">
        <v>4.1713199999999997</v>
      </c>
      <c r="AF3735" s="35"/>
      <c r="AG3735" s="36"/>
      <c r="AH3735" s="36"/>
      <c r="AJ3735" s="37"/>
      <c r="AK3735" s="37"/>
    </row>
    <row r="3736" spans="6:37" x14ac:dyDescent="0.25">
      <c r="F3736" s="106"/>
      <c r="J3736" s="110">
        <v>50719</v>
      </c>
      <c r="K3736" s="106">
        <v>4.1715600000000004</v>
      </c>
      <c r="AF3736" s="35"/>
      <c r="AG3736" s="36"/>
      <c r="AH3736" s="36"/>
      <c r="AJ3736" s="37"/>
      <c r="AK3736" s="37"/>
    </row>
    <row r="3737" spans="6:37" x14ac:dyDescent="0.25">
      <c r="F3737" s="106"/>
      <c r="J3737" s="110">
        <v>50721</v>
      </c>
      <c r="K3737" s="106">
        <v>4.1718000000000002</v>
      </c>
      <c r="AF3737" s="35"/>
      <c r="AG3737" s="36"/>
      <c r="AH3737" s="36"/>
      <c r="AJ3737" s="37"/>
      <c r="AK3737" s="37"/>
    </row>
    <row r="3738" spans="6:37" x14ac:dyDescent="0.25">
      <c r="F3738" s="106"/>
      <c r="J3738" s="110">
        <v>50724</v>
      </c>
      <c r="K3738" s="106">
        <v>4.1713199999999997</v>
      </c>
      <c r="AF3738" s="35"/>
      <c r="AG3738" s="36"/>
      <c r="AH3738" s="36"/>
      <c r="AJ3738" s="37"/>
      <c r="AK3738" s="37"/>
    </row>
    <row r="3739" spans="6:37" x14ac:dyDescent="0.25">
      <c r="F3739" s="106"/>
      <c r="J3739" s="110">
        <v>50725</v>
      </c>
      <c r="K3739" s="106">
        <v>4.1713199999999997</v>
      </c>
      <c r="AF3739" s="35"/>
      <c r="AG3739" s="36"/>
      <c r="AH3739" s="36"/>
      <c r="AJ3739" s="37"/>
      <c r="AK3739" s="37"/>
    </row>
    <row r="3740" spans="6:37" x14ac:dyDescent="0.25">
      <c r="F3740" s="106"/>
      <c r="J3740" s="110">
        <v>50726</v>
      </c>
      <c r="K3740" s="106">
        <v>4.1713199999999997</v>
      </c>
      <c r="AF3740" s="35"/>
      <c r="AG3740" s="36"/>
      <c r="AH3740" s="36"/>
      <c r="AJ3740" s="37"/>
      <c r="AK3740" s="37"/>
    </row>
    <row r="3741" spans="6:37" x14ac:dyDescent="0.25">
      <c r="F3741" s="106"/>
      <c r="J3741" s="110">
        <v>50727</v>
      </c>
      <c r="K3741" s="106">
        <v>4.1713199999999997</v>
      </c>
      <c r="AF3741" s="35"/>
      <c r="AG3741" s="36"/>
      <c r="AH3741" s="36"/>
      <c r="AJ3741" s="37"/>
      <c r="AK3741" s="37"/>
    </row>
    <row r="3742" spans="6:37" x14ac:dyDescent="0.25">
      <c r="F3742" s="106"/>
      <c r="J3742" s="110">
        <v>50728</v>
      </c>
      <c r="K3742" s="106">
        <v>4.1718000000000002</v>
      </c>
      <c r="AF3742" s="35"/>
      <c r="AG3742" s="36"/>
      <c r="AH3742" s="36"/>
      <c r="AJ3742" s="37"/>
      <c r="AK3742" s="37"/>
    </row>
    <row r="3743" spans="6:37" x14ac:dyDescent="0.25">
      <c r="F3743" s="106"/>
      <c r="J3743" s="110">
        <v>50731</v>
      </c>
      <c r="K3743" s="106">
        <v>4.1713199999999997</v>
      </c>
      <c r="AF3743" s="35"/>
      <c r="AG3743" s="36"/>
      <c r="AH3743" s="36"/>
      <c r="AJ3743" s="37"/>
      <c r="AK3743" s="37"/>
    </row>
    <row r="3744" spans="6:37" x14ac:dyDescent="0.25">
      <c r="F3744" s="106"/>
      <c r="J3744" s="110">
        <v>50732</v>
      </c>
      <c r="K3744" s="106">
        <v>4.1713199999999997</v>
      </c>
      <c r="AF3744" s="35"/>
      <c r="AG3744" s="36"/>
      <c r="AH3744" s="36"/>
      <c r="AJ3744" s="37"/>
      <c r="AK3744" s="37"/>
    </row>
    <row r="3745" spans="6:37" x14ac:dyDescent="0.25">
      <c r="F3745" s="106"/>
      <c r="J3745" s="110">
        <v>50733</v>
      </c>
      <c r="K3745" s="106">
        <v>4.1715600000000004</v>
      </c>
      <c r="AF3745" s="35"/>
      <c r="AG3745" s="36"/>
      <c r="AH3745" s="36"/>
      <c r="AJ3745" s="37"/>
      <c r="AK3745" s="37"/>
    </row>
    <row r="3746" spans="6:37" x14ac:dyDescent="0.25">
      <c r="F3746" s="106"/>
      <c r="J3746" s="110">
        <v>50735</v>
      </c>
      <c r="K3746" s="106">
        <v>4.1718000000000002</v>
      </c>
      <c r="AF3746" s="35"/>
      <c r="AG3746" s="36"/>
      <c r="AH3746" s="36"/>
      <c r="AJ3746" s="37"/>
      <c r="AK3746" s="37"/>
    </row>
    <row r="3747" spans="6:37" x14ac:dyDescent="0.25">
      <c r="F3747" s="106"/>
      <c r="J3747" s="110">
        <v>50738</v>
      </c>
      <c r="K3747" s="106">
        <v>4.1713199999999997</v>
      </c>
      <c r="AF3747" s="35"/>
      <c r="AG3747" s="36"/>
      <c r="AH3747" s="36"/>
      <c r="AJ3747" s="37"/>
      <c r="AK3747" s="37"/>
    </row>
    <row r="3748" spans="6:37" x14ac:dyDescent="0.25">
      <c r="F3748" s="106"/>
      <c r="J3748" s="110">
        <v>50739</v>
      </c>
      <c r="K3748" s="106">
        <v>4.1713199999999997</v>
      </c>
      <c r="AF3748" s="35"/>
      <c r="AG3748" s="36"/>
      <c r="AH3748" s="36"/>
      <c r="AJ3748" s="37"/>
      <c r="AK3748" s="37"/>
    </row>
    <row r="3749" spans="6:37" x14ac:dyDescent="0.25">
      <c r="F3749" s="106"/>
      <c r="J3749" s="110">
        <v>50740</v>
      </c>
      <c r="K3749" s="106">
        <v>3.9203000000000001</v>
      </c>
      <c r="AF3749" s="35"/>
      <c r="AG3749" s="36"/>
      <c r="AH3749" s="36"/>
      <c r="AJ3749" s="37"/>
      <c r="AK3749" s="37"/>
    </row>
    <row r="3750" spans="6:37" x14ac:dyDescent="0.25">
      <c r="F3750" s="106"/>
      <c r="J3750" s="110">
        <v>50741</v>
      </c>
      <c r="K3750" s="106">
        <v>3.9203000000000001</v>
      </c>
      <c r="AF3750" s="35"/>
      <c r="AG3750" s="36"/>
      <c r="AH3750" s="36"/>
      <c r="AJ3750" s="37"/>
      <c r="AK3750" s="37"/>
    </row>
    <row r="3751" spans="6:37" x14ac:dyDescent="0.25">
      <c r="F3751" s="106"/>
      <c r="J3751" s="110">
        <v>50742</v>
      </c>
      <c r="K3751" s="106">
        <v>3.9207200000000002</v>
      </c>
      <c r="AF3751" s="35"/>
      <c r="AG3751" s="36"/>
      <c r="AH3751" s="36"/>
      <c r="AJ3751" s="37"/>
      <c r="AK3751" s="37"/>
    </row>
    <row r="3752" spans="6:37" x14ac:dyDescent="0.25">
      <c r="F3752" s="106"/>
      <c r="J3752" s="110">
        <v>50745</v>
      </c>
      <c r="K3752" s="106">
        <v>3.9203000000000001</v>
      </c>
      <c r="AF3752" s="35"/>
      <c r="AG3752" s="36"/>
      <c r="AH3752" s="36"/>
      <c r="AJ3752" s="37"/>
      <c r="AK3752" s="37"/>
    </row>
    <row r="3753" spans="6:37" x14ac:dyDescent="0.25">
      <c r="F3753" s="106"/>
      <c r="J3753" s="110">
        <v>50746</v>
      </c>
      <c r="K3753" s="106">
        <v>3.9203000000000001</v>
      </c>
      <c r="AF3753" s="35"/>
      <c r="AG3753" s="36"/>
      <c r="AH3753" s="36"/>
      <c r="AJ3753" s="37"/>
      <c r="AK3753" s="37"/>
    </row>
    <row r="3754" spans="6:37" x14ac:dyDescent="0.25">
      <c r="F3754" s="106"/>
      <c r="J3754" s="110">
        <v>50747</v>
      </c>
      <c r="K3754" s="106">
        <v>3.9203000000000001</v>
      </c>
      <c r="AF3754" s="35"/>
      <c r="AG3754" s="36"/>
      <c r="AH3754" s="36"/>
      <c r="AJ3754" s="37"/>
      <c r="AK3754" s="37"/>
    </row>
    <row r="3755" spans="6:37" x14ac:dyDescent="0.25">
      <c r="F3755" s="106"/>
      <c r="J3755" s="110">
        <v>50748</v>
      </c>
      <c r="K3755" s="106">
        <v>3.9203000000000001</v>
      </c>
      <c r="AF3755" s="35"/>
      <c r="AG3755" s="36"/>
      <c r="AH3755" s="36"/>
      <c r="AJ3755" s="37"/>
      <c r="AK3755" s="37"/>
    </row>
    <row r="3756" spans="6:37" x14ac:dyDescent="0.25">
      <c r="F3756" s="106"/>
      <c r="J3756" s="110">
        <v>50749</v>
      </c>
      <c r="K3756" s="106">
        <v>3.9207200000000002</v>
      </c>
      <c r="AF3756" s="35"/>
      <c r="AG3756" s="36"/>
      <c r="AH3756" s="36"/>
      <c r="AJ3756" s="37"/>
      <c r="AK3756" s="37"/>
    </row>
    <row r="3757" spans="6:37" x14ac:dyDescent="0.25">
      <c r="F3757" s="106"/>
      <c r="J3757" s="110">
        <v>50752</v>
      </c>
      <c r="K3757" s="106">
        <v>3.9203000000000001</v>
      </c>
      <c r="AF3757" s="35"/>
      <c r="AG3757" s="36"/>
      <c r="AH3757" s="36"/>
      <c r="AJ3757" s="37"/>
      <c r="AK3757" s="37"/>
    </row>
    <row r="3758" spans="6:37" x14ac:dyDescent="0.25">
      <c r="F3758" s="106"/>
      <c r="J3758" s="110">
        <v>50753</v>
      </c>
      <c r="K3758" s="106">
        <v>3.9203000000000001</v>
      </c>
      <c r="AF3758" s="35"/>
      <c r="AG3758" s="36"/>
      <c r="AH3758" s="36"/>
      <c r="AJ3758" s="37"/>
      <c r="AK3758" s="37"/>
    </row>
    <row r="3759" spans="6:37" x14ac:dyDescent="0.25">
      <c r="F3759" s="106"/>
      <c r="J3759" s="110">
        <v>50754</v>
      </c>
      <c r="K3759" s="106">
        <v>3.9203000000000001</v>
      </c>
      <c r="AF3759" s="35"/>
      <c r="AG3759" s="36"/>
      <c r="AH3759" s="36"/>
      <c r="AJ3759" s="37"/>
      <c r="AK3759" s="37"/>
    </row>
    <row r="3760" spans="6:37" x14ac:dyDescent="0.25">
      <c r="F3760" s="106"/>
      <c r="J3760" s="110">
        <v>50755</v>
      </c>
      <c r="K3760" s="106">
        <v>3.9203000000000001</v>
      </c>
      <c r="AF3760" s="35"/>
      <c r="AG3760" s="36"/>
      <c r="AH3760" s="36"/>
      <c r="AJ3760" s="37"/>
      <c r="AK3760" s="37"/>
    </row>
    <row r="3761" spans="6:37" x14ac:dyDescent="0.25">
      <c r="F3761" s="106"/>
      <c r="J3761" s="110">
        <v>50756</v>
      </c>
      <c r="K3761" s="106">
        <v>3.9207200000000002</v>
      </c>
      <c r="AF3761" s="35"/>
      <c r="AG3761" s="36"/>
      <c r="AH3761" s="36"/>
      <c r="AJ3761" s="37"/>
      <c r="AK3761" s="37"/>
    </row>
    <row r="3762" spans="6:37" x14ac:dyDescent="0.25">
      <c r="F3762" s="106"/>
      <c r="J3762" s="110">
        <v>50759</v>
      </c>
      <c r="K3762" s="106">
        <v>3.9203000000000001</v>
      </c>
      <c r="AF3762" s="35"/>
      <c r="AG3762" s="36"/>
      <c r="AH3762" s="36"/>
      <c r="AJ3762" s="37"/>
      <c r="AK3762" s="37"/>
    </row>
    <row r="3763" spans="6:37" x14ac:dyDescent="0.25">
      <c r="F3763" s="106"/>
      <c r="J3763" s="110">
        <v>50760</v>
      </c>
      <c r="K3763" s="106">
        <v>3.9203000000000001</v>
      </c>
      <c r="AF3763" s="35"/>
      <c r="AG3763" s="36"/>
      <c r="AH3763" s="36"/>
      <c r="AJ3763" s="37"/>
      <c r="AK3763" s="37"/>
    </row>
    <row r="3764" spans="6:37" x14ac:dyDescent="0.25">
      <c r="F3764" s="106"/>
      <c r="J3764" s="110">
        <v>50761</v>
      </c>
      <c r="K3764" s="106">
        <v>3.9203000000000001</v>
      </c>
      <c r="AF3764" s="35"/>
      <c r="AG3764" s="36"/>
      <c r="AH3764" s="36"/>
      <c r="AJ3764" s="37"/>
      <c r="AK3764" s="37"/>
    </row>
    <row r="3765" spans="6:37" x14ac:dyDescent="0.25">
      <c r="F3765" s="106"/>
      <c r="J3765" s="110">
        <v>50762</v>
      </c>
      <c r="K3765" s="106">
        <v>3.9209399999999999</v>
      </c>
      <c r="AF3765" s="35"/>
      <c r="AG3765" s="36"/>
      <c r="AH3765" s="36"/>
      <c r="AJ3765" s="37"/>
      <c r="AK3765" s="37"/>
    </row>
    <row r="3766" spans="6:37" x14ac:dyDescent="0.25">
      <c r="F3766" s="106"/>
      <c r="J3766" s="110">
        <v>50766</v>
      </c>
      <c r="K3766" s="106">
        <v>3.9203000000000001</v>
      </c>
      <c r="AF3766" s="35"/>
      <c r="AG3766" s="36"/>
      <c r="AH3766" s="36"/>
      <c r="AJ3766" s="37"/>
      <c r="AK3766" s="37"/>
    </row>
    <row r="3767" spans="6:37" x14ac:dyDescent="0.25">
      <c r="F3767" s="106"/>
      <c r="J3767" s="110">
        <v>50767</v>
      </c>
      <c r="K3767" s="106">
        <v>3.9203000000000001</v>
      </c>
      <c r="AF3767" s="35"/>
      <c r="AG3767" s="36"/>
      <c r="AH3767" s="36"/>
      <c r="AJ3767" s="37"/>
      <c r="AK3767" s="37"/>
    </row>
    <row r="3768" spans="6:37" x14ac:dyDescent="0.25">
      <c r="F3768" s="106"/>
      <c r="J3768" s="110">
        <v>50768</v>
      </c>
      <c r="K3768" s="106">
        <v>3.9203000000000001</v>
      </c>
      <c r="AF3768" s="35"/>
      <c r="AG3768" s="36"/>
      <c r="AH3768" s="36"/>
      <c r="AJ3768" s="37"/>
      <c r="AK3768" s="37"/>
    </row>
    <row r="3769" spans="6:37" x14ac:dyDescent="0.25">
      <c r="F3769" s="106"/>
      <c r="J3769" s="110">
        <v>50769</v>
      </c>
      <c r="K3769" s="106">
        <v>3.9203000000000001</v>
      </c>
      <c r="AF3769" s="35"/>
      <c r="AG3769" s="36"/>
      <c r="AH3769" s="36"/>
      <c r="AJ3769" s="37"/>
      <c r="AK3769" s="37"/>
    </row>
    <row r="3770" spans="6:37" x14ac:dyDescent="0.25">
      <c r="F3770" s="106"/>
      <c r="J3770" s="110">
        <v>50770</v>
      </c>
      <c r="K3770" s="106">
        <v>3.9207200000000002</v>
      </c>
      <c r="AF3770" s="35"/>
      <c r="AG3770" s="36"/>
      <c r="AH3770" s="36"/>
      <c r="AJ3770" s="37"/>
      <c r="AK3770" s="37"/>
    </row>
    <row r="3771" spans="6:37" x14ac:dyDescent="0.25">
      <c r="F3771" s="106"/>
      <c r="J3771" s="110">
        <v>50773</v>
      </c>
      <c r="K3771" s="106">
        <v>3.9203000000000001</v>
      </c>
      <c r="AF3771" s="35"/>
      <c r="AG3771" s="36"/>
      <c r="AH3771" s="36"/>
      <c r="AJ3771" s="37"/>
      <c r="AK3771" s="37"/>
    </row>
    <row r="3772" spans="6:37" x14ac:dyDescent="0.25">
      <c r="F3772" s="106"/>
      <c r="J3772" s="110">
        <v>50774</v>
      </c>
      <c r="K3772" s="106">
        <v>3.9203000000000001</v>
      </c>
      <c r="AF3772" s="35"/>
      <c r="AG3772" s="36"/>
      <c r="AH3772" s="36"/>
      <c r="AJ3772" s="37"/>
      <c r="AK3772" s="37"/>
    </row>
    <row r="3773" spans="6:37" x14ac:dyDescent="0.25">
      <c r="F3773" s="106"/>
      <c r="J3773" s="110">
        <v>50775</v>
      </c>
      <c r="K3773" s="106">
        <v>3.9203000000000001</v>
      </c>
      <c r="AF3773" s="35"/>
      <c r="AG3773" s="36"/>
      <c r="AH3773" s="36"/>
      <c r="AJ3773" s="37"/>
      <c r="AK3773" s="37"/>
    </row>
    <row r="3774" spans="6:37" x14ac:dyDescent="0.25">
      <c r="F3774" s="106"/>
      <c r="J3774" s="110">
        <v>50776</v>
      </c>
      <c r="K3774" s="106">
        <v>3.9203000000000001</v>
      </c>
      <c r="AF3774" s="35"/>
      <c r="AG3774" s="36"/>
      <c r="AH3774" s="36"/>
      <c r="AJ3774" s="37"/>
      <c r="AK3774" s="37"/>
    </row>
    <row r="3775" spans="6:37" x14ac:dyDescent="0.25">
      <c r="F3775" s="106"/>
      <c r="J3775" s="110">
        <v>50777</v>
      </c>
      <c r="K3775" s="106">
        <v>3.9207200000000002</v>
      </c>
      <c r="AF3775" s="35"/>
      <c r="AG3775" s="36"/>
      <c r="AH3775" s="36"/>
      <c r="AJ3775" s="37"/>
      <c r="AK3775" s="37"/>
    </row>
    <row r="3776" spans="6:37" x14ac:dyDescent="0.25">
      <c r="F3776" s="106"/>
      <c r="J3776" s="110">
        <v>50780</v>
      </c>
      <c r="K3776" s="106">
        <v>3.9203000000000001</v>
      </c>
      <c r="AF3776" s="35"/>
      <c r="AG3776" s="36"/>
      <c r="AH3776" s="36"/>
      <c r="AJ3776" s="37"/>
      <c r="AK3776" s="37"/>
    </row>
    <row r="3777" spans="6:37" x14ac:dyDescent="0.25">
      <c r="F3777" s="106"/>
      <c r="J3777" s="110">
        <v>50781</v>
      </c>
      <c r="K3777" s="106">
        <v>3.9203000000000001</v>
      </c>
      <c r="AF3777" s="35"/>
      <c r="AG3777" s="36"/>
      <c r="AH3777" s="36"/>
      <c r="AJ3777" s="37"/>
      <c r="AK3777" s="37"/>
    </row>
    <row r="3778" spans="6:37" x14ac:dyDescent="0.25">
      <c r="F3778" s="106"/>
      <c r="J3778" s="110">
        <v>50782</v>
      </c>
      <c r="K3778" s="106">
        <v>3.9203000000000001</v>
      </c>
      <c r="AF3778" s="35"/>
      <c r="AG3778" s="36"/>
      <c r="AH3778" s="36"/>
      <c r="AJ3778" s="37"/>
      <c r="AK3778" s="37"/>
    </row>
    <row r="3779" spans="6:37" x14ac:dyDescent="0.25">
      <c r="F3779" s="106"/>
      <c r="J3779" s="110">
        <v>50783</v>
      </c>
      <c r="K3779" s="106">
        <v>3.9203000000000001</v>
      </c>
      <c r="AF3779" s="35"/>
      <c r="AG3779" s="36"/>
      <c r="AH3779" s="36"/>
      <c r="AJ3779" s="37"/>
      <c r="AK3779" s="37"/>
    </row>
    <row r="3780" spans="6:37" x14ac:dyDescent="0.25">
      <c r="F3780" s="106"/>
      <c r="J3780" s="110">
        <v>50784</v>
      </c>
      <c r="K3780" s="106">
        <v>3.9209399999999999</v>
      </c>
      <c r="AF3780" s="35"/>
      <c r="AG3780" s="36"/>
      <c r="AH3780" s="36"/>
      <c r="AJ3780" s="37"/>
      <c r="AK3780" s="37"/>
    </row>
    <row r="3781" spans="6:37" x14ac:dyDescent="0.25">
      <c r="F3781" s="106"/>
      <c r="J3781" s="110">
        <v>50788</v>
      </c>
      <c r="K3781" s="106">
        <v>3.9203000000000001</v>
      </c>
      <c r="AF3781" s="35"/>
      <c r="AG3781" s="36"/>
      <c r="AH3781" s="36"/>
      <c r="AJ3781" s="37"/>
      <c r="AK3781" s="37"/>
    </row>
    <row r="3782" spans="6:37" x14ac:dyDescent="0.25">
      <c r="F3782" s="106"/>
      <c r="J3782" s="110">
        <v>50789</v>
      </c>
      <c r="K3782" s="106">
        <v>3.9203000000000001</v>
      </c>
      <c r="AF3782" s="35"/>
      <c r="AG3782" s="36"/>
      <c r="AH3782" s="36"/>
      <c r="AJ3782" s="37"/>
      <c r="AK3782" s="37"/>
    </row>
    <row r="3783" spans="6:37" x14ac:dyDescent="0.25">
      <c r="F3783" s="106"/>
      <c r="J3783" s="110">
        <v>50790</v>
      </c>
      <c r="K3783" s="106">
        <v>3.9203000000000001</v>
      </c>
      <c r="AF3783" s="35"/>
      <c r="AG3783" s="36"/>
      <c r="AH3783" s="36"/>
      <c r="AJ3783" s="37"/>
      <c r="AK3783" s="37"/>
    </row>
    <row r="3784" spans="6:37" x14ac:dyDescent="0.25">
      <c r="F3784" s="106"/>
      <c r="J3784" s="110">
        <v>50791</v>
      </c>
      <c r="K3784" s="106">
        <v>3.9207200000000002</v>
      </c>
      <c r="AF3784" s="35"/>
      <c r="AG3784" s="36"/>
      <c r="AH3784" s="36"/>
      <c r="AJ3784" s="37"/>
      <c r="AK3784" s="37"/>
    </row>
    <row r="3785" spans="6:37" x14ac:dyDescent="0.25">
      <c r="F3785" s="106"/>
      <c r="J3785" s="110">
        <v>50794</v>
      </c>
      <c r="K3785" s="106">
        <v>3.9203000000000001</v>
      </c>
      <c r="AF3785" s="35"/>
      <c r="AG3785" s="36"/>
      <c r="AH3785" s="36"/>
      <c r="AJ3785" s="37"/>
      <c r="AK3785" s="37"/>
    </row>
    <row r="3786" spans="6:37" x14ac:dyDescent="0.25">
      <c r="F3786" s="106"/>
      <c r="J3786" s="110">
        <v>50795</v>
      </c>
      <c r="K3786" s="106">
        <v>3.9203000000000001</v>
      </c>
      <c r="AF3786" s="35"/>
      <c r="AG3786" s="36"/>
      <c r="AH3786" s="36"/>
      <c r="AJ3786" s="37"/>
      <c r="AK3786" s="37"/>
    </row>
    <row r="3787" spans="6:37" x14ac:dyDescent="0.25">
      <c r="F3787" s="106"/>
      <c r="J3787" s="110">
        <v>50796</v>
      </c>
      <c r="K3787" s="106">
        <v>3.9203000000000001</v>
      </c>
      <c r="AF3787" s="35"/>
      <c r="AG3787" s="36"/>
      <c r="AH3787" s="36"/>
      <c r="AJ3787" s="37"/>
      <c r="AK3787" s="37"/>
    </row>
    <row r="3788" spans="6:37" x14ac:dyDescent="0.25">
      <c r="F3788" s="106"/>
      <c r="J3788" s="110">
        <v>50797</v>
      </c>
      <c r="K3788" s="106">
        <v>3.9203000000000001</v>
      </c>
      <c r="AF3788" s="35"/>
      <c r="AG3788" s="36"/>
      <c r="AH3788" s="36"/>
      <c r="AJ3788" s="37"/>
      <c r="AK3788" s="37"/>
    </row>
    <row r="3789" spans="6:37" x14ac:dyDescent="0.25">
      <c r="F3789" s="106"/>
      <c r="J3789" s="110">
        <v>50798</v>
      </c>
      <c r="K3789" s="106">
        <v>3.9207200000000002</v>
      </c>
      <c r="AF3789" s="35"/>
      <c r="AG3789" s="36"/>
      <c r="AH3789" s="36"/>
      <c r="AJ3789" s="37"/>
      <c r="AK3789" s="37"/>
    </row>
    <row r="3790" spans="6:37" x14ac:dyDescent="0.25">
      <c r="F3790" s="106"/>
      <c r="J3790" s="110">
        <v>50801</v>
      </c>
      <c r="K3790" s="106">
        <v>3.9203000000000001</v>
      </c>
      <c r="AF3790" s="35"/>
      <c r="AG3790" s="36"/>
      <c r="AH3790" s="36"/>
      <c r="AJ3790" s="37"/>
      <c r="AK3790" s="37"/>
    </row>
    <row r="3791" spans="6:37" x14ac:dyDescent="0.25">
      <c r="F3791" s="106"/>
      <c r="J3791" s="110">
        <v>50802</v>
      </c>
      <c r="K3791" s="106">
        <v>3.9203000000000001</v>
      </c>
      <c r="AF3791" s="35"/>
      <c r="AG3791" s="36"/>
      <c r="AH3791" s="36"/>
      <c r="AJ3791" s="37"/>
      <c r="AK3791" s="37"/>
    </row>
    <row r="3792" spans="6:37" x14ac:dyDescent="0.25">
      <c r="F3792" s="106"/>
      <c r="J3792" s="110">
        <v>50803</v>
      </c>
      <c r="K3792" s="106">
        <v>3.9203000000000001</v>
      </c>
      <c r="AF3792" s="35"/>
      <c r="AG3792" s="36"/>
      <c r="AH3792" s="36"/>
      <c r="AJ3792" s="37"/>
      <c r="AK3792" s="37"/>
    </row>
    <row r="3793" spans="6:37" x14ac:dyDescent="0.25">
      <c r="F3793" s="106"/>
      <c r="J3793" s="110">
        <v>50804</v>
      </c>
      <c r="K3793" s="106">
        <v>3.9203000000000001</v>
      </c>
      <c r="AF3793" s="35"/>
      <c r="AG3793" s="36"/>
      <c r="AH3793" s="36"/>
      <c r="AJ3793" s="37"/>
      <c r="AK3793" s="37"/>
    </row>
    <row r="3794" spans="6:37" x14ac:dyDescent="0.25">
      <c r="F3794" s="106"/>
      <c r="J3794" s="110">
        <v>50805</v>
      </c>
      <c r="K3794" s="106">
        <v>3.9207200000000002</v>
      </c>
      <c r="AF3794" s="35"/>
      <c r="AG3794" s="36"/>
      <c r="AH3794" s="36"/>
      <c r="AJ3794" s="37"/>
      <c r="AK3794" s="37"/>
    </row>
    <row r="3795" spans="6:37" x14ac:dyDescent="0.25">
      <c r="F3795" s="106"/>
      <c r="J3795" s="110">
        <v>50808</v>
      </c>
      <c r="K3795" s="106">
        <v>3.9203000000000001</v>
      </c>
      <c r="AF3795" s="35"/>
      <c r="AG3795" s="36"/>
      <c r="AH3795" s="36"/>
      <c r="AJ3795" s="37"/>
      <c r="AK3795" s="37"/>
    </row>
    <row r="3796" spans="6:37" x14ac:dyDescent="0.25">
      <c r="F3796" s="106"/>
      <c r="J3796" s="110">
        <v>50809</v>
      </c>
      <c r="K3796" s="106">
        <v>3.9203000000000001</v>
      </c>
      <c r="AF3796" s="35"/>
      <c r="AG3796" s="36"/>
      <c r="AH3796" s="36"/>
      <c r="AJ3796" s="37"/>
      <c r="AK3796" s="37"/>
    </row>
    <row r="3797" spans="6:37" x14ac:dyDescent="0.25">
      <c r="F3797" s="106"/>
      <c r="J3797" s="110">
        <v>50810</v>
      </c>
      <c r="K3797" s="106">
        <v>3.9203000000000001</v>
      </c>
      <c r="AF3797" s="35"/>
      <c r="AG3797" s="36"/>
      <c r="AH3797" s="36"/>
      <c r="AJ3797" s="37"/>
      <c r="AK3797" s="37"/>
    </row>
    <row r="3798" spans="6:37" x14ac:dyDescent="0.25">
      <c r="F3798" s="106"/>
      <c r="J3798" s="110">
        <v>50811</v>
      </c>
      <c r="K3798" s="106">
        <v>3.9203000000000001</v>
      </c>
      <c r="AF3798" s="35"/>
      <c r="AG3798" s="36"/>
      <c r="AH3798" s="36"/>
      <c r="AJ3798" s="37"/>
      <c r="AK3798" s="37"/>
    </row>
    <row r="3799" spans="6:37" x14ac:dyDescent="0.25">
      <c r="F3799" s="106"/>
      <c r="J3799" s="110">
        <v>50812</v>
      </c>
      <c r="K3799" s="106">
        <v>3.9207200000000002</v>
      </c>
      <c r="AF3799" s="35"/>
      <c r="AG3799" s="36"/>
      <c r="AH3799" s="36"/>
      <c r="AJ3799" s="37"/>
      <c r="AK3799" s="37"/>
    </row>
    <row r="3800" spans="6:37" x14ac:dyDescent="0.25">
      <c r="F3800" s="106"/>
      <c r="J3800" s="110">
        <v>50815</v>
      </c>
      <c r="K3800" s="106">
        <v>3.9203000000000001</v>
      </c>
      <c r="AF3800" s="35"/>
      <c r="AG3800" s="36"/>
      <c r="AH3800" s="36"/>
      <c r="AJ3800" s="37"/>
      <c r="AK3800" s="37"/>
    </row>
    <row r="3801" spans="6:37" x14ac:dyDescent="0.25">
      <c r="F3801" s="106"/>
      <c r="J3801" s="110">
        <v>50816</v>
      </c>
      <c r="K3801" s="106">
        <v>3.9203000000000001</v>
      </c>
      <c r="AF3801" s="35"/>
      <c r="AG3801" s="36"/>
      <c r="AH3801" s="36"/>
      <c r="AJ3801" s="37"/>
      <c r="AK3801" s="37"/>
    </row>
    <row r="3802" spans="6:37" x14ac:dyDescent="0.25">
      <c r="F3802" s="106"/>
      <c r="J3802" s="110">
        <v>50817</v>
      </c>
      <c r="K3802" s="106">
        <v>3.9203000000000001</v>
      </c>
      <c r="AF3802" s="35"/>
      <c r="AG3802" s="36"/>
      <c r="AH3802" s="36"/>
      <c r="AJ3802" s="37"/>
      <c r="AK3802" s="37"/>
    </row>
    <row r="3803" spans="6:37" x14ac:dyDescent="0.25">
      <c r="F3803" s="106"/>
      <c r="J3803" s="110">
        <v>50818</v>
      </c>
      <c r="K3803" s="106">
        <v>3.9203000000000001</v>
      </c>
      <c r="AF3803" s="35"/>
      <c r="AG3803" s="36"/>
      <c r="AH3803" s="36"/>
      <c r="AJ3803" s="37"/>
      <c r="AK3803" s="37"/>
    </row>
    <row r="3804" spans="6:37" x14ac:dyDescent="0.25">
      <c r="F3804" s="106"/>
      <c r="J3804" s="110">
        <v>50819</v>
      </c>
      <c r="K3804" s="106">
        <v>3.9209399999999999</v>
      </c>
      <c r="AF3804" s="35"/>
      <c r="AG3804" s="36"/>
      <c r="AH3804" s="36"/>
      <c r="AJ3804" s="37"/>
      <c r="AK3804" s="37"/>
    </row>
    <row r="3805" spans="6:37" x14ac:dyDescent="0.25">
      <c r="F3805" s="106"/>
      <c r="J3805" s="110">
        <v>50823</v>
      </c>
      <c r="K3805" s="106">
        <v>3.9203000000000001</v>
      </c>
      <c r="AF3805" s="35"/>
      <c r="AG3805" s="36"/>
      <c r="AH3805" s="36"/>
      <c r="AJ3805" s="37"/>
      <c r="AK3805" s="37"/>
    </row>
    <row r="3806" spans="6:37" x14ac:dyDescent="0.25">
      <c r="F3806" s="106"/>
      <c r="J3806" s="110">
        <v>50824</v>
      </c>
      <c r="K3806" s="106">
        <v>3.9203000000000001</v>
      </c>
      <c r="AF3806" s="35"/>
      <c r="AG3806" s="36"/>
      <c r="AH3806" s="36"/>
      <c r="AJ3806" s="37"/>
      <c r="AK3806" s="37"/>
    </row>
    <row r="3807" spans="6:37" x14ac:dyDescent="0.25">
      <c r="F3807" s="106"/>
      <c r="J3807" s="110">
        <v>50825</v>
      </c>
      <c r="K3807" s="106">
        <v>3.9203000000000001</v>
      </c>
      <c r="AF3807" s="35"/>
      <c r="AG3807" s="36"/>
      <c r="AH3807" s="36"/>
      <c r="AJ3807" s="37"/>
      <c r="AK3807" s="37"/>
    </row>
    <row r="3808" spans="6:37" x14ac:dyDescent="0.25">
      <c r="F3808" s="106"/>
      <c r="J3808" s="110">
        <v>50826</v>
      </c>
      <c r="K3808" s="106">
        <v>3.9207200000000002</v>
      </c>
      <c r="AF3808" s="35"/>
      <c r="AG3808" s="36"/>
      <c r="AH3808" s="36"/>
      <c r="AJ3808" s="37"/>
      <c r="AK3808" s="37"/>
    </row>
    <row r="3809" spans="6:37" x14ac:dyDescent="0.25">
      <c r="F3809" s="106"/>
      <c r="J3809" s="110">
        <v>50829</v>
      </c>
      <c r="K3809" s="106">
        <v>3.9203000000000001</v>
      </c>
      <c r="AF3809" s="35"/>
      <c r="AG3809" s="36"/>
      <c r="AH3809" s="36"/>
      <c r="AJ3809" s="37"/>
      <c r="AK3809" s="37"/>
    </row>
    <row r="3810" spans="6:37" x14ac:dyDescent="0.25">
      <c r="F3810" s="106"/>
      <c r="J3810" s="110">
        <v>50830</v>
      </c>
      <c r="K3810" s="106">
        <v>3.9203000000000001</v>
      </c>
      <c r="AF3810" s="35"/>
      <c r="AG3810" s="36"/>
      <c r="AH3810" s="36"/>
      <c r="AJ3810" s="37"/>
      <c r="AK3810" s="37"/>
    </row>
    <row r="3811" spans="6:37" x14ac:dyDescent="0.25">
      <c r="F3811" s="106"/>
      <c r="J3811" s="110">
        <v>50831</v>
      </c>
      <c r="K3811" s="106">
        <v>3.9203000000000001</v>
      </c>
      <c r="AF3811" s="35"/>
      <c r="AG3811" s="36"/>
      <c r="AH3811" s="36"/>
      <c r="AJ3811" s="37"/>
      <c r="AK3811" s="37"/>
    </row>
    <row r="3812" spans="6:37" x14ac:dyDescent="0.25">
      <c r="F3812" s="106"/>
      <c r="J3812" s="110">
        <v>50832</v>
      </c>
      <c r="K3812" s="106">
        <v>3.9203000000000001</v>
      </c>
      <c r="AF3812" s="35"/>
      <c r="AG3812" s="36"/>
      <c r="AH3812" s="36"/>
      <c r="AJ3812" s="37"/>
      <c r="AK3812" s="37"/>
    </row>
    <row r="3813" spans="6:37" x14ac:dyDescent="0.25">
      <c r="F3813" s="106"/>
      <c r="J3813" s="110">
        <v>50833</v>
      </c>
      <c r="K3813" s="106">
        <v>3.9207200000000002</v>
      </c>
      <c r="AF3813" s="35"/>
      <c r="AG3813" s="36"/>
      <c r="AH3813" s="36"/>
      <c r="AJ3813" s="37"/>
      <c r="AK3813" s="37"/>
    </row>
    <row r="3814" spans="6:37" x14ac:dyDescent="0.25">
      <c r="F3814" s="106"/>
      <c r="J3814" s="110">
        <v>50836</v>
      </c>
      <c r="K3814" s="106">
        <v>3.9203000000000001</v>
      </c>
      <c r="AF3814" s="35"/>
      <c r="AG3814" s="36"/>
      <c r="AH3814" s="36"/>
      <c r="AJ3814" s="37"/>
      <c r="AK3814" s="37"/>
    </row>
    <row r="3815" spans="6:37" x14ac:dyDescent="0.25">
      <c r="F3815" s="106"/>
      <c r="J3815" s="110">
        <v>50837</v>
      </c>
      <c r="K3815" s="106">
        <v>3.9203000000000001</v>
      </c>
      <c r="AF3815" s="35"/>
      <c r="AG3815" s="36"/>
      <c r="AH3815" s="36"/>
      <c r="AJ3815" s="37"/>
      <c r="AK3815" s="37"/>
    </row>
    <row r="3816" spans="6:37" x14ac:dyDescent="0.25">
      <c r="F3816" s="106"/>
      <c r="J3816" s="110">
        <v>50838</v>
      </c>
      <c r="K3816" s="106">
        <v>3.9203000000000001</v>
      </c>
      <c r="AF3816" s="35"/>
      <c r="AG3816" s="36"/>
      <c r="AH3816" s="36"/>
      <c r="AJ3816" s="37"/>
      <c r="AK3816" s="37"/>
    </row>
    <row r="3817" spans="6:37" x14ac:dyDescent="0.25">
      <c r="F3817" s="106"/>
      <c r="J3817" s="110">
        <v>50839</v>
      </c>
      <c r="K3817" s="106">
        <v>3.9203000000000001</v>
      </c>
      <c r="AF3817" s="35"/>
      <c r="AG3817" s="36"/>
      <c r="AH3817" s="36"/>
      <c r="AJ3817" s="37"/>
      <c r="AK3817" s="37"/>
    </row>
    <row r="3818" spans="6:37" x14ac:dyDescent="0.25">
      <c r="F3818" s="106"/>
      <c r="J3818" s="110">
        <v>50840</v>
      </c>
      <c r="K3818" s="106">
        <v>3.9207200000000002</v>
      </c>
      <c r="AF3818" s="35"/>
      <c r="AG3818" s="36"/>
      <c r="AH3818" s="36"/>
      <c r="AJ3818" s="37"/>
      <c r="AK3818" s="37"/>
    </row>
    <row r="3819" spans="6:37" x14ac:dyDescent="0.25">
      <c r="F3819" s="106"/>
      <c r="J3819" s="110">
        <v>50843</v>
      </c>
      <c r="K3819" s="106">
        <v>3.9203000000000001</v>
      </c>
      <c r="AF3819" s="35"/>
      <c r="AG3819" s="36"/>
      <c r="AH3819" s="36"/>
      <c r="AJ3819" s="37"/>
      <c r="AK3819" s="37"/>
    </row>
    <row r="3820" spans="6:37" x14ac:dyDescent="0.25">
      <c r="F3820" s="106"/>
      <c r="J3820" s="110">
        <v>50844</v>
      </c>
      <c r="K3820" s="106">
        <v>3.9203000000000001</v>
      </c>
      <c r="AF3820" s="35"/>
      <c r="AG3820" s="36"/>
      <c r="AH3820" s="36"/>
      <c r="AJ3820" s="37"/>
      <c r="AK3820" s="37"/>
    </row>
    <row r="3821" spans="6:37" x14ac:dyDescent="0.25">
      <c r="F3821" s="106"/>
      <c r="J3821" s="110">
        <v>50845</v>
      </c>
      <c r="K3821" s="106">
        <v>3.9203000000000001</v>
      </c>
      <c r="AF3821" s="35"/>
      <c r="AG3821" s="36"/>
      <c r="AH3821" s="36"/>
      <c r="AJ3821" s="37"/>
      <c r="AK3821" s="37"/>
    </row>
    <row r="3822" spans="6:37" x14ac:dyDescent="0.25">
      <c r="F3822" s="106"/>
      <c r="J3822" s="110">
        <v>50846</v>
      </c>
      <c r="K3822" s="106">
        <v>3.9203000000000001</v>
      </c>
      <c r="AF3822" s="35"/>
      <c r="AG3822" s="36"/>
      <c r="AH3822" s="36"/>
      <c r="AJ3822" s="37"/>
      <c r="AK3822" s="37"/>
    </row>
    <row r="3823" spans="6:37" x14ac:dyDescent="0.25">
      <c r="F3823" s="106"/>
      <c r="J3823" s="110">
        <v>50847</v>
      </c>
      <c r="K3823" s="106">
        <v>3.9207200000000002</v>
      </c>
      <c r="AF3823" s="35"/>
      <c r="AG3823" s="36"/>
      <c r="AH3823" s="36"/>
      <c r="AJ3823" s="37"/>
      <c r="AK3823" s="37"/>
    </row>
    <row r="3824" spans="6:37" x14ac:dyDescent="0.25">
      <c r="F3824" s="106"/>
      <c r="J3824" s="110">
        <v>50850</v>
      </c>
      <c r="K3824" s="106">
        <v>3.9203000000000001</v>
      </c>
      <c r="AF3824" s="35"/>
      <c r="AG3824" s="36"/>
      <c r="AH3824" s="36"/>
      <c r="AJ3824" s="37"/>
      <c r="AK3824" s="37"/>
    </row>
    <row r="3825" spans="6:37" x14ac:dyDescent="0.25">
      <c r="F3825" s="106"/>
      <c r="J3825" s="110">
        <v>50851</v>
      </c>
      <c r="K3825" s="106">
        <v>3.9203000000000001</v>
      </c>
      <c r="AF3825" s="35"/>
      <c r="AG3825" s="36"/>
      <c r="AH3825" s="36"/>
      <c r="AJ3825" s="37"/>
      <c r="AK3825" s="37"/>
    </row>
    <row r="3826" spans="6:37" x14ac:dyDescent="0.25">
      <c r="F3826" s="106"/>
      <c r="J3826" s="110">
        <v>50852</v>
      </c>
      <c r="K3826" s="106">
        <v>3.9203000000000001</v>
      </c>
      <c r="AF3826" s="35"/>
      <c r="AG3826" s="36"/>
      <c r="AH3826" s="36"/>
      <c r="AJ3826" s="37"/>
      <c r="AK3826" s="37"/>
    </row>
    <row r="3827" spans="6:37" x14ac:dyDescent="0.25">
      <c r="F3827" s="106"/>
      <c r="J3827" s="110">
        <v>50853</v>
      </c>
      <c r="K3827" s="106">
        <v>3.9203000000000001</v>
      </c>
      <c r="AF3827" s="35"/>
      <c r="AG3827" s="36"/>
      <c r="AH3827" s="36"/>
      <c r="AJ3827" s="37"/>
      <c r="AK3827" s="37"/>
    </row>
    <row r="3828" spans="6:37" x14ac:dyDescent="0.25">
      <c r="F3828" s="106"/>
      <c r="J3828" s="110">
        <v>50854</v>
      </c>
      <c r="K3828" s="106">
        <v>3.9207200000000002</v>
      </c>
      <c r="AF3828" s="35"/>
      <c r="AG3828" s="36"/>
      <c r="AH3828" s="36"/>
      <c r="AJ3828" s="37"/>
      <c r="AK3828" s="37"/>
    </row>
    <row r="3829" spans="6:37" x14ac:dyDescent="0.25">
      <c r="F3829" s="106"/>
      <c r="J3829" s="110">
        <v>50857</v>
      </c>
      <c r="K3829" s="106">
        <v>3.9203000000000001</v>
      </c>
      <c r="AF3829" s="35"/>
      <c r="AG3829" s="36"/>
      <c r="AH3829" s="36"/>
      <c r="AJ3829" s="37"/>
      <c r="AK3829" s="37"/>
    </row>
    <row r="3830" spans="6:37" x14ac:dyDescent="0.25">
      <c r="F3830" s="106"/>
      <c r="J3830" s="110">
        <v>50858</v>
      </c>
      <c r="K3830" s="106">
        <v>3.9203000000000001</v>
      </c>
      <c r="AF3830" s="35"/>
      <c r="AG3830" s="36"/>
      <c r="AH3830" s="36"/>
      <c r="AJ3830" s="37"/>
      <c r="AK3830" s="37"/>
    </row>
    <row r="3831" spans="6:37" x14ac:dyDescent="0.25">
      <c r="F3831" s="106"/>
      <c r="J3831" s="110">
        <v>50859</v>
      </c>
      <c r="K3831" s="106">
        <v>3.9203000000000001</v>
      </c>
      <c r="AF3831" s="35"/>
      <c r="AG3831" s="36"/>
      <c r="AH3831" s="36"/>
      <c r="AJ3831" s="37"/>
      <c r="AK3831" s="37"/>
    </row>
    <row r="3832" spans="6:37" x14ac:dyDescent="0.25">
      <c r="F3832" s="106"/>
      <c r="J3832" s="110">
        <v>50860</v>
      </c>
      <c r="K3832" s="106">
        <v>3.9203000000000001</v>
      </c>
      <c r="AF3832" s="35"/>
      <c r="AG3832" s="36"/>
      <c r="AH3832" s="36"/>
      <c r="AJ3832" s="37"/>
      <c r="AK3832" s="37"/>
    </row>
    <row r="3833" spans="6:37" x14ac:dyDescent="0.25">
      <c r="F3833" s="106"/>
      <c r="J3833" s="110">
        <v>50861</v>
      </c>
      <c r="K3833" s="106">
        <v>3.9207200000000002</v>
      </c>
      <c r="AF3833" s="35"/>
      <c r="AG3833" s="36"/>
      <c r="AH3833" s="36"/>
      <c r="AJ3833" s="37"/>
      <c r="AK3833" s="37"/>
    </row>
    <row r="3834" spans="6:37" x14ac:dyDescent="0.25">
      <c r="F3834" s="106"/>
      <c r="J3834" s="110">
        <v>50864</v>
      </c>
      <c r="K3834" s="106">
        <v>3.9203000000000001</v>
      </c>
      <c r="AF3834" s="35"/>
      <c r="AG3834" s="36"/>
      <c r="AH3834" s="36"/>
      <c r="AJ3834" s="37"/>
      <c r="AK3834" s="37"/>
    </row>
    <row r="3835" spans="6:37" x14ac:dyDescent="0.25">
      <c r="F3835" s="106"/>
      <c r="J3835" s="110">
        <v>50865</v>
      </c>
      <c r="K3835" s="106">
        <v>3.9203000000000001</v>
      </c>
      <c r="AF3835" s="35"/>
      <c r="AG3835" s="36"/>
      <c r="AH3835" s="36"/>
      <c r="AJ3835" s="37"/>
      <c r="AK3835" s="37"/>
    </row>
    <row r="3836" spans="6:37" x14ac:dyDescent="0.25">
      <c r="F3836" s="106"/>
      <c r="J3836" s="110">
        <v>50866</v>
      </c>
      <c r="K3836" s="106">
        <v>3.9203000000000001</v>
      </c>
      <c r="AF3836" s="35"/>
      <c r="AG3836" s="36"/>
      <c r="AH3836" s="36"/>
      <c r="AJ3836" s="37"/>
      <c r="AK3836" s="37"/>
    </row>
    <row r="3837" spans="6:37" x14ac:dyDescent="0.25">
      <c r="F3837" s="106"/>
      <c r="J3837" s="110">
        <v>50867</v>
      </c>
      <c r="K3837" s="106">
        <v>3.9209399999999999</v>
      </c>
      <c r="AF3837" s="35"/>
      <c r="AG3837" s="36"/>
      <c r="AH3837" s="36"/>
      <c r="AJ3837" s="37"/>
      <c r="AK3837" s="37"/>
    </row>
    <row r="3838" spans="6:37" x14ac:dyDescent="0.25">
      <c r="F3838" s="106"/>
      <c r="J3838" s="110">
        <v>50871</v>
      </c>
      <c r="K3838" s="106">
        <v>3.9203000000000001</v>
      </c>
      <c r="AF3838" s="35"/>
      <c r="AG3838" s="36"/>
      <c r="AH3838" s="36"/>
      <c r="AJ3838" s="37"/>
      <c r="AK3838" s="37"/>
    </row>
    <row r="3839" spans="6:37" x14ac:dyDescent="0.25">
      <c r="F3839" s="106"/>
      <c r="J3839" s="110">
        <v>50872</v>
      </c>
      <c r="K3839" s="106">
        <v>3.9203000000000001</v>
      </c>
      <c r="AF3839" s="35"/>
      <c r="AG3839" s="36"/>
      <c r="AH3839" s="36"/>
      <c r="AJ3839" s="37"/>
      <c r="AK3839" s="37"/>
    </row>
    <row r="3840" spans="6:37" x14ac:dyDescent="0.25">
      <c r="F3840" s="106"/>
      <c r="J3840" s="110">
        <v>50873</v>
      </c>
      <c r="K3840" s="106">
        <v>3.9203000000000001</v>
      </c>
      <c r="AF3840" s="35"/>
      <c r="AG3840" s="36"/>
      <c r="AH3840" s="36"/>
      <c r="AJ3840" s="37"/>
      <c r="AK3840" s="37"/>
    </row>
    <row r="3841" spans="6:37" x14ac:dyDescent="0.25">
      <c r="F3841" s="106"/>
      <c r="J3841" s="110">
        <v>50874</v>
      </c>
      <c r="K3841" s="106">
        <v>3.9203000000000001</v>
      </c>
      <c r="AF3841" s="35"/>
      <c r="AG3841" s="36"/>
      <c r="AH3841" s="36"/>
      <c r="AJ3841" s="37"/>
      <c r="AK3841" s="37"/>
    </row>
    <row r="3842" spans="6:37" x14ac:dyDescent="0.25">
      <c r="F3842" s="106"/>
      <c r="J3842" s="110">
        <v>50875</v>
      </c>
      <c r="K3842" s="106">
        <v>3.9207200000000002</v>
      </c>
      <c r="AF3842" s="35"/>
      <c r="AG3842" s="36"/>
      <c r="AH3842" s="36"/>
      <c r="AJ3842" s="37"/>
      <c r="AK3842" s="37"/>
    </row>
    <row r="3843" spans="6:37" x14ac:dyDescent="0.25">
      <c r="F3843" s="106"/>
      <c r="J3843" s="110">
        <v>50878</v>
      </c>
      <c r="K3843" s="106">
        <v>3.9203000000000001</v>
      </c>
      <c r="AF3843" s="35"/>
      <c r="AG3843" s="36"/>
      <c r="AH3843" s="36"/>
      <c r="AJ3843" s="37"/>
      <c r="AK3843" s="37"/>
    </row>
    <row r="3844" spans="6:37" x14ac:dyDescent="0.25">
      <c r="F3844" s="106"/>
      <c r="J3844" s="110">
        <v>50879</v>
      </c>
      <c r="K3844" s="106">
        <v>3.9203000000000001</v>
      </c>
      <c r="AF3844" s="35"/>
      <c r="AG3844" s="36"/>
      <c r="AH3844" s="36"/>
      <c r="AJ3844" s="37"/>
      <c r="AK3844" s="37"/>
    </row>
    <row r="3845" spans="6:37" x14ac:dyDescent="0.25">
      <c r="F3845" s="106"/>
      <c r="J3845" s="110">
        <v>50880</v>
      </c>
      <c r="K3845" s="106">
        <v>3.9203000000000001</v>
      </c>
      <c r="AF3845" s="35"/>
      <c r="AG3845" s="36"/>
      <c r="AH3845" s="36"/>
      <c r="AJ3845" s="37"/>
      <c r="AK3845" s="37"/>
    </row>
    <row r="3846" spans="6:37" x14ac:dyDescent="0.25">
      <c r="F3846" s="106"/>
      <c r="J3846" s="110">
        <v>50881</v>
      </c>
      <c r="K3846" s="106">
        <v>3.9203000000000001</v>
      </c>
      <c r="AF3846" s="35"/>
      <c r="AG3846" s="36"/>
      <c r="AH3846" s="36"/>
      <c r="AJ3846" s="37"/>
      <c r="AK3846" s="37"/>
    </row>
    <row r="3847" spans="6:37" x14ac:dyDescent="0.25">
      <c r="F3847" s="106"/>
      <c r="J3847" s="110">
        <v>50882</v>
      </c>
      <c r="K3847" s="106">
        <v>3.9207200000000002</v>
      </c>
      <c r="AF3847" s="35"/>
      <c r="AG3847" s="36"/>
      <c r="AH3847" s="36"/>
      <c r="AJ3847" s="37"/>
      <c r="AK3847" s="37"/>
    </row>
    <row r="3848" spans="6:37" x14ac:dyDescent="0.25">
      <c r="F3848" s="106"/>
      <c r="J3848" s="110">
        <v>50885</v>
      </c>
      <c r="K3848" s="106">
        <v>3.9203000000000001</v>
      </c>
      <c r="AF3848" s="35"/>
      <c r="AG3848" s="36"/>
      <c r="AH3848" s="36"/>
      <c r="AJ3848" s="37"/>
      <c r="AK3848" s="37"/>
    </row>
    <row r="3849" spans="6:37" x14ac:dyDescent="0.25">
      <c r="F3849" s="106"/>
      <c r="J3849" s="110">
        <v>50886</v>
      </c>
      <c r="K3849" s="106">
        <v>3.9203000000000001</v>
      </c>
      <c r="AF3849" s="35"/>
      <c r="AG3849" s="36"/>
      <c r="AH3849" s="36"/>
      <c r="AJ3849" s="37"/>
      <c r="AK3849" s="37"/>
    </row>
    <row r="3850" spans="6:37" x14ac:dyDescent="0.25">
      <c r="F3850" s="106"/>
      <c r="J3850" s="110">
        <v>50887</v>
      </c>
      <c r="K3850" s="106">
        <v>3.9203000000000001</v>
      </c>
      <c r="AF3850" s="35"/>
      <c r="AG3850" s="36"/>
      <c r="AH3850" s="36"/>
      <c r="AJ3850" s="37"/>
      <c r="AK3850" s="37"/>
    </row>
    <row r="3851" spans="6:37" x14ac:dyDescent="0.25">
      <c r="F3851" s="106"/>
      <c r="J3851" s="110">
        <v>50888</v>
      </c>
      <c r="K3851" s="106">
        <v>3.9203000000000001</v>
      </c>
      <c r="AF3851" s="35"/>
      <c r="AG3851" s="36"/>
      <c r="AH3851" s="36"/>
      <c r="AJ3851" s="37"/>
      <c r="AK3851" s="37"/>
    </row>
    <row r="3852" spans="6:37" x14ac:dyDescent="0.25">
      <c r="F3852" s="106"/>
      <c r="J3852" s="110">
        <v>50889</v>
      </c>
      <c r="K3852" s="106">
        <v>3.9207200000000002</v>
      </c>
      <c r="AF3852" s="35"/>
      <c r="AG3852" s="36"/>
      <c r="AH3852" s="36"/>
      <c r="AJ3852" s="37"/>
      <c r="AK3852" s="37"/>
    </row>
    <row r="3853" spans="6:37" x14ac:dyDescent="0.25">
      <c r="F3853" s="106"/>
      <c r="J3853" s="110">
        <v>50892</v>
      </c>
      <c r="K3853" s="106">
        <v>3.9203000000000001</v>
      </c>
      <c r="AF3853" s="35"/>
      <c r="AG3853" s="36"/>
      <c r="AH3853" s="36"/>
      <c r="AJ3853" s="37"/>
      <c r="AK3853" s="37"/>
    </row>
    <row r="3854" spans="6:37" x14ac:dyDescent="0.25">
      <c r="F3854" s="106"/>
      <c r="J3854" s="110">
        <v>50893</v>
      </c>
      <c r="K3854" s="106">
        <v>3.9203000000000001</v>
      </c>
      <c r="AF3854" s="35"/>
      <c r="AG3854" s="36"/>
      <c r="AH3854" s="36"/>
      <c r="AJ3854" s="37"/>
      <c r="AK3854" s="37"/>
    </row>
    <row r="3855" spans="6:37" x14ac:dyDescent="0.25">
      <c r="F3855" s="106"/>
      <c r="J3855" s="110">
        <v>50894</v>
      </c>
      <c r="K3855" s="106">
        <v>3.9203000000000001</v>
      </c>
      <c r="AF3855" s="35"/>
      <c r="AG3855" s="36"/>
      <c r="AH3855" s="36"/>
      <c r="AJ3855" s="37"/>
      <c r="AK3855" s="37"/>
    </row>
    <row r="3856" spans="6:37" x14ac:dyDescent="0.25">
      <c r="F3856" s="106"/>
      <c r="J3856" s="110">
        <v>50895</v>
      </c>
      <c r="K3856" s="106">
        <v>3.9203000000000001</v>
      </c>
      <c r="AF3856" s="35"/>
      <c r="AG3856" s="36"/>
      <c r="AH3856" s="36"/>
      <c r="AJ3856" s="37"/>
      <c r="AK3856" s="37"/>
    </row>
    <row r="3857" spans="6:37" x14ac:dyDescent="0.25">
      <c r="F3857" s="106"/>
      <c r="J3857" s="110">
        <v>50896</v>
      </c>
      <c r="K3857" s="106">
        <v>3.9207200000000002</v>
      </c>
      <c r="AF3857" s="35"/>
      <c r="AG3857" s="36"/>
      <c r="AH3857" s="36"/>
      <c r="AJ3857" s="37"/>
      <c r="AK3857" s="37"/>
    </row>
    <row r="3858" spans="6:37" x14ac:dyDescent="0.25">
      <c r="F3858" s="106"/>
      <c r="J3858" s="110">
        <v>50899</v>
      </c>
      <c r="K3858" s="106">
        <v>3.9203000000000001</v>
      </c>
      <c r="AF3858" s="35"/>
      <c r="AG3858" s="36"/>
      <c r="AH3858" s="36"/>
      <c r="AJ3858" s="37"/>
      <c r="AK3858" s="37"/>
    </row>
    <row r="3859" spans="6:37" x14ac:dyDescent="0.25">
      <c r="F3859" s="106"/>
      <c r="J3859" s="110">
        <v>50900</v>
      </c>
      <c r="K3859" s="106">
        <v>3.9203000000000001</v>
      </c>
      <c r="AF3859" s="35"/>
      <c r="AG3859" s="36"/>
      <c r="AH3859" s="36"/>
      <c r="AJ3859" s="37"/>
      <c r="AK3859" s="37"/>
    </row>
    <row r="3860" spans="6:37" x14ac:dyDescent="0.25">
      <c r="F3860" s="106"/>
      <c r="J3860" s="110">
        <v>50901</v>
      </c>
      <c r="K3860" s="106">
        <v>3.9203000000000001</v>
      </c>
      <c r="AF3860" s="35"/>
      <c r="AG3860" s="36"/>
      <c r="AH3860" s="36"/>
      <c r="AJ3860" s="37"/>
      <c r="AK3860" s="37"/>
    </row>
    <row r="3861" spans="6:37" x14ac:dyDescent="0.25">
      <c r="F3861" s="106"/>
      <c r="J3861" s="110">
        <v>50902</v>
      </c>
      <c r="K3861" s="106">
        <v>3.9203000000000001</v>
      </c>
      <c r="AF3861" s="35"/>
      <c r="AG3861" s="36"/>
      <c r="AH3861" s="36"/>
      <c r="AJ3861" s="37"/>
      <c r="AK3861" s="37"/>
    </row>
    <row r="3862" spans="6:37" x14ac:dyDescent="0.25">
      <c r="F3862" s="106"/>
      <c r="J3862" s="110">
        <v>50903</v>
      </c>
      <c r="K3862" s="106">
        <v>3.9207200000000002</v>
      </c>
      <c r="AF3862" s="35"/>
      <c r="AG3862" s="36"/>
      <c r="AH3862" s="36"/>
      <c r="AJ3862" s="37"/>
      <c r="AK3862" s="37"/>
    </row>
    <row r="3863" spans="6:37" x14ac:dyDescent="0.25">
      <c r="F3863" s="106"/>
      <c r="J3863" s="110">
        <v>50906</v>
      </c>
      <c r="K3863" s="106">
        <v>3.9203000000000001</v>
      </c>
      <c r="AF3863" s="35"/>
      <c r="AG3863" s="36"/>
      <c r="AH3863" s="36"/>
      <c r="AJ3863" s="37"/>
      <c r="AK3863" s="37"/>
    </row>
    <row r="3864" spans="6:37" x14ac:dyDescent="0.25">
      <c r="F3864" s="106"/>
      <c r="J3864" s="110">
        <v>50907</v>
      </c>
      <c r="K3864" s="106">
        <v>3.9203000000000001</v>
      </c>
      <c r="AF3864" s="35"/>
      <c r="AG3864" s="36"/>
      <c r="AH3864" s="36"/>
      <c r="AJ3864" s="37"/>
      <c r="AK3864" s="37"/>
    </row>
    <row r="3865" spans="6:37" x14ac:dyDescent="0.25">
      <c r="F3865" s="106"/>
      <c r="J3865" s="110">
        <v>50908</v>
      </c>
      <c r="K3865" s="106">
        <v>3.9203000000000001</v>
      </c>
      <c r="AF3865" s="35"/>
      <c r="AG3865" s="36"/>
      <c r="AH3865" s="36"/>
      <c r="AJ3865" s="37"/>
      <c r="AK3865" s="37"/>
    </row>
    <row r="3866" spans="6:37" x14ac:dyDescent="0.25">
      <c r="F3866" s="106"/>
      <c r="J3866" s="110">
        <v>50909</v>
      </c>
      <c r="K3866" s="106">
        <v>3.9203000000000001</v>
      </c>
      <c r="AF3866" s="35"/>
      <c r="AG3866" s="36"/>
      <c r="AH3866" s="36"/>
      <c r="AJ3866" s="37"/>
      <c r="AK3866" s="37"/>
    </row>
    <row r="3867" spans="6:37" x14ac:dyDescent="0.25">
      <c r="F3867" s="106"/>
      <c r="J3867" s="110">
        <v>50910</v>
      </c>
      <c r="K3867" s="106">
        <v>3.9207200000000002</v>
      </c>
      <c r="AF3867" s="35"/>
      <c r="AG3867" s="36"/>
      <c r="AH3867" s="36"/>
      <c r="AJ3867" s="37"/>
      <c r="AK3867" s="37"/>
    </row>
    <row r="3868" spans="6:37" x14ac:dyDescent="0.25">
      <c r="F3868" s="106"/>
      <c r="J3868" s="110">
        <v>50913</v>
      </c>
      <c r="K3868" s="106">
        <v>3.9203000000000001</v>
      </c>
      <c r="AF3868" s="35"/>
      <c r="AG3868" s="36"/>
      <c r="AH3868" s="36"/>
      <c r="AJ3868" s="37"/>
      <c r="AK3868" s="37"/>
    </row>
    <row r="3869" spans="6:37" x14ac:dyDescent="0.25">
      <c r="F3869" s="106"/>
      <c r="J3869" s="110">
        <v>50914</v>
      </c>
      <c r="K3869" s="106">
        <v>3.9203000000000001</v>
      </c>
      <c r="AF3869" s="35"/>
      <c r="AG3869" s="36"/>
      <c r="AH3869" s="36"/>
      <c r="AJ3869" s="37"/>
      <c r="AK3869" s="37"/>
    </row>
    <row r="3870" spans="6:37" x14ac:dyDescent="0.25">
      <c r="F3870" s="106"/>
      <c r="J3870" s="110">
        <v>50915</v>
      </c>
      <c r="K3870" s="106">
        <v>3.9203000000000001</v>
      </c>
      <c r="AF3870" s="35"/>
      <c r="AG3870" s="36"/>
      <c r="AH3870" s="36"/>
      <c r="AJ3870" s="37"/>
      <c r="AK3870" s="37"/>
    </row>
    <row r="3871" spans="6:37" x14ac:dyDescent="0.25">
      <c r="F3871" s="106"/>
      <c r="J3871" s="110">
        <v>50916</v>
      </c>
      <c r="K3871" s="106">
        <v>3.9203000000000001</v>
      </c>
      <c r="AF3871" s="35"/>
      <c r="AG3871" s="36"/>
      <c r="AH3871" s="36"/>
      <c r="AJ3871" s="37"/>
      <c r="AK3871" s="37"/>
    </row>
    <row r="3872" spans="6:37" x14ac:dyDescent="0.25">
      <c r="F3872" s="106"/>
      <c r="J3872" s="110">
        <v>50917</v>
      </c>
      <c r="K3872" s="106">
        <v>3.9209399999999999</v>
      </c>
      <c r="AF3872" s="35"/>
      <c r="AG3872" s="36"/>
      <c r="AH3872" s="36"/>
      <c r="AJ3872" s="37"/>
      <c r="AK3872" s="37"/>
    </row>
    <row r="3873" spans="6:37" x14ac:dyDescent="0.25">
      <c r="F3873" s="106"/>
      <c r="J3873" s="110">
        <v>50921</v>
      </c>
      <c r="K3873" s="106">
        <v>3.9203000000000001</v>
      </c>
      <c r="AF3873" s="35"/>
      <c r="AG3873" s="36"/>
      <c r="AH3873" s="36"/>
      <c r="AJ3873" s="37"/>
      <c r="AK3873" s="37"/>
    </row>
    <row r="3874" spans="6:37" x14ac:dyDescent="0.25">
      <c r="F3874" s="106"/>
      <c r="J3874" s="110">
        <v>50922</v>
      </c>
      <c r="K3874" s="106">
        <v>3.9203000000000001</v>
      </c>
      <c r="AF3874" s="35"/>
      <c r="AG3874" s="36"/>
      <c r="AH3874" s="36"/>
      <c r="AJ3874" s="37"/>
      <c r="AK3874" s="37"/>
    </row>
    <row r="3875" spans="6:37" x14ac:dyDescent="0.25">
      <c r="F3875" s="106"/>
      <c r="J3875" s="110">
        <v>50923</v>
      </c>
      <c r="K3875" s="106">
        <v>3.9203000000000001</v>
      </c>
      <c r="AF3875" s="35"/>
      <c r="AG3875" s="36"/>
      <c r="AH3875" s="36"/>
      <c r="AJ3875" s="37"/>
      <c r="AK3875" s="37"/>
    </row>
    <row r="3876" spans="6:37" x14ac:dyDescent="0.25">
      <c r="F3876" s="106"/>
      <c r="J3876" s="110">
        <v>50924</v>
      </c>
      <c r="K3876" s="106">
        <v>3.9207200000000002</v>
      </c>
      <c r="AF3876" s="35"/>
      <c r="AG3876" s="36"/>
      <c r="AH3876" s="36"/>
      <c r="AJ3876" s="37"/>
      <c r="AK3876" s="37"/>
    </row>
    <row r="3877" spans="6:37" x14ac:dyDescent="0.25">
      <c r="F3877" s="106"/>
      <c r="J3877" s="110">
        <v>50927</v>
      </c>
      <c r="K3877" s="106">
        <v>3.9203000000000001</v>
      </c>
      <c r="AF3877" s="35"/>
      <c r="AG3877" s="36"/>
      <c r="AH3877" s="36"/>
      <c r="AJ3877" s="37"/>
      <c r="AK3877" s="37"/>
    </row>
    <row r="3878" spans="6:37" x14ac:dyDescent="0.25">
      <c r="F3878" s="106"/>
      <c r="J3878" s="110">
        <v>50928</v>
      </c>
      <c r="K3878" s="106">
        <v>3.9203000000000001</v>
      </c>
      <c r="AF3878" s="35"/>
      <c r="AG3878" s="36"/>
      <c r="AH3878" s="36"/>
      <c r="AJ3878" s="37"/>
      <c r="AK3878" s="37"/>
    </row>
    <row r="3879" spans="6:37" x14ac:dyDescent="0.25">
      <c r="F3879" s="106"/>
      <c r="J3879" s="110">
        <v>50929</v>
      </c>
      <c r="K3879" s="106">
        <v>3.9203000000000001</v>
      </c>
      <c r="AF3879" s="35"/>
      <c r="AG3879" s="36"/>
      <c r="AH3879" s="36"/>
      <c r="AJ3879" s="37"/>
      <c r="AK3879" s="37"/>
    </row>
    <row r="3880" spans="6:37" x14ac:dyDescent="0.25">
      <c r="F3880" s="106"/>
      <c r="J3880" s="110">
        <v>50930</v>
      </c>
      <c r="K3880" s="106">
        <v>3.9203000000000001</v>
      </c>
      <c r="AF3880" s="35"/>
      <c r="AG3880" s="36"/>
      <c r="AH3880" s="36"/>
      <c r="AJ3880" s="37"/>
      <c r="AK3880" s="37"/>
    </row>
    <row r="3881" spans="6:37" x14ac:dyDescent="0.25">
      <c r="F3881" s="106"/>
      <c r="J3881" s="110">
        <v>50931</v>
      </c>
      <c r="K3881" s="106">
        <v>3.9207200000000002</v>
      </c>
      <c r="AF3881" s="35"/>
      <c r="AG3881" s="36"/>
      <c r="AH3881" s="36"/>
      <c r="AJ3881" s="37"/>
      <c r="AK3881" s="37"/>
    </row>
    <row r="3882" spans="6:37" x14ac:dyDescent="0.25">
      <c r="F3882" s="106"/>
      <c r="J3882" s="110">
        <v>50934</v>
      </c>
      <c r="K3882" s="106">
        <v>3.9203000000000001</v>
      </c>
      <c r="AF3882" s="35"/>
      <c r="AG3882" s="36"/>
      <c r="AH3882" s="36"/>
      <c r="AJ3882" s="37"/>
      <c r="AK3882" s="37"/>
    </row>
    <row r="3883" spans="6:37" x14ac:dyDescent="0.25">
      <c r="F3883" s="106"/>
      <c r="J3883" s="110">
        <v>50935</v>
      </c>
      <c r="K3883" s="106">
        <v>3.9203000000000001</v>
      </c>
      <c r="AF3883" s="35"/>
      <c r="AG3883" s="36"/>
      <c r="AH3883" s="36"/>
      <c r="AJ3883" s="37"/>
      <c r="AK3883" s="37"/>
    </row>
    <row r="3884" spans="6:37" x14ac:dyDescent="0.25">
      <c r="F3884" s="106"/>
      <c r="J3884" s="110">
        <v>50936</v>
      </c>
      <c r="K3884" s="106">
        <v>3.9203000000000001</v>
      </c>
      <c r="AF3884" s="35"/>
      <c r="AG3884" s="36"/>
      <c r="AH3884" s="36"/>
      <c r="AJ3884" s="37"/>
      <c r="AK3884" s="37"/>
    </row>
    <row r="3885" spans="6:37" x14ac:dyDescent="0.25">
      <c r="F3885" s="106"/>
      <c r="J3885" s="110">
        <v>50937</v>
      </c>
      <c r="K3885" s="106">
        <v>3.9203000000000001</v>
      </c>
      <c r="AF3885" s="35"/>
      <c r="AG3885" s="36"/>
      <c r="AH3885" s="36"/>
      <c r="AJ3885" s="37"/>
      <c r="AK3885" s="37"/>
    </row>
    <row r="3886" spans="6:37" x14ac:dyDescent="0.25">
      <c r="F3886" s="106"/>
      <c r="J3886" s="110">
        <v>50938</v>
      </c>
      <c r="K3886" s="106">
        <v>3.9209399999999999</v>
      </c>
      <c r="AF3886" s="35"/>
      <c r="AG3886" s="36"/>
      <c r="AH3886" s="36"/>
      <c r="AJ3886" s="37"/>
      <c r="AK3886" s="37"/>
    </row>
    <row r="3887" spans="6:37" x14ac:dyDescent="0.25">
      <c r="F3887" s="106"/>
      <c r="J3887" s="110">
        <v>50942</v>
      </c>
      <c r="K3887" s="106">
        <v>3.9203000000000001</v>
      </c>
      <c r="AF3887" s="35"/>
      <c r="AG3887" s="36"/>
      <c r="AH3887" s="36"/>
      <c r="AJ3887" s="37"/>
      <c r="AK3887" s="37"/>
    </row>
    <row r="3888" spans="6:37" x14ac:dyDescent="0.25">
      <c r="F3888" s="106"/>
      <c r="J3888" s="110">
        <v>50943</v>
      </c>
      <c r="K3888" s="106">
        <v>3.9203000000000001</v>
      </c>
      <c r="AF3888" s="35"/>
      <c r="AG3888" s="36"/>
      <c r="AH3888" s="36"/>
      <c r="AJ3888" s="37"/>
      <c r="AK3888" s="37"/>
    </row>
    <row r="3889" spans="6:37" x14ac:dyDescent="0.25">
      <c r="F3889" s="106"/>
      <c r="J3889" s="110">
        <v>50944</v>
      </c>
      <c r="K3889" s="106">
        <v>3.9203000000000001</v>
      </c>
      <c r="AF3889" s="35"/>
      <c r="AG3889" s="36"/>
      <c r="AH3889" s="36"/>
      <c r="AJ3889" s="37"/>
      <c r="AK3889" s="37"/>
    </row>
    <row r="3890" spans="6:37" x14ac:dyDescent="0.25">
      <c r="F3890" s="106"/>
      <c r="J3890" s="110">
        <v>50945</v>
      </c>
      <c r="K3890" s="106">
        <v>3.9207200000000002</v>
      </c>
      <c r="AF3890" s="35"/>
      <c r="AG3890" s="36"/>
      <c r="AH3890" s="36"/>
      <c r="AJ3890" s="37"/>
      <c r="AK3890" s="37"/>
    </row>
    <row r="3891" spans="6:37" x14ac:dyDescent="0.25">
      <c r="F3891" s="106"/>
      <c r="J3891" s="110">
        <v>50948</v>
      </c>
      <c r="K3891" s="106">
        <v>3.9203000000000001</v>
      </c>
      <c r="AF3891" s="35"/>
      <c r="AG3891" s="36"/>
      <c r="AH3891" s="36"/>
      <c r="AJ3891" s="37"/>
      <c r="AK3891" s="37"/>
    </row>
    <row r="3892" spans="6:37" x14ac:dyDescent="0.25">
      <c r="F3892" s="106"/>
      <c r="J3892" s="110">
        <v>50949</v>
      </c>
      <c r="K3892" s="106">
        <v>3.9203000000000001</v>
      </c>
      <c r="AF3892" s="35"/>
      <c r="AG3892" s="36"/>
      <c r="AH3892" s="36"/>
      <c r="AJ3892" s="37"/>
      <c r="AK3892" s="37"/>
    </row>
    <row r="3893" spans="6:37" x14ac:dyDescent="0.25">
      <c r="F3893" s="106"/>
      <c r="J3893" s="110">
        <v>50950</v>
      </c>
      <c r="K3893" s="106">
        <v>3.9203000000000001</v>
      </c>
      <c r="AF3893" s="35"/>
      <c r="AG3893" s="36"/>
      <c r="AH3893" s="36"/>
      <c r="AJ3893" s="37"/>
      <c r="AK3893" s="37"/>
    </row>
    <row r="3894" spans="6:37" x14ac:dyDescent="0.25">
      <c r="F3894" s="106"/>
      <c r="J3894" s="110">
        <v>50951</v>
      </c>
      <c r="K3894" s="106">
        <v>3.9203000000000001</v>
      </c>
      <c r="AF3894" s="35"/>
      <c r="AG3894" s="36"/>
      <c r="AH3894" s="36"/>
      <c r="AJ3894" s="37"/>
      <c r="AK3894" s="37"/>
    </row>
    <row r="3895" spans="6:37" x14ac:dyDescent="0.25">
      <c r="F3895" s="106"/>
      <c r="J3895" s="110">
        <v>50952</v>
      </c>
      <c r="K3895" s="106">
        <v>3.9209399999999999</v>
      </c>
      <c r="AF3895" s="35"/>
      <c r="AG3895" s="36"/>
      <c r="AH3895" s="36"/>
      <c r="AJ3895" s="37"/>
      <c r="AK3895" s="37"/>
    </row>
    <row r="3896" spans="6:37" x14ac:dyDescent="0.25">
      <c r="F3896" s="106"/>
      <c r="J3896" s="110">
        <v>50956</v>
      </c>
      <c r="K3896" s="106">
        <v>3.9203000000000001</v>
      </c>
      <c r="AF3896" s="35"/>
      <c r="AG3896" s="36"/>
      <c r="AH3896" s="36"/>
      <c r="AJ3896" s="37"/>
      <c r="AK3896" s="37"/>
    </row>
    <row r="3897" spans="6:37" x14ac:dyDescent="0.25">
      <c r="F3897" s="106"/>
      <c r="J3897" s="110">
        <v>50957</v>
      </c>
      <c r="K3897" s="106">
        <v>3.9203000000000001</v>
      </c>
      <c r="AF3897" s="35"/>
      <c r="AG3897" s="36"/>
      <c r="AH3897" s="36"/>
      <c r="AJ3897" s="37"/>
      <c r="AK3897" s="37"/>
    </row>
    <row r="3898" spans="6:37" x14ac:dyDescent="0.25">
      <c r="F3898" s="106"/>
      <c r="J3898" s="110">
        <v>50958</v>
      </c>
      <c r="K3898" s="106">
        <v>3.9203000000000001</v>
      </c>
      <c r="AF3898" s="35"/>
      <c r="AG3898" s="36"/>
      <c r="AH3898" s="36"/>
      <c r="AJ3898" s="37"/>
      <c r="AK3898" s="37"/>
    </row>
    <row r="3899" spans="6:37" x14ac:dyDescent="0.25">
      <c r="F3899" s="106"/>
      <c r="J3899" s="110">
        <v>50959</v>
      </c>
      <c r="K3899" s="106">
        <v>3.9207200000000002</v>
      </c>
      <c r="AF3899" s="35"/>
      <c r="AG3899" s="36"/>
      <c r="AH3899" s="36"/>
      <c r="AJ3899" s="37"/>
      <c r="AK3899" s="37"/>
    </row>
    <row r="3900" spans="6:37" x14ac:dyDescent="0.25">
      <c r="F3900" s="106"/>
      <c r="J3900" s="110">
        <v>50962</v>
      </c>
      <c r="K3900" s="106">
        <v>3.9203000000000001</v>
      </c>
      <c r="AF3900" s="35"/>
      <c r="AG3900" s="36"/>
      <c r="AH3900" s="36"/>
      <c r="AJ3900" s="37"/>
      <c r="AK3900" s="37"/>
    </row>
    <row r="3901" spans="6:37" x14ac:dyDescent="0.25">
      <c r="F3901" s="106"/>
      <c r="J3901" s="110">
        <v>50963</v>
      </c>
      <c r="K3901" s="106">
        <v>3.9203000000000001</v>
      </c>
      <c r="AF3901" s="35"/>
      <c r="AG3901" s="36"/>
      <c r="AH3901" s="36"/>
      <c r="AJ3901" s="37"/>
      <c r="AK3901" s="37"/>
    </row>
    <row r="3902" spans="6:37" x14ac:dyDescent="0.25">
      <c r="F3902" s="106"/>
      <c r="J3902" s="110">
        <v>50964</v>
      </c>
      <c r="K3902" s="106">
        <v>3.9203000000000001</v>
      </c>
      <c r="AF3902" s="35"/>
      <c r="AG3902" s="36"/>
      <c r="AH3902" s="36"/>
      <c r="AJ3902" s="37"/>
      <c r="AK3902" s="37"/>
    </row>
    <row r="3903" spans="6:37" x14ac:dyDescent="0.25">
      <c r="F3903" s="106"/>
      <c r="J3903" s="110">
        <v>50965</v>
      </c>
      <c r="K3903" s="106">
        <v>3.9203000000000001</v>
      </c>
      <c r="AF3903" s="35"/>
      <c r="AG3903" s="36"/>
      <c r="AH3903" s="36"/>
      <c r="AJ3903" s="37"/>
      <c r="AK3903" s="37"/>
    </row>
    <row r="3904" spans="6:37" x14ac:dyDescent="0.25">
      <c r="F3904" s="106"/>
      <c r="J3904" s="110">
        <v>50966</v>
      </c>
      <c r="K3904" s="106">
        <v>3.9207200000000002</v>
      </c>
      <c r="AF3904" s="35"/>
      <c r="AG3904" s="36"/>
      <c r="AH3904" s="36"/>
      <c r="AJ3904" s="37"/>
      <c r="AK3904" s="37"/>
    </row>
    <row r="3905" spans="6:37" x14ac:dyDescent="0.25">
      <c r="F3905" s="106"/>
      <c r="J3905" s="110">
        <v>50969</v>
      </c>
      <c r="K3905" s="106">
        <v>3.9203000000000001</v>
      </c>
      <c r="AF3905" s="35"/>
      <c r="AG3905" s="36"/>
      <c r="AH3905" s="36"/>
      <c r="AJ3905" s="37"/>
      <c r="AK3905" s="37"/>
    </row>
    <row r="3906" spans="6:37" x14ac:dyDescent="0.25">
      <c r="F3906" s="106"/>
      <c r="J3906" s="110">
        <v>50970</v>
      </c>
      <c r="K3906" s="106">
        <v>3.9203000000000001</v>
      </c>
      <c r="AF3906" s="35"/>
      <c r="AG3906" s="36"/>
      <c r="AH3906" s="36"/>
      <c r="AJ3906" s="37"/>
      <c r="AK3906" s="37"/>
    </row>
    <row r="3907" spans="6:37" x14ac:dyDescent="0.25">
      <c r="F3907" s="106"/>
      <c r="J3907" s="110">
        <v>50971</v>
      </c>
      <c r="K3907" s="106">
        <v>3.9203000000000001</v>
      </c>
      <c r="AF3907" s="35"/>
      <c r="AG3907" s="36"/>
      <c r="AH3907" s="36"/>
      <c r="AJ3907" s="37"/>
      <c r="AK3907" s="37"/>
    </row>
    <row r="3908" spans="6:37" x14ac:dyDescent="0.25">
      <c r="F3908" s="106"/>
      <c r="J3908" s="110">
        <v>50972</v>
      </c>
      <c r="K3908" s="106">
        <v>3.9203000000000001</v>
      </c>
      <c r="AF3908" s="35"/>
      <c r="AG3908" s="36"/>
      <c r="AH3908" s="36"/>
      <c r="AJ3908" s="37"/>
      <c r="AK3908" s="37"/>
    </row>
    <row r="3909" spans="6:37" x14ac:dyDescent="0.25">
      <c r="F3909" s="106"/>
      <c r="J3909" s="110">
        <v>50973</v>
      </c>
      <c r="K3909" s="106">
        <v>3.9207200000000002</v>
      </c>
      <c r="AF3909" s="35"/>
      <c r="AG3909" s="36"/>
      <c r="AH3909" s="36"/>
      <c r="AJ3909" s="37"/>
      <c r="AK3909" s="37"/>
    </row>
    <row r="3910" spans="6:37" x14ac:dyDescent="0.25">
      <c r="F3910" s="106"/>
      <c r="J3910" s="110">
        <v>50976</v>
      </c>
      <c r="K3910" s="106">
        <v>3.9203000000000001</v>
      </c>
      <c r="AF3910" s="35"/>
      <c r="AG3910" s="36"/>
      <c r="AH3910" s="36"/>
      <c r="AJ3910" s="37"/>
      <c r="AK3910" s="37"/>
    </row>
    <row r="3911" spans="6:37" x14ac:dyDescent="0.25">
      <c r="F3911" s="106"/>
      <c r="J3911" s="110">
        <v>50977</v>
      </c>
      <c r="K3911" s="106">
        <v>3.9203000000000001</v>
      </c>
      <c r="AF3911" s="35"/>
      <c r="AG3911" s="36"/>
      <c r="AH3911" s="36"/>
      <c r="AJ3911" s="37"/>
      <c r="AK3911" s="37"/>
    </row>
    <row r="3912" spans="6:37" x14ac:dyDescent="0.25">
      <c r="F3912" s="106"/>
      <c r="J3912" s="110">
        <v>50978</v>
      </c>
      <c r="K3912" s="106">
        <v>3.9203000000000001</v>
      </c>
      <c r="AF3912" s="35"/>
      <c r="AG3912" s="36"/>
      <c r="AH3912" s="36"/>
      <c r="AJ3912" s="37"/>
      <c r="AK3912" s="37"/>
    </row>
    <row r="3913" spans="6:37" x14ac:dyDescent="0.25">
      <c r="F3913" s="106"/>
      <c r="J3913" s="110">
        <v>50979</v>
      </c>
      <c r="K3913" s="106">
        <v>3.9203000000000001</v>
      </c>
      <c r="AF3913" s="35"/>
      <c r="AG3913" s="36"/>
      <c r="AH3913" s="36"/>
      <c r="AJ3913" s="37"/>
      <c r="AK3913" s="37"/>
    </row>
    <row r="3914" spans="6:37" x14ac:dyDescent="0.25">
      <c r="F3914" s="106"/>
      <c r="J3914" s="110">
        <v>50980</v>
      </c>
      <c r="K3914" s="106">
        <v>3.9207200000000002</v>
      </c>
      <c r="AF3914" s="35"/>
      <c r="AG3914" s="36"/>
      <c r="AH3914" s="36"/>
      <c r="AJ3914" s="37"/>
      <c r="AK3914" s="37"/>
    </row>
    <row r="3915" spans="6:37" x14ac:dyDescent="0.25">
      <c r="F3915" s="106"/>
      <c r="J3915" s="110">
        <v>50983</v>
      </c>
      <c r="K3915" s="106">
        <v>3.9203000000000001</v>
      </c>
      <c r="AF3915" s="35"/>
      <c r="AG3915" s="36"/>
      <c r="AH3915" s="36"/>
      <c r="AJ3915" s="37"/>
      <c r="AK3915" s="37"/>
    </row>
    <row r="3916" spans="6:37" x14ac:dyDescent="0.25">
      <c r="F3916" s="106"/>
      <c r="J3916" s="110">
        <v>50984</v>
      </c>
      <c r="K3916" s="106">
        <v>3.9203000000000001</v>
      </c>
      <c r="AF3916" s="35"/>
      <c r="AG3916" s="36"/>
      <c r="AH3916" s="36"/>
      <c r="AJ3916" s="37"/>
      <c r="AK3916" s="37"/>
    </row>
    <row r="3917" spans="6:37" x14ac:dyDescent="0.25">
      <c r="F3917" s="106"/>
      <c r="J3917" s="110">
        <v>50985</v>
      </c>
      <c r="K3917" s="106">
        <v>3.9203000000000001</v>
      </c>
      <c r="AF3917" s="35"/>
      <c r="AG3917" s="36"/>
      <c r="AH3917" s="36"/>
      <c r="AJ3917" s="37"/>
      <c r="AK3917" s="37"/>
    </row>
    <row r="3918" spans="6:37" x14ac:dyDescent="0.25">
      <c r="F3918" s="106"/>
      <c r="J3918" s="110">
        <v>50986</v>
      </c>
      <c r="K3918" s="106">
        <v>3.9203000000000001</v>
      </c>
      <c r="AF3918" s="35"/>
      <c r="AG3918" s="36"/>
      <c r="AH3918" s="36"/>
      <c r="AJ3918" s="37"/>
      <c r="AK3918" s="37"/>
    </row>
    <row r="3919" spans="6:37" x14ac:dyDescent="0.25">
      <c r="F3919" s="106"/>
      <c r="J3919" s="110">
        <v>50987</v>
      </c>
      <c r="K3919" s="106">
        <v>3.9207200000000002</v>
      </c>
      <c r="AF3919" s="35"/>
      <c r="AG3919" s="36"/>
      <c r="AH3919" s="36"/>
      <c r="AJ3919" s="37"/>
      <c r="AK3919" s="37"/>
    </row>
    <row r="3920" spans="6:37" x14ac:dyDescent="0.25">
      <c r="F3920" s="106"/>
      <c r="J3920" s="110">
        <v>50990</v>
      </c>
      <c r="K3920" s="106">
        <v>3.9203000000000001</v>
      </c>
      <c r="AF3920" s="35"/>
      <c r="AG3920" s="36"/>
      <c r="AH3920" s="36"/>
      <c r="AJ3920" s="37"/>
      <c r="AK3920" s="37"/>
    </row>
    <row r="3921" spans="6:37" x14ac:dyDescent="0.25">
      <c r="F3921" s="106"/>
      <c r="J3921" s="110">
        <v>50991</v>
      </c>
      <c r="K3921" s="106">
        <v>3.9203000000000001</v>
      </c>
      <c r="AF3921" s="35"/>
      <c r="AG3921" s="36"/>
      <c r="AH3921" s="36"/>
      <c r="AJ3921" s="37"/>
      <c r="AK3921" s="37"/>
    </row>
    <row r="3922" spans="6:37" x14ac:dyDescent="0.25">
      <c r="F3922" s="106"/>
      <c r="J3922" s="110">
        <v>50992</v>
      </c>
      <c r="K3922" s="106">
        <v>3.9203000000000001</v>
      </c>
      <c r="AF3922" s="35"/>
      <c r="AG3922" s="36"/>
      <c r="AH3922" s="36"/>
      <c r="AJ3922" s="37"/>
      <c r="AK3922" s="37"/>
    </row>
    <row r="3923" spans="6:37" x14ac:dyDescent="0.25">
      <c r="F3923" s="106"/>
      <c r="J3923" s="110">
        <v>50993</v>
      </c>
      <c r="K3923" s="106">
        <v>3.9203000000000001</v>
      </c>
      <c r="AF3923" s="35"/>
      <c r="AG3923" s="36"/>
      <c r="AH3923" s="36"/>
      <c r="AJ3923" s="37"/>
      <c r="AK3923" s="37"/>
    </row>
    <row r="3924" spans="6:37" x14ac:dyDescent="0.25">
      <c r="F3924" s="106"/>
      <c r="J3924" s="110">
        <v>50994</v>
      </c>
      <c r="K3924" s="106">
        <v>3.9207200000000002</v>
      </c>
      <c r="AF3924" s="35"/>
      <c r="AG3924" s="36"/>
      <c r="AH3924" s="36"/>
      <c r="AJ3924" s="37"/>
      <c r="AK3924" s="37"/>
    </row>
    <row r="3925" spans="6:37" x14ac:dyDescent="0.25">
      <c r="F3925" s="106"/>
      <c r="J3925" s="110">
        <v>50997</v>
      </c>
      <c r="K3925" s="106">
        <v>3.9203000000000001</v>
      </c>
      <c r="AF3925" s="35"/>
      <c r="AG3925" s="36"/>
      <c r="AH3925" s="36"/>
      <c r="AJ3925" s="37"/>
      <c r="AK3925" s="37"/>
    </row>
    <row r="3926" spans="6:37" x14ac:dyDescent="0.25">
      <c r="F3926" s="106"/>
      <c r="J3926" s="110">
        <v>50998</v>
      </c>
      <c r="K3926" s="106">
        <v>3.9203000000000001</v>
      </c>
      <c r="AF3926" s="35"/>
      <c r="AG3926" s="36"/>
      <c r="AH3926" s="36"/>
      <c r="AJ3926" s="37"/>
      <c r="AK3926" s="37"/>
    </row>
    <row r="3927" spans="6:37" x14ac:dyDescent="0.25">
      <c r="F3927" s="106"/>
      <c r="J3927" s="110">
        <v>50999</v>
      </c>
      <c r="K3927" s="106">
        <v>3.9203000000000001</v>
      </c>
      <c r="AF3927" s="35"/>
      <c r="AG3927" s="36"/>
      <c r="AH3927" s="36"/>
      <c r="AJ3927" s="37"/>
      <c r="AK3927" s="37"/>
    </row>
    <row r="3928" spans="6:37" x14ac:dyDescent="0.25">
      <c r="F3928" s="106"/>
      <c r="J3928" s="110">
        <v>51000</v>
      </c>
      <c r="K3928" s="106">
        <v>3.9203000000000001</v>
      </c>
      <c r="AF3928" s="35"/>
      <c r="AG3928" s="36"/>
      <c r="AH3928" s="36"/>
      <c r="AJ3928" s="37"/>
      <c r="AK3928" s="37"/>
    </row>
    <row r="3929" spans="6:37" x14ac:dyDescent="0.25">
      <c r="F3929" s="106"/>
      <c r="J3929" s="110">
        <v>51001</v>
      </c>
      <c r="K3929" s="106">
        <v>3.9207200000000002</v>
      </c>
      <c r="AF3929" s="35"/>
      <c r="AG3929" s="36"/>
      <c r="AH3929" s="36"/>
      <c r="AJ3929" s="37"/>
      <c r="AK3929" s="37"/>
    </row>
    <row r="3930" spans="6:37" x14ac:dyDescent="0.25">
      <c r="F3930" s="106"/>
      <c r="J3930" s="110">
        <v>51004</v>
      </c>
      <c r="K3930" s="106">
        <v>3.9203000000000001</v>
      </c>
      <c r="AF3930" s="35"/>
      <c r="AG3930" s="36"/>
      <c r="AH3930" s="36"/>
      <c r="AJ3930" s="37"/>
      <c r="AK3930" s="37"/>
    </row>
    <row r="3931" spans="6:37" x14ac:dyDescent="0.25">
      <c r="F3931" s="106"/>
      <c r="J3931" s="110">
        <v>51005</v>
      </c>
      <c r="K3931" s="106">
        <v>3.9203000000000001</v>
      </c>
      <c r="AF3931" s="35"/>
      <c r="AG3931" s="36"/>
      <c r="AH3931" s="36"/>
      <c r="AJ3931" s="37"/>
      <c r="AK3931" s="37"/>
    </row>
    <row r="3932" spans="6:37" x14ac:dyDescent="0.25">
      <c r="F3932" s="106"/>
      <c r="J3932" s="110">
        <v>51006</v>
      </c>
      <c r="K3932" s="106">
        <v>3.9203000000000001</v>
      </c>
      <c r="AF3932" s="35"/>
      <c r="AG3932" s="36"/>
      <c r="AH3932" s="36"/>
      <c r="AJ3932" s="37"/>
      <c r="AK3932" s="37"/>
    </row>
    <row r="3933" spans="6:37" x14ac:dyDescent="0.25">
      <c r="F3933" s="106"/>
      <c r="J3933" s="110">
        <v>51007</v>
      </c>
      <c r="K3933" s="106">
        <v>3.9203000000000001</v>
      </c>
      <c r="AF3933" s="35"/>
      <c r="AG3933" s="36"/>
      <c r="AH3933" s="36"/>
      <c r="AJ3933" s="37"/>
      <c r="AK3933" s="37"/>
    </row>
    <row r="3934" spans="6:37" x14ac:dyDescent="0.25">
      <c r="F3934" s="106"/>
      <c r="J3934" s="110">
        <v>51008</v>
      </c>
      <c r="K3934" s="106">
        <v>3.9207200000000002</v>
      </c>
      <c r="AF3934" s="35"/>
      <c r="AG3934" s="36"/>
      <c r="AH3934" s="36"/>
      <c r="AJ3934" s="37"/>
      <c r="AK3934" s="37"/>
    </row>
    <row r="3935" spans="6:37" x14ac:dyDescent="0.25">
      <c r="F3935" s="106"/>
      <c r="J3935" s="110">
        <v>51011</v>
      </c>
      <c r="K3935" s="106">
        <v>3.9203000000000001</v>
      </c>
      <c r="AF3935" s="35"/>
      <c r="AG3935" s="36"/>
      <c r="AH3935" s="36"/>
      <c r="AJ3935" s="37"/>
      <c r="AK3935" s="37"/>
    </row>
    <row r="3936" spans="6:37" x14ac:dyDescent="0.25">
      <c r="F3936" s="106"/>
      <c r="J3936" s="110">
        <v>51012</v>
      </c>
      <c r="K3936" s="106">
        <v>3.9203000000000001</v>
      </c>
      <c r="AF3936" s="35"/>
      <c r="AG3936" s="36"/>
      <c r="AH3936" s="36"/>
      <c r="AJ3936" s="37"/>
      <c r="AK3936" s="37"/>
    </row>
    <row r="3937" spans="6:37" x14ac:dyDescent="0.25">
      <c r="F3937" s="106"/>
      <c r="J3937" s="110">
        <v>51013</v>
      </c>
      <c r="K3937" s="106">
        <v>3.9203000000000001</v>
      </c>
      <c r="AF3937" s="35"/>
      <c r="AG3937" s="36"/>
      <c r="AH3937" s="36"/>
      <c r="AJ3937" s="37"/>
      <c r="AK3937" s="37"/>
    </row>
    <row r="3938" spans="6:37" x14ac:dyDescent="0.25">
      <c r="F3938" s="106"/>
      <c r="J3938" s="110">
        <v>51014</v>
      </c>
      <c r="K3938" s="106">
        <v>3.9203000000000001</v>
      </c>
      <c r="AF3938" s="35"/>
      <c r="AG3938" s="36"/>
      <c r="AH3938" s="36"/>
      <c r="AJ3938" s="37"/>
      <c r="AK3938" s="37"/>
    </row>
    <row r="3939" spans="6:37" x14ac:dyDescent="0.25">
      <c r="F3939" s="106"/>
      <c r="J3939" s="110">
        <v>51015</v>
      </c>
      <c r="K3939" s="106">
        <v>3.9209399999999999</v>
      </c>
      <c r="AF3939" s="35"/>
      <c r="AG3939" s="36"/>
      <c r="AH3939" s="36"/>
      <c r="AJ3939" s="37"/>
      <c r="AK3939" s="37"/>
    </row>
    <row r="3940" spans="6:37" x14ac:dyDescent="0.25">
      <c r="F3940" s="106"/>
      <c r="J3940" s="110">
        <v>51019</v>
      </c>
      <c r="K3940" s="106">
        <v>3.9203000000000001</v>
      </c>
      <c r="AF3940" s="35"/>
      <c r="AG3940" s="36"/>
      <c r="AH3940" s="36"/>
      <c r="AJ3940" s="37"/>
      <c r="AK3940" s="37"/>
    </row>
    <row r="3941" spans="6:37" x14ac:dyDescent="0.25">
      <c r="F3941" s="106"/>
      <c r="J3941" s="110">
        <v>51020</v>
      </c>
      <c r="K3941" s="106">
        <v>3.9203000000000001</v>
      </c>
      <c r="AF3941" s="35"/>
      <c r="AG3941" s="36"/>
      <c r="AH3941" s="36"/>
      <c r="AJ3941" s="37"/>
      <c r="AK3941" s="37"/>
    </row>
    <row r="3942" spans="6:37" x14ac:dyDescent="0.25">
      <c r="F3942" s="106"/>
      <c r="J3942" s="110">
        <v>51021</v>
      </c>
      <c r="K3942" s="106">
        <v>3.9203000000000001</v>
      </c>
      <c r="AF3942" s="35"/>
      <c r="AG3942" s="36"/>
      <c r="AH3942" s="36"/>
      <c r="AJ3942" s="37"/>
      <c r="AK3942" s="37"/>
    </row>
    <row r="3943" spans="6:37" x14ac:dyDescent="0.25">
      <c r="F3943" s="106"/>
      <c r="J3943" s="110">
        <v>51022</v>
      </c>
      <c r="K3943" s="106">
        <v>3.9207200000000002</v>
      </c>
      <c r="AF3943" s="35"/>
      <c r="AG3943" s="36"/>
      <c r="AH3943" s="36"/>
      <c r="AJ3943" s="37"/>
      <c r="AK3943" s="37"/>
    </row>
    <row r="3944" spans="6:37" x14ac:dyDescent="0.25">
      <c r="F3944" s="106"/>
      <c r="J3944" s="110">
        <v>51025</v>
      </c>
      <c r="K3944" s="106">
        <v>3.9203000000000001</v>
      </c>
      <c r="AF3944" s="35"/>
      <c r="AG3944" s="36"/>
      <c r="AH3944" s="36"/>
      <c r="AJ3944" s="37"/>
      <c r="AK3944" s="37"/>
    </row>
    <row r="3945" spans="6:37" x14ac:dyDescent="0.25">
      <c r="F3945" s="106"/>
      <c r="J3945" s="110">
        <v>51026</v>
      </c>
      <c r="K3945" s="106">
        <v>3.9203000000000001</v>
      </c>
      <c r="AF3945" s="35"/>
      <c r="AG3945" s="36"/>
      <c r="AH3945" s="36"/>
      <c r="AJ3945" s="37"/>
      <c r="AK3945" s="37"/>
    </row>
    <row r="3946" spans="6:37" x14ac:dyDescent="0.25">
      <c r="F3946" s="106"/>
      <c r="J3946" s="110">
        <v>51027</v>
      </c>
      <c r="K3946" s="106">
        <v>3.9203000000000001</v>
      </c>
      <c r="AF3946" s="35"/>
      <c r="AG3946" s="36"/>
      <c r="AH3946" s="36"/>
      <c r="AJ3946" s="37"/>
      <c r="AK3946" s="37"/>
    </row>
    <row r="3947" spans="6:37" x14ac:dyDescent="0.25">
      <c r="F3947" s="106"/>
      <c r="J3947" s="110">
        <v>51028</v>
      </c>
      <c r="K3947" s="106">
        <v>3.9203000000000001</v>
      </c>
      <c r="AF3947" s="35"/>
      <c r="AG3947" s="36"/>
      <c r="AH3947" s="36"/>
      <c r="AJ3947" s="37"/>
      <c r="AK3947" s="37"/>
    </row>
    <row r="3948" spans="6:37" x14ac:dyDescent="0.25">
      <c r="F3948" s="106"/>
      <c r="J3948" s="110">
        <v>51029</v>
      </c>
      <c r="K3948" s="106">
        <v>3.9207200000000002</v>
      </c>
      <c r="AF3948" s="35"/>
      <c r="AG3948" s="36"/>
      <c r="AH3948" s="36"/>
      <c r="AJ3948" s="37"/>
      <c r="AK3948" s="37"/>
    </row>
    <row r="3949" spans="6:37" x14ac:dyDescent="0.25">
      <c r="F3949" s="106"/>
      <c r="J3949" s="110">
        <v>51032</v>
      </c>
      <c r="K3949" s="106">
        <v>3.9203000000000001</v>
      </c>
      <c r="AF3949" s="35"/>
      <c r="AG3949" s="36"/>
      <c r="AH3949" s="36"/>
      <c r="AJ3949" s="37"/>
      <c r="AK3949" s="37"/>
    </row>
    <row r="3950" spans="6:37" x14ac:dyDescent="0.25">
      <c r="F3950" s="106"/>
      <c r="J3950" s="110">
        <v>51033</v>
      </c>
      <c r="K3950" s="106">
        <v>3.9203000000000001</v>
      </c>
      <c r="AF3950" s="35"/>
      <c r="AG3950" s="36"/>
      <c r="AH3950" s="36"/>
      <c r="AJ3950" s="37"/>
      <c r="AK3950" s="37"/>
    </row>
    <row r="3951" spans="6:37" x14ac:dyDescent="0.25">
      <c r="F3951" s="106"/>
      <c r="J3951" s="110">
        <v>51034</v>
      </c>
      <c r="K3951" s="106">
        <v>3.9203000000000001</v>
      </c>
      <c r="AF3951" s="35"/>
      <c r="AG3951" s="36"/>
      <c r="AH3951" s="36"/>
      <c r="AJ3951" s="37"/>
      <c r="AK3951" s="37"/>
    </row>
    <row r="3952" spans="6:37" x14ac:dyDescent="0.25">
      <c r="F3952" s="106"/>
      <c r="J3952" s="110">
        <v>51035</v>
      </c>
      <c r="K3952" s="106">
        <v>3.9203000000000001</v>
      </c>
      <c r="AF3952" s="35"/>
      <c r="AG3952" s="36"/>
      <c r="AH3952" s="36"/>
      <c r="AJ3952" s="37"/>
      <c r="AK3952" s="37"/>
    </row>
    <row r="3953" spans="6:37" x14ac:dyDescent="0.25">
      <c r="F3953" s="106"/>
      <c r="J3953" s="110">
        <v>51036</v>
      </c>
      <c r="K3953" s="106">
        <v>3.9207200000000002</v>
      </c>
      <c r="AF3953" s="35"/>
      <c r="AG3953" s="36"/>
      <c r="AH3953" s="36"/>
      <c r="AJ3953" s="37"/>
      <c r="AK3953" s="37"/>
    </row>
    <row r="3954" spans="6:37" x14ac:dyDescent="0.25">
      <c r="F3954" s="106"/>
      <c r="J3954" s="110">
        <v>51039</v>
      </c>
      <c r="K3954" s="106">
        <v>3.9203000000000001</v>
      </c>
      <c r="AF3954" s="35"/>
      <c r="AG3954" s="36"/>
      <c r="AH3954" s="36"/>
      <c r="AJ3954" s="37"/>
      <c r="AK3954" s="37"/>
    </row>
    <row r="3955" spans="6:37" x14ac:dyDescent="0.25">
      <c r="F3955" s="106"/>
      <c r="J3955" s="110">
        <v>51040</v>
      </c>
      <c r="K3955" s="106">
        <v>3.9203000000000001</v>
      </c>
      <c r="AF3955" s="35"/>
      <c r="AG3955" s="36"/>
      <c r="AH3955" s="36"/>
      <c r="AJ3955" s="37"/>
      <c r="AK3955" s="37"/>
    </row>
    <row r="3956" spans="6:37" x14ac:dyDescent="0.25">
      <c r="F3956" s="106"/>
      <c r="J3956" s="110">
        <v>51041</v>
      </c>
      <c r="K3956" s="106">
        <v>3.9203000000000001</v>
      </c>
      <c r="AF3956" s="35"/>
      <c r="AG3956" s="36"/>
      <c r="AH3956" s="36"/>
      <c r="AJ3956" s="37"/>
      <c r="AK3956" s="37"/>
    </row>
    <row r="3957" spans="6:37" x14ac:dyDescent="0.25">
      <c r="F3957" s="106"/>
      <c r="J3957" s="110">
        <v>51042</v>
      </c>
      <c r="K3957" s="106">
        <v>3.9203000000000001</v>
      </c>
      <c r="AF3957" s="35"/>
      <c r="AG3957" s="36"/>
      <c r="AH3957" s="36"/>
      <c r="AJ3957" s="37"/>
      <c r="AK3957" s="37"/>
    </row>
    <row r="3958" spans="6:37" x14ac:dyDescent="0.25">
      <c r="F3958" s="106"/>
      <c r="J3958" s="110">
        <v>51043</v>
      </c>
      <c r="K3958" s="106">
        <v>3.9207200000000002</v>
      </c>
      <c r="AF3958" s="35"/>
      <c r="AG3958" s="36"/>
      <c r="AH3958" s="36"/>
      <c r="AJ3958" s="37"/>
      <c r="AK3958" s="37"/>
    </row>
    <row r="3959" spans="6:37" x14ac:dyDescent="0.25">
      <c r="F3959" s="106"/>
      <c r="J3959" s="110">
        <v>51046</v>
      </c>
      <c r="K3959" s="106">
        <v>3.9203000000000001</v>
      </c>
      <c r="AF3959" s="35"/>
      <c r="AG3959" s="36"/>
      <c r="AH3959" s="36"/>
      <c r="AJ3959" s="37"/>
      <c r="AK3959" s="37"/>
    </row>
    <row r="3960" spans="6:37" x14ac:dyDescent="0.25">
      <c r="F3960" s="106"/>
      <c r="J3960" s="110">
        <v>51047</v>
      </c>
      <c r="K3960" s="106">
        <v>3.9203000000000001</v>
      </c>
      <c r="AF3960" s="35"/>
      <c r="AG3960" s="36"/>
      <c r="AH3960" s="36"/>
      <c r="AJ3960" s="37"/>
      <c r="AK3960" s="37"/>
    </row>
    <row r="3961" spans="6:37" x14ac:dyDescent="0.25">
      <c r="F3961" s="106"/>
      <c r="J3961" s="110">
        <v>51048</v>
      </c>
      <c r="K3961" s="106">
        <v>3.9203000000000001</v>
      </c>
      <c r="AF3961" s="35"/>
      <c r="AG3961" s="36"/>
      <c r="AH3961" s="36"/>
      <c r="AJ3961" s="37"/>
      <c r="AK3961" s="37"/>
    </row>
    <row r="3962" spans="6:37" x14ac:dyDescent="0.25">
      <c r="F3962" s="106"/>
      <c r="J3962" s="110">
        <v>51049</v>
      </c>
      <c r="K3962" s="106">
        <v>3.9203000000000001</v>
      </c>
      <c r="AF3962" s="35"/>
      <c r="AG3962" s="36"/>
      <c r="AH3962" s="36"/>
      <c r="AJ3962" s="37"/>
      <c r="AK3962" s="37"/>
    </row>
    <row r="3963" spans="6:37" x14ac:dyDescent="0.25">
      <c r="F3963" s="106"/>
      <c r="J3963" s="110">
        <v>51050</v>
      </c>
      <c r="K3963" s="106">
        <v>3.9209399999999999</v>
      </c>
      <c r="AF3963" s="35"/>
      <c r="AG3963" s="36"/>
      <c r="AH3963" s="36"/>
      <c r="AJ3963" s="37"/>
      <c r="AK3963" s="37"/>
    </row>
    <row r="3964" spans="6:37" x14ac:dyDescent="0.25">
      <c r="F3964" s="106"/>
      <c r="J3964" s="110">
        <v>51054</v>
      </c>
      <c r="K3964" s="106">
        <v>3.9203000000000001</v>
      </c>
      <c r="AF3964" s="35"/>
      <c r="AG3964" s="36"/>
      <c r="AH3964" s="36"/>
      <c r="AJ3964" s="37"/>
      <c r="AK3964" s="37"/>
    </row>
    <row r="3965" spans="6:37" x14ac:dyDescent="0.25">
      <c r="F3965" s="106"/>
      <c r="J3965" s="110">
        <v>51055</v>
      </c>
      <c r="K3965" s="106">
        <v>3.9203000000000001</v>
      </c>
      <c r="AF3965" s="35"/>
      <c r="AG3965" s="36"/>
      <c r="AH3965" s="36"/>
      <c r="AJ3965" s="37"/>
      <c r="AK3965" s="37"/>
    </row>
    <row r="3966" spans="6:37" x14ac:dyDescent="0.25">
      <c r="F3966" s="106"/>
      <c r="J3966" s="110">
        <v>51056</v>
      </c>
      <c r="K3966" s="106">
        <v>3.9203000000000001</v>
      </c>
      <c r="AF3966" s="35"/>
      <c r="AG3966" s="36"/>
      <c r="AH3966" s="36"/>
      <c r="AJ3966" s="37"/>
      <c r="AK3966" s="37"/>
    </row>
    <row r="3967" spans="6:37" x14ac:dyDescent="0.25">
      <c r="F3967" s="106"/>
      <c r="J3967" s="110">
        <v>51057</v>
      </c>
      <c r="K3967" s="106">
        <v>3.9207200000000002</v>
      </c>
      <c r="AF3967" s="35"/>
      <c r="AG3967" s="36"/>
      <c r="AH3967" s="36"/>
      <c r="AJ3967" s="37"/>
      <c r="AK3967" s="37"/>
    </row>
    <row r="3968" spans="6:37" x14ac:dyDescent="0.25">
      <c r="F3968" s="106"/>
      <c r="J3968" s="110">
        <v>51060</v>
      </c>
      <c r="K3968" s="106">
        <v>3.9203000000000001</v>
      </c>
      <c r="AF3968" s="35"/>
      <c r="AG3968" s="36"/>
      <c r="AH3968" s="36"/>
      <c r="AJ3968" s="37"/>
      <c r="AK3968" s="37"/>
    </row>
    <row r="3969" spans="6:37" x14ac:dyDescent="0.25">
      <c r="F3969" s="106"/>
      <c r="J3969" s="110">
        <v>51061</v>
      </c>
      <c r="K3969" s="106">
        <v>3.9203000000000001</v>
      </c>
      <c r="AF3969" s="35"/>
      <c r="AG3969" s="36"/>
      <c r="AH3969" s="36"/>
      <c r="AJ3969" s="37"/>
      <c r="AK3969" s="37"/>
    </row>
    <row r="3970" spans="6:37" x14ac:dyDescent="0.25">
      <c r="F3970" s="106"/>
      <c r="J3970" s="110">
        <v>51062</v>
      </c>
      <c r="K3970" s="106">
        <v>3.9203000000000001</v>
      </c>
      <c r="AF3970" s="35"/>
      <c r="AG3970" s="36"/>
      <c r="AH3970" s="36"/>
      <c r="AJ3970" s="37"/>
      <c r="AK3970" s="37"/>
    </row>
    <row r="3971" spans="6:37" x14ac:dyDescent="0.25">
      <c r="F3971" s="106"/>
      <c r="J3971" s="110">
        <v>51063</v>
      </c>
      <c r="K3971" s="106">
        <v>3.9203000000000001</v>
      </c>
      <c r="AF3971" s="35"/>
      <c r="AG3971" s="36"/>
      <c r="AH3971" s="36"/>
      <c r="AJ3971" s="37"/>
      <c r="AK3971" s="37"/>
    </row>
    <row r="3972" spans="6:37" x14ac:dyDescent="0.25">
      <c r="F3972" s="106"/>
      <c r="J3972" s="110">
        <v>51064</v>
      </c>
      <c r="K3972" s="106">
        <v>3.9207200000000002</v>
      </c>
      <c r="AF3972" s="35"/>
      <c r="AG3972" s="36"/>
      <c r="AH3972" s="36"/>
      <c r="AJ3972" s="37"/>
      <c r="AK3972" s="37"/>
    </row>
    <row r="3973" spans="6:37" x14ac:dyDescent="0.25">
      <c r="F3973" s="106"/>
      <c r="J3973" s="110">
        <v>51067</v>
      </c>
      <c r="K3973" s="106">
        <v>3.9203000000000001</v>
      </c>
      <c r="AF3973" s="35"/>
      <c r="AG3973" s="36"/>
      <c r="AH3973" s="36"/>
      <c r="AJ3973" s="37"/>
      <c r="AK3973" s="37"/>
    </row>
    <row r="3974" spans="6:37" x14ac:dyDescent="0.25">
      <c r="F3974" s="106"/>
      <c r="J3974" s="110">
        <v>51068</v>
      </c>
      <c r="K3974" s="106">
        <v>3.9203000000000001</v>
      </c>
      <c r="AF3974" s="35"/>
      <c r="AG3974" s="36"/>
      <c r="AH3974" s="36"/>
      <c r="AJ3974" s="37"/>
      <c r="AK3974" s="37"/>
    </row>
    <row r="3975" spans="6:37" x14ac:dyDescent="0.25">
      <c r="F3975" s="106"/>
      <c r="J3975" s="110">
        <v>51069</v>
      </c>
      <c r="K3975" s="106">
        <v>3.9203000000000001</v>
      </c>
      <c r="AF3975" s="35"/>
      <c r="AG3975" s="36"/>
      <c r="AH3975" s="36"/>
      <c r="AJ3975" s="37"/>
      <c r="AK3975" s="37"/>
    </row>
    <row r="3976" spans="6:37" x14ac:dyDescent="0.25">
      <c r="F3976" s="106"/>
      <c r="J3976" s="110">
        <v>51070</v>
      </c>
      <c r="K3976" s="106">
        <v>3.9203000000000001</v>
      </c>
      <c r="AF3976" s="35"/>
      <c r="AG3976" s="36"/>
      <c r="AH3976" s="36"/>
      <c r="AJ3976" s="37"/>
      <c r="AK3976" s="37"/>
    </row>
    <row r="3977" spans="6:37" x14ac:dyDescent="0.25">
      <c r="F3977" s="106"/>
      <c r="J3977" s="110">
        <v>51071</v>
      </c>
      <c r="K3977" s="106">
        <v>3.9207200000000002</v>
      </c>
      <c r="AF3977" s="35"/>
      <c r="AG3977" s="36"/>
      <c r="AH3977" s="36"/>
      <c r="AJ3977" s="37"/>
      <c r="AK3977" s="37"/>
    </row>
    <row r="3978" spans="6:37" x14ac:dyDescent="0.25">
      <c r="F3978" s="106"/>
      <c r="J3978" s="110">
        <v>51074</v>
      </c>
      <c r="K3978" s="106">
        <v>3.9203000000000001</v>
      </c>
      <c r="AF3978" s="35"/>
      <c r="AG3978" s="36"/>
      <c r="AH3978" s="36"/>
      <c r="AJ3978" s="37"/>
      <c r="AK3978" s="37"/>
    </row>
    <row r="3979" spans="6:37" x14ac:dyDescent="0.25">
      <c r="F3979" s="106"/>
      <c r="J3979" s="110">
        <v>51075</v>
      </c>
      <c r="K3979" s="106">
        <v>3.9203000000000001</v>
      </c>
      <c r="AF3979" s="35"/>
      <c r="AG3979" s="36"/>
      <c r="AH3979" s="36"/>
      <c r="AJ3979" s="37"/>
      <c r="AK3979" s="37"/>
    </row>
    <row r="3980" spans="6:37" x14ac:dyDescent="0.25">
      <c r="F3980" s="106"/>
      <c r="J3980" s="110">
        <v>51076</v>
      </c>
      <c r="K3980" s="106">
        <v>3.9203000000000001</v>
      </c>
      <c r="AF3980" s="35"/>
      <c r="AG3980" s="36"/>
      <c r="AH3980" s="36"/>
      <c r="AJ3980" s="37"/>
      <c r="AK3980" s="37"/>
    </row>
    <row r="3981" spans="6:37" x14ac:dyDescent="0.25">
      <c r="F3981" s="106"/>
      <c r="J3981" s="110">
        <v>51077</v>
      </c>
      <c r="K3981" s="106">
        <v>3.9203000000000001</v>
      </c>
      <c r="AF3981" s="35"/>
      <c r="AG3981" s="36"/>
      <c r="AH3981" s="36"/>
      <c r="AJ3981" s="37"/>
      <c r="AK3981" s="37"/>
    </row>
    <row r="3982" spans="6:37" x14ac:dyDescent="0.25">
      <c r="F3982" s="106"/>
      <c r="J3982" s="110">
        <v>51078</v>
      </c>
      <c r="K3982" s="106">
        <v>3.9207200000000002</v>
      </c>
      <c r="AF3982" s="35"/>
      <c r="AG3982" s="36"/>
      <c r="AH3982" s="36"/>
      <c r="AJ3982" s="37"/>
      <c r="AK3982" s="37"/>
    </row>
    <row r="3983" spans="6:37" x14ac:dyDescent="0.25">
      <c r="F3983" s="106"/>
      <c r="J3983" s="110">
        <v>51081</v>
      </c>
      <c r="K3983" s="106">
        <v>3.9203000000000001</v>
      </c>
      <c r="AF3983" s="35"/>
      <c r="AG3983" s="36"/>
      <c r="AH3983" s="36"/>
      <c r="AJ3983" s="37"/>
      <c r="AK3983" s="37"/>
    </row>
    <row r="3984" spans="6:37" x14ac:dyDescent="0.25">
      <c r="F3984" s="106"/>
      <c r="J3984" s="110">
        <v>51082</v>
      </c>
      <c r="K3984" s="106">
        <v>3.9203000000000001</v>
      </c>
      <c r="AF3984" s="35"/>
      <c r="AG3984" s="36"/>
      <c r="AH3984" s="36"/>
      <c r="AJ3984" s="37"/>
      <c r="AK3984" s="37"/>
    </row>
    <row r="3985" spans="6:37" x14ac:dyDescent="0.25">
      <c r="F3985" s="106"/>
      <c r="J3985" s="110">
        <v>51083</v>
      </c>
      <c r="K3985" s="106">
        <v>3.9203000000000001</v>
      </c>
      <c r="AF3985" s="35"/>
      <c r="AG3985" s="36"/>
      <c r="AH3985" s="36"/>
      <c r="AJ3985" s="37"/>
      <c r="AK3985" s="37"/>
    </row>
    <row r="3986" spans="6:37" x14ac:dyDescent="0.25">
      <c r="F3986" s="106"/>
      <c r="J3986" s="110">
        <v>51084</v>
      </c>
      <c r="K3986" s="106">
        <v>3.9209399999999999</v>
      </c>
      <c r="AF3986" s="35"/>
      <c r="AG3986" s="36"/>
      <c r="AH3986" s="36"/>
      <c r="AJ3986" s="37"/>
      <c r="AK3986" s="37"/>
    </row>
    <row r="3987" spans="6:37" x14ac:dyDescent="0.25">
      <c r="F3987" s="106"/>
      <c r="J3987" s="110">
        <v>51088</v>
      </c>
      <c r="K3987" s="106">
        <v>3.9203000000000001</v>
      </c>
      <c r="AF3987" s="35"/>
      <c r="AG3987" s="36"/>
      <c r="AH3987" s="36"/>
      <c r="AJ3987" s="37"/>
      <c r="AK3987" s="37"/>
    </row>
    <row r="3988" spans="6:37" x14ac:dyDescent="0.25">
      <c r="F3988" s="106"/>
      <c r="J3988" s="110">
        <v>51089</v>
      </c>
      <c r="K3988" s="106">
        <v>3.9203000000000001</v>
      </c>
      <c r="AF3988" s="35"/>
      <c r="AG3988" s="36"/>
      <c r="AH3988" s="36"/>
      <c r="AJ3988" s="37"/>
      <c r="AK3988" s="37"/>
    </row>
    <row r="3989" spans="6:37" x14ac:dyDescent="0.25">
      <c r="F3989" s="106"/>
      <c r="J3989" s="110">
        <v>51090</v>
      </c>
      <c r="K3989" s="106">
        <v>3.9203000000000001</v>
      </c>
      <c r="AF3989" s="35"/>
      <c r="AG3989" s="36"/>
      <c r="AH3989" s="36"/>
      <c r="AJ3989" s="37"/>
      <c r="AK3989" s="37"/>
    </row>
    <row r="3990" spans="6:37" x14ac:dyDescent="0.25">
      <c r="F3990" s="106"/>
      <c r="J3990" s="110">
        <v>51091</v>
      </c>
      <c r="K3990" s="106">
        <v>3.9203000000000001</v>
      </c>
      <c r="AF3990" s="35"/>
      <c r="AG3990" s="36"/>
      <c r="AH3990" s="36"/>
      <c r="AJ3990" s="37"/>
      <c r="AK3990" s="37"/>
    </row>
    <row r="3991" spans="6:37" x14ac:dyDescent="0.25">
      <c r="F3991" s="106"/>
      <c r="J3991" s="110">
        <v>51092</v>
      </c>
      <c r="K3991" s="106">
        <v>3.9207200000000002</v>
      </c>
      <c r="AF3991" s="35"/>
      <c r="AG3991" s="36"/>
      <c r="AH3991" s="36"/>
      <c r="AJ3991" s="37"/>
      <c r="AK3991" s="37"/>
    </row>
    <row r="3992" spans="6:37" x14ac:dyDescent="0.25">
      <c r="F3992" s="106"/>
      <c r="J3992" s="110">
        <v>51095</v>
      </c>
      <c r="K3992" s="106">
        <v>3.9203000000000001</v>
      </c>
      <c r="AF3992" s="35"/>
      <c r="AG3992" s="36"/>
      <c r="AH3992" s="36"/>
      <c r="AJ3992" s="37"/>
      <c r="AK3992" s="37"/>
    </row>
    <row r="3993" spans="6:37" x14ac:dyDescent="0.25">
      <c r="F3993" s="106"/>
      <c r="J3993" s="110">
        <v>51096</v>
      </c>
      <c r="K3993" s="106">
        <v>3.9203000000000001</v>
      </c>
      <c r="AF3993" s="35"/>
      <c r="AG3993" s="36"/>
      <c r="AH3993" s="36"/>
      <c r="AJ3993" s="37"/>
      <c r="AK3993" s="37"/>
    </row>
    <row r="3994" spans="6:37" x14ac:dyDescent="0.25">
      <c r="F3994" s="106"/>
      <c r="J3994" s="110">
        <v>51097</v>
      </c>
      <c r="K3994" s="106">
        <v>3.9205100000000002</v>
      </c>
      <c r="AF3994" s="35"/>
      <c r="AG3994" s="36"/>
      <c r="AH3994" s="36"/>
      <c r="AJ3994" s="37"/>
      <c r="AK3994" s="37"/>
    </row>
    <row r="3995" spans="6:37" x14ac:dyDescent="0.25">
      <c r="F3995" s="106"/>
      <c r="J3995" s="110">
        <v>51099</v>
      </c>
      <c r="K3995" s="106">
        <v>3.9207200000000002</v>
      </c>
      <c r="AF3995" s="35"/>
      <c r="AG3995" s="36"/>
      <c r="AH3995" s="36"/>
      <c r="AJ3995" s="37"/>
      <c r="AK3995" s="37"/>
    </row>
    <row r="3996" spans="6:37" x14ac:dyDescent="0.25">
      <c r="F3996" s="106"/>
      <c r="J3996" s="110">
        <v>51102</v>
      </c>
      <c r="K3996" s="106">
        <v>3.9203000000000001</v>
      </c>
      <c r="AF3996" s="35"/>
      <c r="AG3996" s="36"/>
      <c r="AH3996" s="36"/>
      <c r="AJ3996" s="37"/>
      <c r="AK3996" s="37"/>
    </row>
    <row r="3997" spans="6:37" x14ac:dyDescent="0.25">
      <c r="F3997" s="106"/>
      <c r="J3997" s="110">
        <v>51103</v>
      </c>
      <c r="K3997" s="106">
        <v>3.9203000000000001</v>
      </c>
      <c r="AF3997" s="35"/>
      <c r="AG3997" s="36"/>
      <c r="AH3997" s="36"/>
      <c r="AJ3997" s="37"/>
      <c r="AK3997" s="37"/>
    </row>
    <row r="3998" spans="6:37" x14ac:dyDescent="0.25">
      <c r="F3998" s="106"/>
      <c r="J3998" s="110">
        <v>51104</v>
      </c>
      <c r="K3998" s="106">
        <v>3.9203000000000001</v>
      </c>
      <c r="AF3998" s="35"/>
      <c r="AG3998" s="36"/>
      <c r="AH3998" s="36"/>
      <c r="AJ3998" s="37"/>
      <c r="AK3998" s="37"/>
    </row>
    <row r="3999" spans="6:37" x14ac:dyDescent="0.25">
      <c r="F3999" s="106"/>
      <c r="J3999" s="110">
        <v>51105</v>
      </c>
      <c r="K3999" s="106">
        <v>3.9203000000000001</v>
      </c>
      <c r="AF3999" s="35"/>
      <c r="AG3999" s="36"/>
      <c r="AH3999" s="36"/>
      <c r="AJ3999" s="37"/>
      <c r="AK3999" s="37"/>
    </row>
    <row r="4000" spans="6:37" x14ac:dyDescent="0.25">
      <c r="F4000" s="106"/>
      <c r="J4000" s="110">
        <v>51106</v>
      </c>
      <c r="K4000" s="106">
        <v>3.9207200000000002</v>
      </c>
      <c r="AF4000" s="35"/>
      <c r="AG4000" s="36"/>
      <c r="AH4000" s="36"/>
      <c r="AJ4000" s="37"/>
      <c r="AK4000" s="37"/>
    </row>
    <row r="4001" spans="6:37" x14ac:dyDescent="0.25">
      <c r="F4001" s="106"/>
      <c r="J4001" s="110">
        <v>51109</v>
      </c>
      <c r="K4001" s="106">
        <v>3.9203000000000001</v>
      </c>
      <c r="AF4001" s="35"/>
      <c r="AG4001" s="36"/>
      <c r="AH4001" s="36"/>
      <c r="AJ4001" s="37"/>
      <c r="AK4001" s="37"/>
    </row>
    <row r="4002" spans="6:37" x14ac:dyDescent="0.25">
      <c r="F4002" s="106"/>
      <c r="J4002" s="110">
        <v>51110</v>
      </c>
      <c r="K4002" s="106">
        <v>3.9203000000000001</v>
      </c>
      <c r="AF4002" s="35"/>
      <c r="AG4002" s="36"/>
      <c r="AH4002" s="36"/>
      <c r="AJ4002" s="37"/>
      <c r="AK4002" s="37"/>
    </row>
    <row r="4003" spans="6:37" x14ac:dyDescent="0.25">
      <c r="F4003" s="106"/>
      <c r="J4003" s="110">
        <v>51111</v>
      </c>
      <c r="K4003" s="106">
        <v>3.9203000000000001</v>
      </c>
      <c r="AF4003" s="35"/>
      <c r="AG4003" s="36"/>
      <c r="AH4003" s="36"/>
      <c r="AJ4003" s="37"/>
      <c r="AK4003" s="37"/>
    </row>
    <row r="4004" spans="6:37" x14ac:dyDescent="0.25">
      <c r="F4004" s="106"/>
      <c r="J4004" s="110">
        <v>51112</v>
      </c>
      <c r="K4004" s="106">
        <v>3.9203000000000001</v>
      </c>
      <c r="AF4004" s="35"/>
      <c r="AG4004" s="36"/>
      <c r="AH4004" s="36"/>
      <c r="AJ4004" s="37"/>
      <c r="AK4004" s="37"/>
    </row>
    <row r="4005" spans="6:37" x14ac:dyDescent="0.25">
      <c r="F4005" s="106"/>
      <c r="J4005" s="110">
        <v>51113</v>
      </c>
      <c r="K4005" s="106">
        <v>3.9207200000000002</v>
      </c>
      <c r="AF4005" s="35"/>
      <c r="AG4005" s="36"/>
      <c r="AH4005" s="36"/>
      <c r="AJ4005" s="37"/>
      <c r="AK4005" s="37"/>
    </row>
    <row r="4006" spans="6:37" x14ac:dyDescent="0.25">
      <c r="F4006" s="106"/>
      <c r="J4006" s="110">
        <v>51116</v>
      </c>
      <c r="K4006" s="106">
        <v>3.9203000000000001</v>
      </c>
      <c r="AF4006" s="35"/>
      <c r="AG4006" s="36"/>
      <c r="AH4006" s="36"/>
      <c r="AJ4006" s="37"/>
      <c r="AK4006" s="37"/>
    </row>
    <row r="4007" spans="6:37" x14ac:dyDescent="0.25">
      <c r="F4007" s="106"/>
      <c r="J4007" s="110">
        <v>51117</v>
      </c>
      <c r="K4007" s="106">
        <v>3.9203000000000001</v>
      </c>
      <c r="AF4007" s="35"/>
      <c r="AG4007" s="36"/>
      <c r="AH4007" s="36"/>
      <c r="AJ4007" s="37"/>
      <c r="AK4007" s="37"/>
    </row>
    <row r="4008" spans="6:37" x14ac:dyDescent="0.25">
      <c r="F4008" s="106"/>
      <c r="J4008" s="110">
        <v>51118</v>
      </c>
      <c r="K4008" s="106">
        <v>3.9203000000000001</v>
      </c>
      <c r="AF4008" s="35"/>
      <c r="AG4008" s="36"/>
      <c r="AH4008" s="36"/>
      <c r="AJ4008" s="37"/>
      <c r="AK4008" s="37"/>
    </row>
    <row r="4009" spans="6:37" x14ac:dyDescent="0.25">
      <c r="F4009" s="106"/>
      <c r="J4009" s="110">
        <v>51119</v>
      </c>
      <c r="K4009" s="106">
        <v>3.9203000000000001</v>
      </c>
      <c r="AF4009" s="35"/>
      <c r="AG4009" s="36"/>
      <c r="AH4009" s="36"/>
      <c r="AJ4009" s="37"/>
      <c r="AK4009" s="37"/>
    </row>
    <row r="4010" spans="6:37" x14ac:dyDescent="0.25">
      <c r="F4010" s="106"/>
      <c r="J4010" s="110">
        <v>51120</v>
      </c>
      <c r="K4010" s="106">
        <v>3.9207200000000002</v>
      </c>
      <c r="AF4010" s="35"/>
      <c r="AG4010" s="36"/>
      <c r="AH4010" s="36"/>
      <c r="AJ4010" s="37"/>
      <c r="AK4010" s="37"/>
    </row>
    <row r="4011" spans="6:37" x14ac:dyDescent="0.25">
      <c r="F4011" s="106"/>
      <c r="J4011" s="110">
        <v>51123</v>
      </c>
      <c r="K4011" s="106">
        <v>3.9203000000000001</v>
      </c>
      <c r="AF4011" s="35"/>
      <c r="AG4011" s="36"/>
      <c r="AH4011" s="36"/>
      <c r="AJ4011" s="37"/>
      <c r="AK4011" s="37"/>
    </row>
    <row r="4012" spans="6:37" x14ac:dyDescent="0.25">
      <c r="F4012" s="106"/>
      <c r="J4012" s="110">
        <v>51124</v>
      </c>
      <c r="K4012" s="106">
        <v>3.9203000000000001</v>
      </c>
      <c r="AF4012" s="35"/>
      <c r="AG4012" s="36"/>
      <c r="AH4012" s="36"/>
      <c r="AJ4012" s="37"/>
      <c r="AK4012" s="37"/>
    </row>
    <row r="4013" spans="6:37" x14ac:dyDescent="0.25">
      <c r="F4013" s="106"/>
      <c r="J4013" s="110">
        <v>51125</v>
      </c>
      <c r="K4013" s="106">
        <v>3.9203000000000001</v>
      </c>
      <c r="AF4013" s="35"/>
      <c r="AG4013" s="36"/>
      <c r="AH4013" s="36"/>
      <c r="AJ4013" s="37"/>
      <c r="AK4013" s="37"/>
    </row>
    <row r="4014" spans="6:37" x14ac:dyDescent="0.25">
      <c r="F4014" s="106"/>
      <c r="J4014" s="110">
        <v>51126</v>
      </c>
      <c r="K4014" s="106">
        <v>3.9203000000000001</v>
      </c>
      <c r="AF4014" s="35"/>
      <c r="AG4014" s="36"/>
      <c r="AH4014" s="36"/>
      <c r="AJ4014" s="37"/>
      <c r="AK4014" s="37"/>
    </row>
    <row r="4015" spans="6:37" x14ac:dyDescent="0.25">
      <c r="F4015" s="106"/>
      <c r="J4015" s="110">
        <v>51127</v>
      </c>
      <c r="K4015" s="106">
        <v>3.9209399999999999</v>
      </c>
      <c r="AF4015" s="35"/>
      <c r="AG4015" s="36"/>
      <c r="AH4015" s="36"/>
      <c r="AJ4015" s="37"/>
      <c r="AK4015" s="37"/>
    </row>
    <row r="4016" spans="6:37" x14ac:dyDescent="0.25">
      <c r="F4016" s="106"/>
      <c r="J4016" s="110">
        <v>51131</v>
      </c>
      <c r="K4016" s="106">
        <v>3.9203000000000001</v>
      </c>
      <c r="AF4016" s="35"/>
      <c r="AG4016" s="36"/>
      <c r="AH4016" s="36"/>
      <c r="AJ4016" s="37"/>
      <c r="AK4016" s="37"/>
    </row>
    <row r="4017" spans="6:37" x14ac:dyDescent="0.25">
      <c r="F4017" s="106"/>
      <c r="J4017" s="110">
        <v>51132</v>
      </c>
      <c r="K4017" s="106">
        <v>3.9203000000000001</v>
      </c>
      <c r="AF4017" s="35"/>
      <c r="AG4017" s="36"/>
      <c r="AH4017" s="36"/>
      <c r="AJ4017" s="37"/>
      <c r="AK4017" s="37"/>
    </row>
    <row r="4018" spans="6:37" x14ac:dyDescent="0.25">
      <c r="F4018" s="106"/>
      <c r="J4018" s="110">
        <v>51133</v>
      </c>
      <c r="K4018" s="106">
        <v>3.9203000000000001</v>
      </c>
      <c r="AF4018" s="35"/>
      <c r="AG4018" s="36"/>
      <c r="AH4018" s="36"/>
      <c r="AJ4018" s="37"/>
      <c r="AK4018" s="37"/>
    </row>
    <row r="4019" spans="6:37" x14ac:dyDescent="0.25">
      <c r="F4019" s="106"/>
      <c r="J4019" s="110">
        <v>51134</v>
      </c>
      <c r="K4019" s="106">
        <v>3.9209399999999999</v>
      </c>
      <c r="AF4019" s="35"/>
      <c r="AG4019" s="36"/>
      <c r="AH4019" s="36"/>
      <c r="AJ4019" s="37"/>
      <c r="AK4019" s="37"/>
    </row>
    <row r="4020" spans="6:37" x14ac:dyDescent="0.25">
      <c r="F4020" s="106"/>
      <c r="J4020" s="110">
        <v>51138</v>
      </c>
      <c r="K4020" s="106">
        <v>3.9203000000000001</v>
      </c>
      <c r="AF4020" s="35"/>
      <c r="AG4020" s="36"/>
      <c r="AH4020" s="36"/>
      <c r="AJ4020" s="37"/>
      <c r="AK4020" s="37"/>
    </row>
    <row r="4021" spans="6:37" x14ac:dyDescent="0.25">
      <c r="F4021" s="106"/>
      <c r="J4021" s="110">
        <v>51139</v>
      </c>
      <c r="K4021" s="106">
        <v>3.9203000000000001</v>
      </c>
      <c r="AF4021" s="35"/>
      <c r="AG4021" s="36"/>
      <c r="AH4021" s="36"/>
      <c r="AJ4021" s="37"/>
      <c r="AK4021" s="37"/>
    </row>
    <row r="4022" spans="6:37" x14ac:dyDescent="0.25">
      <c r="F4022" s="106"/>
      <c r="J4022" s="110">
        <v>51140</v>
      </c>
      <c r="K4022" s="106">
        <v>3.9203000000000001</v>
      </c>
      <c r="AF4022" s="35"/>
      <c r="AG4022" s="36"/>
      <c r="AH4022" s="36"/>
      <c r="AJ4022" s="37"/>
      <c r="AK4022" s="37"/>
    </row>
    <row r="4023" spans="6:37" x14ac:dyDescent="0.25">
      <c r="F4023" s="106"/>
      <c r="J4023" s="110">
        <v>51141</v>
      </c>
      <c r="K4023" s="106">
        <v>3.9207200000000002</v>
      </c>
      <c r="AF4023" s="35"/>
      <c r="AG4023" s="36"/>
      <c r="AH4023" s="36"/>
      <c r="AJ4023" s="37"/>
      <c r="AK4023" s="37"/>
    </row>
    <row r="4024" spans="6:37" x14ac:dyDescent="0.25">
      <c r="F4024" s="106"/>
      <c r="J4024" s="110">
        <v>51144</v>
      </c>
      <c r="K4024" s="106">
        <v>3.9203000000000001</v>
      </c>
      <c r="AF4024" s="35"/>
      <c r="AG4024" s="36"/>
      <c r="AH4024" s="36"/>
      <c r="AJ4024" s="37"/>
      <c r="AK4024" s="37"/>
    </row>
    <row r="4025" spans="6:37" x14ac:dyDescent="0.25">
      <c r="F4025" s="106"/>
      <c r="J4025" s="110">
        <v>51145</v>
      </c>
      <c r="K4025" s="106">
        <v>3.9203000000000001</v>
      </c>
      <c r="AF4025" s="35"/>
      <c r="AG4025" s="36"/>
      <c r="AH4025" s="36"/>
      <c r="AJ4025" s="37"/>
      <c r="AK4025" s="37"/>
    </row>
    <row r="4026" spans="6:37" x14ac:dyDescent="0.25">
      <c r="F4026" s="106"/>
      <c r="J4026" s="110">
        <v>51146</v>
      </c>
      <c r="K4026" s="106">
        <v>3.9203000000000001</v>
      </c>
      <c r="AF4026" s="35"/>
      <c r="AG4026" s="36"/>
      <c r="AH4026" s="36"/>
      <c r="AJ4026" s="37"/>
      <c r="AK4026" s="37"/>
    </row>
    <row r="4027" spans="6:37" x14ac:dyDescent="0.25">
      <c r="F4027" s="106"/>
      <c r="J4027" s="110">
        <v>51147</v>
      </c>
      <c r="K4027" s="106">
        <v>3.9203000000000001</v>
      </c>
      <c r="AF4027" s="35"/>
      <c r="AG4027" s="36"/>
      <c r="AH4027" s="36"/>
      <c r="AJ4027" s="37"/>
      <c r="AK4027" s="37"/>
    </row>
    <row r="4028" spans="6:37" x14ac:dyDescent="0.25">
      <c r="F4028" s="106"/>
      <c r="J4028" s="110">
        <v>51148</v>
      </c>
      <c r="K4028" s="106">
        <v>3.9209399999999999</v>
      </c>
      <c r="AF4028" s="35"/>
      <c r="AG4028" s="36"/>
      <c r="AH4028" s="36"/>
      <c r="AJ4028" s="37"/>
      <c r="AK4028" s="37"/>
    </row>
    <row r="4029" spans="6:37" x14ac:dyDescent="0.25">
      <c r="F4029" s="106"/>
      <c r="J4029" s="110">
        <v>51152</v>
      </c>
      <c r="K4029" s="106">
        <v>3.9203000000000001</v>
      </c>
      <c r="AF4029" s="35"/>
      <c r="AG4029" s="36"/>
      <c r="AH4029" s="36"/>
      <c r="AJ4029" s="37"/>
      <c r="AK4029" s="37"/>
    </row>
    <row r="4030" spans="6:37" x14ac:dyDescent="0.25">
      <c r="F4030" s="106"/>
      <c r="J4030" s="110">
        <v>51153</v>
      </c>
      <c r="K4030" s="106">
        <v>3.9203000000000001</v>
      </c>
      <c r="AF4030" s="35"/>
      <c r="AG4030" s="36"/>
      <c r="AH4030" s="36"/>
      <c r="AJ4030" s="37"/>
      <c r="AK4030" s="37"/>
    </row>
    <row r="4031" spans="6:37" x14ac:dyDescent="0.25">
      <c r="F4031" s="106"/>
      <c r="J4031" s="110">
        <v>51154</v>
      </c>
      <c r="K4031" s="106">
        <v>3.9203000000000001</v>
      </c>
      <c r="AF4031" s="35"/>
      <c r="AG4031" s="36"/>
      <c r="AH4031" s="36"/>
      <c r="AJ4031" s="37"/>
      <c r="AK4031" s="37"/>
    </row>
    <row r="4032" spans="6:37" x14ac:dyDescent="0.25">
      <c r="F4032" s="106"/>
      <c r="J4032" s="110">
        <v>51155</v>
      </c>
      <c r="K4032" s="106">
        <v>3.9207200000000002</v>
      </c>
      <c r="AF4032" s="35"/>
      <c r="AG4032" s="36"/>
      <c r="AH4032" s="36"/>
      <c r="AJ4032" s="37"/>
      <c r="AK4032" s="37"/>
    </row>
    <row r="4033" spans="6:37" x14ac:dyDescent="0.25">
      <c r="F4033" s="106"/>
      <c r="J4033" s="110">
        <v>51158</v>
      </c>
      <c r="K4033" s="106">
        <v>3.9203000000000001</v>
      </c>
      <c r="AF4033" s="35"/>
      <c r="AG4033" s="36"/>
      <c r="AH4033" s="36"/>
      <c r="AJ4033" s="37"/>
      <c r="AK4033" s="37"/>
    </row>
    <row r="4034" spans="6:37" x14ac:dyDescent="0.25">
      <c r="F4034" s="106"/>
      <c r="J4034" s="110">
        <v>51159</v>
      </c>
      <c r="K4034" s="106">
        <v>3.9203000000000001</v>
      </c>
      <c r="AF4034" s="35"/>
      <c r="AG4034" s="36"/>
      <c r="AH4034" s="36"/>
      <c r="AJ4034" s="37"/>
      <c r="AK4034" s="37"/>
    </row>
    <row r="4035" spans="6:37" x14ac:dyDescent="0.25">
      <c r="F4035" s="106"/>
      <c r="J4035" s="110">
        <v>51160</v>
      </c>
      <c r="K4035" s="106">
        <v>3.9203000000000001</v>
      </c>
      <c r="AF4035" s="35"/>
      <c r="AG4035" s="36"/>
      <c r="AH4035" s="36"/>
      <c r="AJ4035" s="37"/>
      <c r="AK4035" s="37"/>
    </row>
    <row r="4036" spans="6:37" x14ac:dyDescent="0.25">
      <c r="F4036" s="106"/>
      <c r="J4036" s="110">
        <v>51161</v>
      </c>
      <c r="K4036" s="106">
        <v>3.9203000000000001</v>
      </c>
      <c r="AF4036" s="35"/>
      <c r="AG4036" s="36"/>
      <c r="AH4036" s="36"/>
      <c r="AJ4036" s="37"/>
      <c r="AK4036" s="37"/>
    </row>
    <row r="4037" spans="6:37" x14ac:dyDescent="0.25">
      <c r="F4037" s="106"/>
      <c r="J4037" s="110">
        <v>51162</v>
      </c>
      <c r="K4037" s="106">
        <v>3.9207200000000002</v>
      </c>
      <c r="AF4037" s="35"/>
      <c r="AG4037" s="36"/>
      <c r="AH4037" s="36"/>
      <c r="AJ4037" s="37"/>
      <c r="AK4037" s="37"/>
    </row>
    <row r="4038" spans="6:37" x14ac:dyDescent="0.25">
      <c r="F4038" s="106"/>
      <c r="J4038" s="110">
        <v>51165</v>
      </c>
      <c r="K4038" s="106">
        <v>3.9203000000000001</v>
      </c>
      <c r="AF4038" s="35"/>
      <c r="AG4038" s="36"/>
      <c r="AH4038" s="36"/>
      <c r="AJ4038" s="37"/>
      <c r="AK4038" s="37"/>
    </row>
    <row r="4039" spans="6:37" x14ac:dyDescent="0.25">
      <c r="F4039" s="106"/>
      <c r="J4039" s="110">
        <v>51166</v>
      </c>
      <c r="K4039" s="106">
        <v>3.9203000000000001</v>
      </c>
      <c r="AF4039" s="35"/>
      <c r="AG4039" s="36"/>
      <c r="AH4039" s="36"/>
      <c r="AJ4039" s="37"/>
      <c r="AK4039" s="37"/>
    </row>
    <row r="4040" spans="6:37" x14ac:dyDescent="0.25">
      <c r="F4040" s="106"/>
      <c r="J4040" s="110">
        <v>51167</v>
      </c>
      <c r="K4040" s="106">
        <v>3.9203000000000001</v>
      </c>
      <c r="AF4040" s="35"/>
      <c r="AG4040" s="36"/>
      <c r="AH4040" s="36"/>
      <c r="AJ4040" s="37"/>
      <c r="AK4040" s="37"/>
    </row>
    <row r="4041" spans="6:37" x14ac:dyDescent="0.25">
      <c r="F4041" s="106"/>
      <c r="J4041" s="110">
        <v>51168</v>
      </c>
      <c r="K4041" s="106">
        <v>3.9203000000000001</v>
      </c>
      <c r="AF4041" s="35"/>
      <c r="AG4041" s="36"/>
      <c r="AH4041" s="36"/>
      <c r="AJ4041" s="37"/>
      <c r="AK4041" s="37"/>
    </row>
    <row r="4042" spans="6:37" x14ac:dyDescent="0.25">
      <c r="F4042" s="106"/>
      <c r="J4042" s="110">
        <v>51169</v>
      </c>
      <c r="K4042" s="106">
        <v>3.9207200000000002</v>
      </c>
      <c r="AF4042" s="35"/>
      <c r="AG4042" s="36"/>
      <c r="AH4042" s="36"/>
      <c r="AJ4042" s="37"/>
      <c r="AK4042" s="37"/>
    </row>
    <row r="4043" spans="6:37" x14ac:dyDescent="0.25">
      <c r="F4043" s="106"/>
      <c r="J4043" s="110">
        <v>51172</v>
      </c>
      <c r="K4043" s="106">
        <v>3.9203000000000001</v>
      </c>
      <c r="AF4043" s="35"/>
      <c r="AG4043" s="36"/>
      <c r="AH4043" s="36"/>
      <c r="AJ4043" s="37"/>
      <c r="AK4043" s="37"/>
    </row>
    <row r="4044" spans="6:37" x14ac:dyDescent="0.25">
      <c r="F4044" s="106"/>
      <c r="J4044" s="110">
        <v>51173</v>
      </c>
      <c r="K4044" s="106">
        <v>3.9203000000000001</v>
      </c>
      <c r="AF4044" s="35"/>
      <c r="AG4044" s="36"/>
      <c r="AH4044" s="36"/>
      <c r="AJ4044" s="37"/>
      <c r="AK4044" s="37"/>
    </row>
    <row r="4045" spans="6:37" x14ac:dyDescent="0.25">
      <c r="F4045" s="106"/>
      <c r="J4045" s="110">
        <v>51174</v>
      </c>
      <c r="K4045" s="106">
        <v>3.9203000000000001</v>
      </c>
      <c r="AF4045" s="35"/>
      <c r="AG4045" s="36"/>
      <c r="AH4045" s="36"/>
      <c r="AJ4045" s="37"/>
      <c r="AK4045" s="37"/>
    </row>
    <row r="4046" spans="6:37" x14ac:dyDescent="0.25">
      <c r="F4046" s="106"/>
      <c r="J4046" s="110">
        <v>51175</v>
      </c>
      <c r="K4046" s="106">
        <v>3.9203000000000001</v>
      </c>
      <c r="AF4046" s="35"/>
      <c r="AG4046" s="36"/>
      <c r="AH4046" s="36"/>
      <c r="AJ4046" s="37"/>
      <c r="AK4046" s="37"/>
    </row>
    <row r="4047" spans="6:37" x14ac:dyDescent="0.25">
      <c r="F4047" s="106"/>
      <c r="J4047" s="110">
        <v>51176</v>
      </c>
      <c r="K4047" s="106">
        <v>3.9207200000000002</v>
      </c>
      <c r="AF4047" s="35"/>
      <c r="AG4047" s="36"/>
      <c r="AH4047" s="36"/>
      <c r="AJ4047" s="37"/>
      <c r="AK4047" s="37"/>
    </row>
    <row r="4048" spans="6:37" x14ac:dyDescent="0.25">
      <c r="F4048" s="106"/>
      <c r="J4048" s="110">
        <v>51179</v>
      </c>
      <c r="K4048" s="106">
        <v>3.9203000000000001</v>
      </c>
      <c r="AF4048" s="35"/>
      <c r="AG4048" s="36"/>
      <c r="AH4048" s="36"/>
      <c r="AJ4048" s="37"/>
      <c r="AK4048" s="37"/>
    </row>
    <row r="4049" spans="6:37" x14ac:dyDescent="0.25">
      <c r="F4049" s="106"/>
      <c r="J4049" s="110">
        <v>51180</v>
      </c>
      <c r="K4049" s="106">
        <v>3.9203000000000001</v>
      </c>
      <c r="AF4049" s="35"/>
      <c r="AG4049" s="36"/>
      <c r="AH4049" s="36"/>
      <c r="AJ4049" s="37"/>
      <c r="AK4049" s="37"/>
    </row>
    <row r="4050" spans="6:37" x14ac:dyDescent="0.25">
      <c r="F4050" s="106"/>
      <c r="J4050" s="110">
        <v>51181</v>
      </c>
      <c r="K4050" s="106">
        <v>3.9203000000000001</v>
      </c>
      <c r="AF4050" s="35"/>
      <c r="AG4050" s="36"/>
      <c r="AH4050" s="36"/>
      <c r="AJ4050" s="37"/>
      <c r="AK4050" s="37"/>
    </row>
    <row r="4051" spans="6:37" x14ac:dyDescent="0.25">
      <c r="F4051" s="106"/>
      <c r="J4051" s="110">
        <v>51182</v>
      </c>
      <c r="K4051" s="106">
        <v>3.9203000000000001</v>
      </c>
      <c r="AF4051" s="35"/>
      <c r="AG4051" s="36"/>
      <c r="AH4051" s="36"/>
      <c r="AJ4051" s="37"/>
      <c r="AK4051" s="37"/>
    </row>
    <row r="4052" spans="6:37" x14ac:dyDescent="0.25">
      <c r="F4052" s="106"/>
      <c r="J4052" s="110">
        <v>51183</v>
      </c>
      <c r="K4052" s="106">
        <v>3.9209399999999999</v>
      </c>
      <c r="AF4052" s="35"/>
      <c r="AG4052" s="36"/>
      <c r="AH4052" s="36"/>
      <c r="AJ4052" s="37"/>
      <c r="AK4052" s="37"/>
    </row>
    <row r="4053" spans="6:37" x14ac:dyDescent="0.25">
      <c r="F4053" s="106"/>
      <c r="J4053" s="110">
        <v>51187</v>
      </c>
      <c r="K4053" s="106">
        <v>3.9203000000000001</v>
      </c>
      <c r="AF4053" s="35"/>
      <c r="AG4053" s="36"/>
      <c r="AH4053" s="36"/>
      <c r="AJ4053" s="37"/>
      <c r="AK4053" s="37"/>
    </row>
    <row r="4054" spans="6:37" x14ac:dyDescent="0.25">
      <c r="F4054" s="106"/>
      <c r="J4054" s="110">
        <v>51188</v>
      </c>
      <c r="K4054" s="106">
        <v>3.9203000000000001</v>
      </c>
      <c r="AF4054" s="35"/>
      <c r="AG4054" s="36"/>
      <c r="AH4054" s="36"/>
      <c r="AJ4054" s="37"/>
      <c r="AK4054" s="37"/>
    </row>
    <row r="4055" spans="6:37" x14ac:dyDescent="0.25">
      <c r="F4055" s="106"/>
      <c r="J4055" s="110">
        <v>51189</v>
      </c>
      <c r="K4055" s="106">
        <v>3.9203000000000001</v>
      </c>
      <c r="AF4055" s="35"/>
      <c r="AG4055" s="36"/>
      <c r="AH4055" s="36"/>
      <c r="AJ4055" s="37"/>
      <c r="AK4055" s="37"/>
    </row>
    <row r="4056" spans="6:37" x14ac:dyDescent="0.25">
      <c r="F4056" s="106"/>
      <c r="J4056" s="110">
        <v>51190</v>
      </c>
      <c r="K4056" s="106">
        <v>3.9207200000000002</v>
      </c>
      <c r="AF4056" s="35"/>
      <c r="AG4056" s="36"/>
      <c r="AH4056" s="36"/>
      <c r="AJ4056" s="37"/>
      <c r="AK4056" s="37"/>
    </row>
    <row r="4057" spans="6:37" x14ac:dyDescent="0.25">
      <c r="F4057" s="106"/>
      <c r="J4057" s="110">
        <v>51193</v>
      </c>
      <c r="K4057" s="106">
        <v>3.9203000000000001</v>
      </c>
      <c r="AF4057" s="35"/>
      <c r="AG4057" s="36"/>
      <c r="AH4057" s="36"/>
      <c r="AJ4057" s="37"/>
      <c r="AK4057" s="37"/>
    </row>
    <row r="4058" spans="6:37" x14ac:dyDescent="0.25">
      <c r="F4058" s="106"/>
      <c r="J4058" s="110">
        <v>51194</v>
      </c>
      <c r="K4058" s="106">
        <v>3.9203000000000001</v>
      </c>
      <c r="AF4058" s="35"/>
      <c r="AG4058" s="36"/>
      <c r="AH4058" s="36"/>
      <c r="AJ4058" s="37"/>
      <c r="AK4058" s="37"/>
    </row>
    <row r="4059" spans="6:37" x14ac:dyDescent="0.25">
      <c r="F4059" s="106"/>
      <c r="J4059" s="110">
        <v>51195</v>
      </c>
      <c r="K4059" s="106">
        <v>3.9203000000000001</v>
      </c>
      <c r="AF4059" s="35"/>
      <c r="AG4059" s="36"/>
      <c r="AH4059" s="36"/>
      <c r="AJ4059" s="37"/>
      <c r="AK4059" s="37"/>
    </row>
    <row r="4060" spans="6:37" x14ac:dyDescent="0.25">
      <c r="F4060" s="106"/>
      <c r="J4060" s="110">
        <v>51196</v>
      </c>
      <c r="K4060" s="106">
        <v>3.9203000000000001</v>
      </c>
      <c r="AF4060" s="35"/>
      <c r="AG4060" s="36"/>
      <c r="AH4060" s="36"/>
      <c r="AJ4060" s="37"/>
      <c r="AK4060" s="37"/>
    </row>
    <row r="4061" spans="6:37" x14ac:dyDescent="0.25">
      <c r="F4061" s="106"/>
      <c r="J4061" s="110">
        <v>51197</v>
      </c>
      <c r="K4061" s="106">
        <v>3.9207200000000002</v>
      </c>
      <c r="AF4061" s="35"/>
      <c r="AG4061" s="36"/>
      <c r="AH4061" s="36"/>
      <c r="AJ4061" s="37"/>
      <c r="AK4061" s="37"/>
    </row>
    <row r="4062" spans="6:37" x14ac:dyDescent="0.25">
      <c r="F4062" s="106"/>
      <c r="J4062" s="110">
        <v>51200</v>
      </c>
      <c r="K4062" s="106">
        <v>3.9203000000000001</v>
      </c>
      <c r="AF4062" s="35"/>
      <c r="AG4062" s="36"/>
      <c r="AH4062" s="36"/>
      <c r="AJ4062" s="37"/>
      <c r="AK4062" s="37"/>
    </row>
    <row r="4063" spans="6:37" x14ac:dyDescent="0.25">
      <c r="F4063" s="106"/>
      <c r="J4063" s="110">
        <v>51201</v>
      </c>
      <c r="K4063" s="106">
        <v>3.9203000000000001</v>
      </c>
      <c r="AF4063" s="35"/>
      <c r="AG4063" s="36"/>
      <c r="AH4063" s="36"/>
      <c r="AJ4063" s="37"/>
      <c r="AK4063" s="37"/>
    </row>
    <row r="4064" spans="6:37" x14ac:dyDescent="0.25">
      <c r="F4064" s="106"/>
      <c r="J4064" s="110">
        <v>51202</v>
      </c>
      <c r="K4064" s="106">
        <v>3.9203000000000001</v>
      </c>
      <c r="AF4064" s="35"/>
      <c r="AG4064" s="36"/>
      <c r="AH4064" s="36"/>
      <c r="AJ4064" s="37"/>
      <c r="AK4064" s="37"/>
    </row>
    <row r="4065" spans="6:37" x14ac:dyDescent="0.25">
      <c r="F4065" s="106"/>
      <c r="J4065" s="110">
        <v>51203</v>
      </c>
      <c r="K4065" s="106">
        <v>3.9203000000000001</v>
      </c>
      <c r="AF4065" s="35"/>
      <c r="AG4065" s="36"/>
      <c r="AH4065" s="36"/>
      <c r="AJ4065" s="37"/>
      <c r="AK4065" s="37"/>
    </row>
    <row r="4066" spans="6:37" x14ac:dyDescent="0.25">
      <c r="F4066" s="106"/>
      <c r="J4066" s="110">
        <v>51204</v>
      </c>
      <c r="K4066" s="106">
        <v>3.9207200000000002</v>
      </c>
      <c r="AF4066" s="35"/>
      <c r="AG4066" s="36"/>
      <c r="AH4066" s="36"/>
      <c r="AJ4066" s="37"/>
      <c r="AK4066" s="37"/>
    </row>
    <row r="4067" spans="6:37" x14ac:dyDescent="0.25">
      <c r="F4067" s="106"/>
      <c r="J4067" s="110">
        <v>51207</v>
      </c>
      <c r="K4067" s="106">
        <v>3.9203000000000001</v>
      </c>
      <c r="AF4067" s="35"/>
      <c r="AG4067" s="36"/>
      <c r="AH4067" s="36"/>
      <c r="AJ4067" s="37"/>
      <c r="AK4067" s="37"/>
    </row>
    <row r="4068" spans="6:37" x14ac:dyDescent="0.25">
      <c r="F4068" s="106"/>
      <c r="J4068" s="110">
        <v>51208</v>
      </c>
      <c r="K4068" s="106">
        <v>3.9203000000000001</v>
      </c>
      <c r="AF4068" s="35"/>
      <c r="AG4068" s="36"/>
      <c r="AH4068" s="36"/>
      <c r="AJ4068" s="37"/>
      <c r="AK4068" s="37"/>
    </row>
    <row r="4069" spans="6:37" x14ac:dyDescent="0.25">
      <c r="F4069" s="106"/>
      <c r="J4069" s="110">
        <v>51209</v>
      </c>
      <c r="K4069" s="106">
        <v>3.9203000000000001</v>
      </c>
      <c r="AF4069" s="35"/>
      <c r="AG4069" s="36"/>
      <c r="AH4069" s="36"/>
      <c r="AJ4069" s="37"/>
      <c r="AK4069" s="37"/>
    </row>
    <row r="4070" spans="6:37" x14ac:dyDescent="0.25">
      <c r="F4070" s="106"/>
      <c r="J4070" s="110">
        <v>51210</v>
      </c>
      <c r="K4070" s="106">
        <v>3.9203000000000001</v>
      </c>
      <c r="AF4070" s="35"/>
      <c r="AG4070" s="36"/>
      <c r="AH4070" s="36"/>
      <c r="AJ4070" s="37"/>
      <c r="AK4070" s="37"/>
    </row>
    <row r="4071" spans="6:37" x14ac:dyDescent="0.25">
      <c r="F4071" s="106"/>
      <c r="J4071" s="110">
        <v>51211</v>
      </c>
      <c r="K4071" s="106">
        <v>3.9207200000000002</v>
      </c>
      <c r="AF4071" s="35"/>
      <c r="AG4071" s="36"/>
      <c r="AH4071" s="36"/>
      <c r="AJ4071" s="37"/>
      <c r="AK4071" s="37"/>
    </row>
    <row r="4072" spans="6:37" x14ac:dyDescent="0.25">
      <c r="F4072" s="106"/>
      <c r="J4072" s="110">
        <v>51214</v>
      </c>
      <c r="K4072" s="106">
        <v>3.9203000000000001</v>
      </c>
      <c r="AF4072" s="35"/>
      <c r="AG4072" s="36"/>
      <c r="AH4072" s="36"/>
      <c r="AJ4072" s="37"/>
      <c r="AK4072" s="37"/>
    </row>
    <row r="4073" spans="6:37" x14ac:dyDescent="0.25">
      <c r="F4073" s="106"/>
      <c r="J4073" s="110">
        <v>51215</v>
      </c>
      <c r="K4073" s="106">
        <v>3.9203000000000001</v>
      </c>
      <c r="AF4073" s="35"/>
      <c r="AG4073" s="36"/>
      <c r="AH4073" s="36"/>
      <c r="AJ4073" s="37"/>
      <c r="AK4073" s="37"/>
    </row>
    <row r="4074" spans="6:37" x14ac:dyDescent="0.25">
      <c r="F4074" s="106"/>
      <c r="J4074" s="110">
        <v>51216</v>
      </c>
      <c r="K4074" s="106">
        <v>3.9203000000000001</v>
      </c>
      <c r="AF4074" s="35"/>
      <c r="AG4074" s="36"/>
      <c r="AH4074" s="36"/>
      <c r="AJ4074" s="37"/>
      <c r="AK4074" s="37"/>
    </row>
    <row r="4075" spans="6:37" x14ac:dyDescent="0.25">
      <c r="F4075" s="106"/>
      <c r="J4075" s="110">
        <v>51217</v>
      </c>
      <c r="K4075" s="106">
        <v>3.9203000000000001</v>
      </c>
      <c r="AF4075" s="35"/>
      <c r="AG4075" s="36"/>
      <c r="AH4075" s="36"/>
      <c r="AJ4075" s="37"/>
      <c r="AK4075" s="37"/>
    </row>
    <row r="4076" spans="6:37" x14ac:dyDescent="0.25">
      <c r="F4076" s="106"/>
      <c r="J4076" s="110">
        <v>51218</v>
      </c>
      <c r="K4076" s="106">
        <v>3.9207200000000002</v>
      </c>
      <c r="AF4076" s="35"/>
      <c r="AG4076" s="36"/>
      <c r="AH4076" s="36"/>
      <c r="AJ4076" s="37"/>
      <c r="AK4076" s="37"/>
    </row>
    <row r="4077" spans="6:37" x14ac:dyDescent="0.25">
      <c r="F4077" s="106"/>
      <c r="J4077" s="110">
        <v>51221</v>
      </c>
      <c r="K4077" s="106">
        <v>3.9203000000000001</v>
      </c>
      <c r="AF4077" s="35"/>
      <c r="AG4077" s="36"/>
      <c r="AH4077" s="36"/>
      <c r="AJ4077" s="37"/>
      <c r="AK4077" s="37"/>
    </row>
    <row r="4078" spans="6:37" x14ac:dyDescent="0.25">
      <c r="F4078" s="106"/>
      <c r="J4078" s="110">
        <v>51222</v>
      </c>
      <c r="K4078" s="106">
        <v>3.9203000000000001</v>
      </c>
      <c r="AF4078" s="35"/>
      <c r="AG4078" s="36"/>
      <c r="AH4078" s="36"/>
      <c r="AJ4078" s="37"/>
      <c r="AK4078" s="37"/>
    </row>
    <row r="4079" spans="6:37" x14ac:dyDescent="0.25">
      <c r="F4079" s="106"/>
      <c r="J4079" s="110">
        <v>51223</v>
      </c>
      <c r="K4079" s="106">
        <v>3.9203000000000001</v>
      </c>
      <c r="AF4079" s="35"/>
      <c r="AG4079" s="36"/>
      <c r="AH4079" s="36"/>
      <c r="AJ4079" s="37"/>
      <c r="AK4079" s="37"/>
    </row>
    <row r="4080" spans="6:37" x14ac:dyDescent="0.25">
      <c r="F4080" s="106"/>
      <c r="J4080" s="110">
        <v>51224</v>
      </c>
      <c r="K4080" s="106">
        <v>3.9209399999999999</v>
      </c>
      <c r="AF4080" s="35"/>
      <c r="AG4080" s="36"/>
      <c r="AH4080" s="36"/>
      <c r="AJ4080" s="37"/>
      <c r="AK4080" s="37"/>
    </row>
    <row r="4081" spans="6:37" x14ac:dyDescent="0.25">
      <c r="F4081" s="106"/>
      <c r="J4081" s="110">
        <v>51228</v>
      </c>
      <c r="K4081" s="106">
        <v>3.9203000000000001</v>
      </c>
      <c r="AF4081" s="35"/>
      <c r="AG4081" s="36"/>
      <c r="AH4081" s="36"/>
      <c r="AJ4081" s="37"/>
      <c r="AK4081" s="37"/>
    </row>
    <row r="4082" spans="6:37" x14ac:dyDescent="0.25">
      <c r="F4082" s="106"/>
      <c r="J4082" s="110">
        <v>51229</v>
      </c>
      <c r="K4082" s="106">
        <v>3.9203000000000001</v>
      </c>
      <c r="AF4082" s="35"/>
      <c r="AG4082" s="36"/>
      <c r="AH4082" s="36"/>
      <c r="AJ4082" s="37"/>
      <c r="AK4082" s="37"/>
    </row>
    <row r="4083" spans="6:37" x14ac:dyDescent="0.25">
      <c r="F4083" s="106"/>
      <c r="J4083" s="110">
        <v>51230</v>
      </c>
      <c r="K4083" s="106">
        <v>3.9203000000000001</v>
      </c>
      <c r="AF4083" s="35"/>
      <c r="AG4083" s="36"/>
      <c r="AH4083" s="36"/>
      <c r="AJ4083" s="37"/>
      <c r="AK4083" s="37"/>
    </row>
    <row r="4084" spans="6:37" x14ac:dyDescent="0.25">
      <c r="F4084" s="106"/>
      <c r="J4084" s="110">
        <v>51231</v>
      </c>
      <c r="K4084" s="106">
        <v>3.9203000000000001</v>
      </c>
      <c r="AF4084" s="35"/>
      <c r="AG4084" s="36"/>
      <c r="AH4084" s="36"/>
      <c r="AJ4084" s="37"/>
      <c r="AK4084" s="37"/>
    </row>
    <row r="4085" spans="6:37" x14ac:dyDescent="0.25">
      <c r="F4085" s="106"/>
      <c r="J4085" s="110">
        <v>51232</v>
      </c>
      <c r="K4085" s="106">
        <v>3.9207200000000002</v>
      </c>
      <c r="AF4085" s="35"/>
      <c r="AG4085" s="36"/>
      <c r="AH4085" s="36"/>
      <c r="AJ4085" s="37"/>
      <c r="AK4085" s="37"/>
    </row>
    <row r="4086" spans="6:37" x14ac:dyDescent="0.25">
      <c r="F4086" s="106"/>
      <c r="J4086" s="110">
        <v>51235</v>
      </c>
      <c r="K4086" s="106">
        <v>3.9203000000000001</v>
      </c>
      <c r="AF4086" s="35"/>
      <c r="AG4086" s="36"/>
      <c r="AH4086" s="36"/>
      <c r="AJ4086" s="37"/>
      <c r="AK4086" s="37"/>
    </row>
    <row r="4087" spans="6:37" x14ac:dyDescent="0.25">
      <c r="F4087" s="106"/>
      <c r="J4087" s="110">
        <v>51236</v>
      </c>
      <c r="K4087" s="106">
        <v>3.9203000000000001</v>
      </c>
      <c r="AF4087" s="35"/>
      <c r="AG4087" s="36"/>
      <c r="AH4087" s="36"/>
      <c r="AJ4087" s="37"/>
      <c r="AK4087" s="37"/>
    </row>
    <row r="4088" spans="6:37" x14ac:dyDescent="0.25">
      <c r="F4088" s="106"/>
      <c r="J4088" s="110">
        <v>51237</v>
      </c>
      <c r="K4088" s="106">
        <v>3.9203000000000001</v>
      </c>
      <c r="AF4088" s="35"/>
      <c r="AG4088" s="36"/>
      <c r="AH4088" s="36"/>
      <c r="AJ4088" s="37"/>
      <c r="AK4088" s="37"/>
    </row>
    <row r="4089" spans="6:37" x14ac:dyDescent="0.25">
      <c r="F4089" s="106"/>
      <c r="J4089" s="110">
        <v>51238</v>
      </c>
      <c r="K4089" s="106">
        <v>3.9203000000000001</v>
      </c>
      <c r="AF4089" s="35"/>
      <c r="AG4089" s="36"/>
      <c r="AH4089" s="36"/>
      <c r="AJ4089" s="37"/>
      <c r="AK4089" s="37"/>
    </row>
    <row r="4090" spans="6:37" x14ac:dyDescent="0.25">
      <c r="F4090" s="106"/>
      <c r="J4090" s="110">
        <v>51239</v>
      </c>
      <c r="K4090" s="106">
        <v>3.9207200000000002</v>
      </c>
      <c r="AF4090" s="35"/>
      <c r="AG4090" s="36"/>
      <c r="AH4090" s="36"/>
      <c r="AJ4090" s="37"/>
      <c r="AK4090" s="37"/>
    </row>
    <row r="4091" spans="6:37" x14ac:dyDescent="0.25">
      <c r="F4091" s="106"/>
      <c r="J4091" s="110">
        <v>51242</v>
      </c>
      <c r="K4091" s="106">
        <v>3.9203000000000001</v>
      </c>
      <c r="AF4091" s="35"/>
      <c r="AG4091" s="36"/>
      <c r="AH4091" s="36"/>
      <c r="AJ4091" s="37"/>
      <c r="AK4091" s="37"/>
    </row>
    <row r="4092" spans="6:37" x14ac:dyDescent="0.25">
      <c r="F4092" s="106"/>
      <c r="J4092" s="110">
        <v>51243</v>
      </c>
      <c r="K4092" s="106">
        <v>3.9203000000000001</v>
      </c>
      <c r="AF4092" s="35"/>
      <c r="AG4092" s="36"/>
      <c r="AH4092" s="36"/>
      <c r="AJ4092" s="37"/>
      <c r="AK4092" s="37"/>
    </row>
    <row r="4093" spans="6:37" x14ac:dyDescent="0.25">
      <c r="F4093" s="106"/>
      <c r="J4093" s="110">
        <v>51244</v>
      </c>
      <c r="K4093" s="106">
        <v>3.9203000000000001</v>
      </c>
      <c r="AF4093" s="35"/>
      <c r="AG4093" s="36"/>
      <c r="AH4093" s="36"/>
      <c r="AJ4093" s="37"/>
      <c r="AK4093" s="37"/>
    </row>
    <row r="4094" spans="6:37" x14ac:dyDescent="0.25">
      <c r="F4094" s="106"/>
      <c r="J4094" s="110">
        <v>51245</v>
      </c>
      <c r="K4094" s="106">
        <v>3.9203000000000001</v>
      </c>
      <c r="AF4094" s="35"/>
      <c r="AG4094" s="36"/>
      <c r="AH4094" s="36"/>
      <c r="AJ4094" s="37"/>
      <c r="AK4094" s="37"/>
    </row>
    <row r="4095" spans="6:37" x14ac:dyDescent="0.25">
      <c r="F4095" s="106"/>
      <c r="J4095" s="110">
        <v>51246</v>
      </c>
      <c r="K4095" s="106">
        <v>3.9207200000000002</v>
      </c>
      <c r="AF4095" s="35"/>
      <c r="AG4095" s="36"/>
      <c r="AH4095" s="36"/>
      <c r="AJ4095" s="37"/>
      <c r="AK4095" s="37"/>
    </row>
    <row r="4096" spans="6:37" x14ac:dyDescent="0.25">
      <c r="F4096" s="106"/>
      <c r="J4096" s="110">
        <v>51249</v>
      </c>
      <c r="K4096" s="106">
        <v>3.9203000000000001</v>
      </c>
      <c r="AF4096" s="35"/>
      <c r="AG4096" s="36"/>
      <c r="AH4096" s="36"/>
      <c r="AJ4096" s="37"/>
      <c r="AK4096" s="37"/>
    </row>
    <row r="4097" spans="6:37" x14ac:dyDescent="0.25">
      <c r="F4097" s="106"/>
      <c r="J4097" s="110">
        <v>51250</v>
      </c>
      <c r="K4097" s="106">
        <v>3.9203000000000001</v>
      </c>
      <c r="AF4097" s="35"/>
      <c r="AG4097" s="36"/>
      <c r="AH4097" s="36"/>
      <c r="AJ4097" s="37"/>
      <c r="AK4097" s="37"/>
    </row>
    <row r="4098" spans="6:37" x14ac:dyDescent="0.25">
      <c r="F4098" s="106"/>
      <c r="J4098" s="110">
        <v>51251</v>
      </c>
      <c r="K4098" s="106">
        <v>3.9203000000000001</v>
      </c>
      <c r="AF4098" s="35"/>
      <c r="AG4098" s="36"/>
      <c r="AH4098" s="36"/>
      <c r="AJ4098" s="37"/>
      <c r="AK4098" s="37"/>
    </row>
    <row r="4099" spans="6:37" x14ac:dyDescent="0.25">
      <c r="F4099" s="106"/>
      <c r="J4099" s="110">
        <v>51252</v>
      </c>
      <c r="K4099" s="106">
        <v>3.9203000000000001</v>
      </c>
      <c r="AF4099" s="35"/>
      <c r="AG4099" s="36"/>
      <c r="AH4099" s="36"/>
      <c r="AJ4099" s="37"/>
      <c r="AK4099" s="37"/>
    </row>
    <row r="4100" spans="6:37" x14ac:dyDescent="0.25">
      <c r="F4100" s="106"/>
      <c r="J4100" s="110">
        <v>51253</v>
      </c>
      <c r="K4100" s="106">
        <v>3.9207200000000002</v>
      </c>
      <c r="AF4100" s="35"/>
      <c r="AG4100" s="36"/>
      <c r="AH4100" s="36"/>
      <c r="AJ4100" s="37"/>
      <c r="AK4100" s="37"/>
    </row>
    <row r="4101" spans="6:37" x14ac:dyDescent="0.25">
      <c r="F4101" s="106"/>
      <c r="J4101" s="110">
        <v>51256</v>
      </c>
      <c r="K4101" s="106">
        <v>3.9203000000000001</v>
      </c>
      <c r="AF4101" s="35"/>
      <c r="AG4101" s="36"/>
      <c r="AH4101" s="36"/>
      <c r="AJ4101" s="37"/>
      <c r="AK4101" s="37"/>
    </row>
    <row r="4102" spans="6:37" x14ac:dyDescent="0.25">
      <c r="F4102" s="106"/>
      <c r="J4102" s="110">
        <v>51257</v>
      </c>
      <c r="K4102" s="106">
        <v>3.9203000000000001</v>
      </c>
      <c r="AF4102" s="35"/>
      <c r="AG4102" s="36"/>
      <c r="AH4102" s="36"/>
      <c r="AJ4102" s="37"/>
      <c r="AK4102" s="37"/>
    </row>
    <row r="4103" spans="6:37" x14ac:dyDescent="0.25">
      <c r="F4103" s="106"/>
      <c r="J4103" s="110">
        <v>51258</v>
      </c>
      <c r="K4103" s="106">
        <v>3.9203000000000001</v>
      </c>
      <c r="AF4103" s="35"/>
      <c r="AG4103" s="36"/>
      <c r="AH4103" s="36"/>
      <c r="AJ4103" s="37"/>
      <c r="AK4103" s="37"/>
    </row>
    <row r="4104" spans="6:37" x14ac:dyDescent="0.25">
      <c r="F4104" s="106"/>
      <c r="J4104" s="110">
        <v>51259</v>
      </c>
      <c r="K4104" s="106">
        <v>3.9203000000000001</v>
      </c>
      <c r="AF4104" s="35"/>
      <c r="AG4104" s="36"/>
      <c r="AH4104" s="36"/>
      <c r="AJ4104" s="37"/>
      <c r="AK4104" s="37"/>
    </row>
    <row r="4105" spans="6:37" x14ac:dyDescent="0.25">
      <c r="F4105" s="106"/>
      <c r="J4105" s="110">
        <v>51260</v>
      </c>
      <c r="K4105" s="106">
        <v>3.9207200000000002</v>
      </c>
      <c r="AF4105" s="35"/>
      <c r="AG4105" s="36"/>
      <c r="AH4105" s="36"/>
      <c r="AJ4105" s="37"/>
      <c r="AK4105" s="37"/>
    </row>
    <row r="4106" spans="6:37" x14ac:dyDescent="0.25">
      <c r="F4106" s="106"/>
      <c r="J4106" s="110">
        <v>51263</v>
      </c>
      <c r="K4106" s="106">
        <v>3.9203000000000001</v>
      </c>
      <c r="AF4106" s="35"/>
      <c r="AG4106" s="36"/>
      <c r="AH4106" s="36"/>
      <c r="AJ4106" s="37"/>
      <c r="AK4106" s="37"/>
    </row>
    <row r="4107" spans="6:37" x14ac:dyDescent="0.25">
      <c r="F4107" s="106"/>
      <c r="J4107" s="110">
        <v>51264</v>
      </c>
      <c r="K4107" s="106">
        <v>3.9203000000000001</v>
      </c>
      <c r="AF4107" s="35"/>
      <c r="AG4107" s="36"/>
      <c r="AH4107" s="36"/>
      <c r="AJ4107" s="37"/>
      <c r="AK4107" s="37"/>
    </row>
    <row r="4108" spans="6:37" x14ac:dyDescent="0.25">
      <c r="F4108" s="106"/>
      <c r="J4108" s="110">
        <v>51265</v>
      </c>
      <c r="K4108" s="106">
        <v>3.9203000000000001</v>
      </c>
      <c r="AF4108" s="35"/>
      <c r="AG4108" s="36"/>
      <c r="AH4108" s="36"/>
      <c r="AJ4108" s="37"/>
      <c r="AK4108" s="37"/>
    </row>
    <row r="4109" spans="6:37" x14ac:dyDescent="0.25">
      <c r="F4109" s="106"/>
      <c r="J4109" s="110">
        <v>51266</v>
      </c>
      <c r="K4109" s="106">
        <v>3.9203000000000001</v>
      </c>
      <c r="AF4109" s="35"/>
      <c r="AG4109" s="36"/>
      <c r="AH4109" s="36"/>
      <c r="AJ4109" s="37"/>
      <c r="AK4109" s="37"/>
    </row>
    <row r="4110" spans="6:37" x14ac:dyDescent="0.25">
      <c r="F4110" s="106"/>
      <c r="J4110" s="110">
        <v>51267</v>
      </c>
      <c r="K4110" s="106">
        <v>3.9207200000000002</v>
      </c>
      <c r="AF4110" s="35"/>
      <c r="AG4110" s="36"/>
      <c r="AH4110" s="36"/>
      <c r="AJ4110" s="37"/>
      <c r="AK4110" s="37"/>
    </row>
    <row r="4111" spans="6:37" x14ac:dyDescent="0.25">
      <c r="F4111" s="106"/>
      <c r="J4111" s="110">
        <v>51270</v>
      </c>
      <c r="K4111" s="106">
        <v>3.9203000000000001</v>
      </c>
      <c r="AF4111" s="35"/>
      <c r="AG4111" s="36"/>
      <c r="AH4111" s="36"/>
      <c r="AJ4111" s="37"/>
      <c r="AK4111" s="37"/>
    </row>
    <row r="4112" spans="6:37" x14ac:dyDescent="0.25">
      <c r="F4112" s="106"/>
      <c r="J4112" s="110">
        <v>51271</v>
      </c>
      <c r="K4112" s="106">
        <v>3.9203000000000001</v>
      </c>
      <c r="AF4112" s="35"/>
      <c r="AG4112" s="36"/>
      <c r="AH4112" s="36"/>
      <c r="AJ4112" s="37"/>
      <c r="AK4112" s="37"/>
    </row>
    <row r="4113" spans="6:37" x14ac:dyDescent="0.25">
      <c r="F4113" s="106"/>
      <c r="J4113" s="110">
        <v>51272</v>
      </c>
      <c r="K4113" s="106">
        <v>3.9203000000000001</v>
      </c>
      <c r="AF4113" s="35"/>
      <c r="AG4113" s="36"/>
      <c r="AH4113" s="36"/>
      <c r="AJ4113" s="37"/>
      <c r="AK4113" s="37"/>
    </row>
    <row r="4114" spans="6:37" x14ac:dyDescent="0.25">
      <c r="F4114" s="106"/>
      <c r="J4114" s="110">
        <v>51273</v>
      </c>
      <c r="K4114" s="106">
        <v>3.9203000000000001</v>
      </c>
      <c r="AF4114" s="35"/>
      <c r="AG4114" s="36"/>
      <c r="AH4114" s="36"/>
      <c r="AJ4114" s="37"/>
      <c r="AK4114" s="37"/>
    </row>
    <row r="4115" spans="6:37" x14ac:dyDescent="0.25">
      <c r="F4115" s="106"/>
      <c r="J4115" s="110">
        <v>51274</v>
      </c>
      <c r="K4115" s="106">
        <v>3.9207200000000002</v>
      </c>
      <c r="AF4115" s="35"/>
      <c r="AG4115" s="36"/>
      <c r="AH4115" s="36"/>
      <c r="AJ4115" s="37"/>
      <c r="AK4115" s="37"/>
    </row>
    <row r="4116" spans="6:37" x14ac:dyDescent="0.25">
      <c r="F4116" s="106"/>
      <c r="J4116" s="110">
        <v>51277</v>
      </c>
      <c r="K4116" s="106">
        <v>3.9203000000000001</v>
      </c>
      <c r="AF4116" s="35"/>
      <c r="AG4116" s="36"/>
      <c r="AH4116" s="36"/>
      <c r="AJ4116" s="37"/>
      <c r="AK4116" s="37"/>
    </row>
    <row r="4117" spans="6:37" x14ac:dyDescent="0.25">
      <c r="F4117" s="106"/>
      <c r="J4117" s="110">
        <v>51278</v>
      </c>
      <c r="K4117" s="106">
        <v>3.9203000000000001</v>
      </c>
      <c r="AF4117" s="35"/>
      <c r="AG4117" s="36"/>
      <c r="AH4117" s="36"/>
      <c r="AJ4117" s="37"/>
      <c r="AK4117" s="37"/>
    </row>
    <row r="4118" spans="6:37" x14ac:dyDescent="0.25">
      <c r="F4118" s="106"/>
      <c r="J4118" s="110">
        <v>51279</v>
      </c>
      <c r="K4118" s="106">
        <v>3.9203000000000001</v>
      </c>
      <c r="AF4118" s="35"/>
      <c r="AG4118" s="36"/>
      <c r="AH4118" s="36"/>
      <c r="AJ4118" s="37"/>
      <c r="AK4118" s="37"/>
    </row>
    <row r="4119" spans="6:37" x14ac:dyDescent="0.25">
      <c r="F4119" s="106"/>
      <c r="J4119" s="110">
        <v>51280</v>
      </c>
      <c r="K4119" s="106">
        <v>3.9203000000000001</v>
      </c>
      <c r="AF4119" s="35"/>
      <c r="AG4119" s="36"/>
      <c r="AH4119" s="36"/>
      <c r="AJ4119" s="37"/>
      <c r="AK4119" s="37"/>
    </row>
    <row r="4120" spans="6:37" x14ac:dyDescent="0.25">
      <c r="F4120" s="106"/>
      <c r="J4120" s="110">
        <v>51281</v>
      </c>
      <c r="K4120" s="106">
        <v>3.9209399999999999</v>
      </c>
      <c r="AF4120" s="35"/>
      <c r="AG4120" s="36"/>
      <c r="AH4120" s="36"/>
      <c r="AJ4120" s="37"/>
      <c r="AK4120" s="37"/>
    </row>
    <row r="4121" spans="6:37" x14ac:dyDescent="0.25">
      <c r="F4121" s="106"/>
      <c r="J4121" s="110">
        <v>51285</v>
      </c>
      <c r="K4121" s="106">
        <v>3.9203000000000001</v>
      </c>
      <c r="AF4121" s="35"/>
      <c r="AG4121" s="36"/>
      <c r="AH4121" s="36"/>
      <c r="AJ4121" s="37"/>
      <c r="AK4121" s="37"/>
    </row>
    <row r="4122" spans="6:37" x14ac:dyDescent="0.25">
      <c r="F4122" s="106"/>
      <c r="J4122" s="110">
        <v>51286</v>
      </c>
      <c r="K4122" s="106">
        <v>3.9203000000000001</v>
      </c>
      <c r="AF4122" s="35"/>
      <c r="AG4122" s="36"/>
      <c r="AH4122" s="36"/>
      <c r="AJ4122" s="37"/>
      <c r="AK4122" s="37"/>
    </row>
    <row r="4123" spans="6:37" x14ac:dyDescent="0.25">
      <c r="F4123" s="106"/>
      <c r="J4123" s="110">
        <v>51287</v>
      </c>
      <c r="K4123" s="106">
        <v>3.9203000000000001</v>
      </c>
      <c r="AF4123" s="35"/>
      <c r="AG4123" s="36"/>
      <c r="AH4123" s="36"/>
      <c r="AJ4123" s="37"/>
      <c r="AK4123" s="37"/>
    </row>
    <row r="4124" spans="6:37" x14ac:dyDescent="0.25">
      <c r="F4124" s="106"/>
      <c r="J4124" s="110">
        <v>51288</v>
      </c>
      <c r="K4124" s="106">
        <v>3.9207200000000002</v>
      </c>
      <c r="AF4124" s="35"/>
      <c r="AG4124" s="36"/>
      <c r="AH4124" s="36"/>
      <c r="AJ4124" s="37"/>
      <c r="AK4124" s="37"/>
    </row>
    <row r="4125" spans="6:37" x14ac:dyDescent="0.25">
      <c r="F4125" s="106"/>
      <c r="J4125" s="110">
        <v>51291</v>
      </c>
      <c r="K4125" s="106">
        <v>3.9203000000000001</v>
      </c>
      <c r="AF4125" s="35"/>
      <c r="AG4125" s="36"/>
      <c r="AH4125" s="36"/>
      <c r="AJ4125" s="37"/>
      <c r="AK4125" s="37"/>
    </row>
    <row r="4126" spans="6:37" x14ac:dyDescent="0.25">
      <c r="F4126" s="106"/>
      <c r="J4126" s="110">
        <v>51292</v>
      </c>
      <c r="K4126" s="106">
        <v>3.9203000000000001</v>
      </c>
      <c r="AF4126" s="35"/>
      <c r="AG4126" s="36"/>
      <c r="AH4126" s="36"/>
      <c r="AJ4126" s="37"/>
      <c r="AK4126" s="37"/>
    </row>
    <row r="4127" spans="6:37" x14ac:dyDescent="0.25">
      <c r="F4127" s="106"/>
      <c r="J4127" s="110">
        <v>51293</v>
      </c>
      <c r="K4127" s="106">
        <v>3.9203000000000001</v>
      </c>
      <c r="AF4127" s="35"/>
      <c r="AG4127" s="36"/>
      <c r="AH4127" s="36"/>
      <c r="AJ4127" s="37"/>
      <c r="AK4127" s="37"/>
    </row>
    <row r="4128" spans="6:37" x14ac:dyDescent="0.25">
      <c r="F4128" s="106"/>
      <c r="J4128" s="110">
        <v>51294</v>
      </c>
      <c r="K4128" s="106">
        <v>3.9203000000000001</v>
      </c>
      <c r="AF4128" s="35"/>
      <c r="AG4128" s="36"/>
      <c r="AH4128" s="36"/>
      <c r="AJ4128" s="37"/>
      <c r="AK4128" s="37"/>
    </row>
    <row r="4129" spans="6:37" x14ac:dyDescent="0.25">
      <c r="F4129" s="106"/>
      <c r="J4129" s="110">
        <v>51295</v>
      </c>
      <c r="K4129" s="106">
        <v>3.9207200000000002</v>
      </c>
      <c r="AF4129" s="35"/>
      <c r="AG4129" s="36"/>
      <c r="AH4129" s="36"/>
      <c r="AJ4129" s="37"/>
      <c r="AK4129" s="37"/>
    </row>
    <row r="4130" spans="6:37" x14ac:dyDescent="0.25">
      <c r="F4130" s="106"/>
      <c r="J4130" s="110">
        <v>51298</v>
      </c>
      <c r="K4130" s="106">
        <v>3.9203000000000001</v>
      </c>
      <c r="AF4130" s="35"/>
      <c r="AG4130" s="36"/>
      <c r="AH4130" s="36"/>
      <c r="AJ4130" s="37"/>
      <c r="AK4130" s="37"/>
    </row>
    <row r="4131" spans="6:37" x14ac:dyDescent="0.25">
      <c r="F4131" s="106"/>
      <c r="J4131" s="110">
        <v>51299</v>
      </c>
      <c r="K4131" s="106">
        <v>3.9203000000000001</v>
      </c>
      <c r="AF4131" s="35"/>
      <c r="AG4131" s="36"/>
      <c r="AH4131" s="36"/>
      <c r="AJ4131" s="37"/>
      <c r="AK4131" s="37"/>
    </row>
    <row r="4132" spans="6:37" x14ac:dyDescent="0.25">
      <c r="F4132" s="106"/>
      <c r="J4132" s="110">
        <v>51300</v>
      </c>
      <c r="K4132" s="106">
        <v>3.9203000000000001</v>
      </c>
      <c r="AF4132" s="35"/>
      <c r="AG4132" s="36"/>
      <c r="AH4132" s="36"/>
      <c r="AJ4132" s="37"/>
      <c r="AK4132" s="37"/>
    </row>
    <row r="4133" spans="6:37" x14ac:dyDescent="0.25">
      <c r="F4133" s="106"/>
      <c r="J4133" s="110">
        <v>51301</v>
      </c>
      <c r="K4133" s="106">
        <v>3.9203000000000001</v>
      </c>
      <c r="AF4133" s="35"/>
      <c r="AG4133" s="36"/>
      <c r="AH4133" s="36"/>
      <c r="AJ4133" s="37"/>
      <c r="AK4133" s="37"/>
    </row>
    <row r="4134" spans="6:37" x14ac:dyDescent="0.25">
      <c r="F4134" s="106"/>
      <c r="J4134" s="110">
        <v>51302</v>
      </c>
      <c r="K4134" s="106">
        <v>3.9207200000000002</v>
      </c>
      <c r="AF4134" s="35"/>
      <c r="AG4134" s="36"/>
      <c r="AH4134" s="36"/>
      <c r="AJ4134" s="37"/>
      <c r="AK4134" s="37"/>
    </row>
    <row r="4135" spans="6:37" x14ac:dyDescent="0.25">
      <c r="F4135" s="106"/>
      <c r="J4135" s="110">
        <v>51305</v>
      </c>
      <c r="K4135" s="106">
        <v>3.9205100000000002</v>
      </c>
      <c r="AF4135" s="35"/>
      <c r="AG4135" s="36"/>
      <c r="AH4135" s="36"/>
      <c r="AJ4135" s="37"/>
      <c r="AK4135" s="37"/>
    </row>
    <row r="4136" spans="6:37" x14ac:dyDescent="0.25">
      <c r="F4136" s="106"/>
      <c r="J4136" s="110">
        <v>51307</v>
      </c>
      <c r="K4136" s="106">
        <v>3.9203000000000001</v>
      </c>
      <c r="AF4136" s="35"/>
      <c r="AG4136" s="36"/>
      <c r="AH4136" s="36"/>
      <c r="AJ4136" s="37"/>
      <c r="AK4136" s="37"/>
    </row>
    <row r="4137" spans="6:37" x14ac:dyDescent="0.25">
      <c r="F4137" s="106"/>
      <c r="J4137" s="110">
        <v>51308</v>
      </c>
      <c r="K4137" s="106">
        <v>3.9203000000000001</v>
      </c>
      <c r="AF4137" s="35"/>
      <c r="AG4137" s="36"/>
      <c r="AH4137" s="36"/>
      <c r="AJ4137" s="37"/>
      <c r="AK4137" s="37"/>
    </row>
    <row r="4138" spans="6:37" x14ac:dyDescent="0.25">
      <c r="F4138" s="106"/>
      <c r="J4138" s="110">
        <v>51309</v>
      </c>
      <c r="K4138" s="106">
        <v>3.9207200000000002</v>
      </c>
      <c r="AF4138" s="35"/>
      <c r="AG4138" s="36"/>
      <c r="AH4138" s="36"/>
      <c r="AJ4138" s="37"/>
      <c r="AK4138" s="37"/>
    </row>
    <row r="4139" spans="6:37" x14ac:dyDescent="0.25">
      <c r="F4139" s="106"/>
      <c r="J4139" s="110">
        <v>51312</v>
      </c>
      <c r="K4139" s="106">
        <v>3.9203000000000001</v>
      </c>
      <c r="AF4139" s="35"/>
      <c r="AG4139" s="36"/>
      <c r="AH4139" s="36"/>
      <c r="AJ4139" s="37"/>
      <c r="AK4139" s="37"/>
    </row>
    <row r="4140" spans="6:37" x14ac:dyDescent="0.25">
      <c r="F4140" s="106"/>
      <c r="J4140" s="110">
        <v>51313</v>
      </c>
      <c r="K4140" s="106">
        <v>3.9203000000000001</v>
      </c>
      <c r="AF4140" s="35"/>
      <c r="AG4140" s="36"/>
      <c r="AH4140" s="36"/>
      <c r="AJ4140" s="37"/>
      <c r="AK4140" s="37"/>
    </row>
    <row r="4141" spans="6:37" x14ac:dyDescent="0.25">
      <c r="F4141" s="106"/>
      <c r="J4141" s="110">
        <v>51314</v>
      </c>
      <c r="K4141" s="106">
        <v>3.9203000000000001</v>
      </c>
      <c r="AF4141" s="35"/>
      <c r="AG4141" s="36"/>
      <c r="AH4141" s="36"/>
      <c r="AJ4141" s="37"/>
      <c r="AK4141" s="37"/>
    </row>
    <row r="4142" spans="6:37" x14ac:dyDescent="0.25">
      <c r="F4142" s="106"/>
      <c r="J4142" s="110">
        <v>51315</v>
      </c>
      <c r="K4142" s="106">
        <v>3.9203000000000001</v>
      </c>
      <c r="AF4142" s="35"/>
      <c r="AG4142" s="36"/>
      <c r="AH4142" s="36"/>
      <c r="AJ4142" s="37"/>
      <c r="AK4142" s="37"/>
    </row>
    <row r="4143" spans="6:37" x14ac:dyDescent="0.25">
      <c r="F4143" s="106"/>
      <c r="J4143" s="110">
        <v>51316</v>
      </c>
      <c r="K4143" s="106">
        <v>3.9207200000000002</v>
      </c>
      <c r="AF4143" s="35"/>
      <c r="AG4143" s="36"/>
      <c r="AH4143" s="36"/>
      <c r="AJ4143" s="37"/>
      <c r="AK4143" s="37"/>
    </row>
    <row r="4144" spans="6:37" x14ac:dyDescent="0.25">
      <c r="F4144" s="106"/>
      <c r="J4144" s="110">
        <v>51319</v>
      </c>
      <c r="K4144" s="106">
        <v>3.9203000000000001</v>
      </c>
      <c r="AF4144" s="35"/>
      <c r="AG4144" s="36"/>
      <c r="AH4144" s="36"/>
      <c r="AJ4144" s="37"/>
      <c r="AK4144" s="37"/>
    </row>
    <row r="4145" spans="6:37" x14ac:dyDescent="0.25">
      <c r="F4145" s="106"/>
      <c r="J4145" s="110">
        <v>51320</v>
      </c>
      <c r="K4145" s="106">
        <v>3.9205100000000002</v>
      </c>
      <c r="AF4145" s="35"/>
      <c r="AG4145" s="36"/>
      <c r="AH4145" s="36"/>
      <c r="AJ4145" s="37"/>
      <c r="AK4145" s="37"/>
    </row>
    <row r="4146" spans="6:37" x14ac:dyDescent="0.25">
      <c r="F4146" s="106"/>
      <c r="J4146" s="110">
        <v>51322</v>
      </c>
      <c r="K4146" s="106">
        <v>3.9203000000000001</v>
      </c>
      <c r="AF4146" s="35"/>
      <c r="AG4146" s="36"/>
      <c r="AH4146" s="36"/>
      <c r="AJ4146" s="37"/>
      <c r="AK4146" s="37"/>
    </row>
    <row r="4147" spans="6:37" x14ac:dyDescent="0.25">
      <c r="F4147" s="106"/>
      <c r="J4147" s="110">
        <v>51323</v>
      </c>
      <c r="K4147" s="106">
        <v>3.9207200000000002</v>
      </c>
      <c r="AF4147" s="35"/>
      <c r="AG4147" s="36"/>
      <c r="AH4147" s="36"/>
      <c r="AJ4147" s="37"/>
      <c r="AK4147" s="37"/>
    </row>
    <row r="4148" spans="6:37" x14ac:dyDescent="0.25">
      <c r="F4148" s="106"/>
      <c r="J4148" s="110">
        <v>51326</v>
      </c>
      <c r="K4148" s="106">
        <v>3.9203000000000001</v>
      </c>
      <c r="AF4148" s="35"/>
      <c r="AG4148" s="36"/>
      <c r="AH4148" s="36"/>
      <c r="AJ4148" s="37"/>
      <c r="AK4148" s="37"/>
    </row>
    <row r="4149" spans="6:37" x14ac:dyDescent="0.25">
      <c r="F4149" s="106"/>
      <c r="J4149" s="110">
        <v>51327</v>
      </c>
      <c r="K4149" s="106">
        <v>3.9203000000000001</v>
      </c>
      <c r="AF4149" s="35"/>
      <c r="AG4149" s="36"/>
      <c r="AH4149" s="36"/>
      <c r="AJ4149" s="37"/>
      <c r="AK4149" s="37"/>
    </row>
    <row r="4150" spans="6:37" x14ac:dyDescent="0.25">
      <c r="F4150" s="106"/>
      <c r="J4150" s="110">
        <v>51328</v>
      </c>
      <c r="K4150" s="106">
        <v>3.9203000000000001</v>
      </c>
      <c r="AF4150" s="35"/>
      <c r="AG4150" s="36"/>
      <c r="AH4150" s="36"/>
      <c r="AJ4150" s="37"/>
      <c r="AK4150" s="37"/>
    </row>
    <row r="4151" spans="6:37" x14ac:dyDescent="0.25">
      <c r="F4151" s="106"/>
      <c r="J4151" s="110">
        <v>51329</v>
      </c>
      <c r="K4151" s="106">
        <v>3.9203000000000001</v>
      </c>
      <c r="AF4151" s="35"/>
      <c r="AG4151" s="36"/>
      <c r="AH4151" s="36"/>
      <c r="AJ4151" s="37"/>
      <c r="AK4151" s="37"/>
    </row>
    <row r="4152" spans="6:37" x14ac:dyDescent="0.25">
      <c r="F4152" s="106"/>
      <c r="J4152" s="110">
        <v>51330</v>
      </c>
      <c r="K4152" s="106">
        <v>3.9207200000000002</v>
      </c>
      <c r="AF4152" s="35"/>
      <c r="AG4152" s="36"/>
      <c r="AH4152" s="36"/>
      <c r="AJ4152" s="37"/>
      <c r="AK4152" s="37"/>
    </row>
    <row r="4153" spans="6:37" x14ac:dyDescent="0.25">
      <c r="F4153" s="106"/>
      <c r="J4153" s="110">
        <v>51333</v>
      </c>
      <c r="K4153" s="106">
        <v>3.9203000000000001</v>
      </c>
      <c r="AF4153" s="35"/>
      <c r="AG4153" s="36"/>
      <c r="AH4153" s="36"/>
      <c r="AJ4153" s="37"/>
      <c r="AK4153" s="37"/>
    </row>
    <row r="4154" spans="6:37" x14ac:dyDescent="0.25">
      <c r="F4154" s="106"/>
      <c r="J4154" s="110">
        <v>51334</v>
      </c>
      <c r="K4154" s="106">
        <v>3.9203000000000001</v>
      </c>
      <c r="AF4154" s="35"/>
      <c r="AG4154" s="36"/>
      <c r="AH4154" s="36"/>
      <c r="AJ4154" s="37"/>
      <c r="AK4154" s="37"/>
    </row>
    <row r="4155" spans="6:37" x14ac:dyDescent="0.25">
      <c r="F4155" s="106"/>
      <c r="J4155" s="110">
        <v>51335</v>
      </c>
      <c r="K4155" s="106">
        <v>3.9203000000000001</v>
      </c>
      <c r="AF4155" s="35"/>
      <c r="AG4155" s="36"/>
      <c r="AH4155" s="36"/>
      <c r="AJ4155" s="37"/>
      <c r="AK4155" s="37"/>
    </row>
    <row r="4156" spans="6:37" x14ac:dyDescent="0.25">
      <c r="F4156" s="106"/>
      <c r="J4156" s="110">
        <v>51336</v>
      </c>
      <c r="K4156" s="106">
        <v>3.9203000000000001</v>
      </c>
      <c r="AF4156" s="35"/>
      <c r="AG4156" s="36"/>
      <c r="AH4156" s="36"/>
      <c r="AJ4156" s="37"/>
      <c r="AK4156" s="37"/>
    </row>
    <row r="4157" spans="6:37" x14ac:dyDescent="0.25">
      <c r="F4157" s="106"/>
      <c r="J4157" s="110">
        <v>51337</v>
      </c>
      <c r="K4157" s="106">
        <v>3.9207200000000002</v>
      </c>
      <c r="AF4157" s="35"/>
      <c r="AG4157" s="36"/>
      <c r="AH4157" s="36"/>
      <c r="AJ4157" s="37"/>
      <c r="AK4157" s="37"/>
    </row>
    <row r="4158" spans="6:37" x14ac:dyDescent="0.25">
      <c r="F4158" s="106"/>
      <c r="J4158" s="110">
        <v>51340</v>
      </c>
      <c r="K4158" s="106">
        <v>3.9203000000000001</v>
      </c>
      <c r="AF4158" s="35"/>
      <c r="AG4158" s="36"/>
      <c r="AH4158" s="36"/>
      <c r="AJ4158" s="37"/>
      <c r="AK4158" s="37"/>
    </row>
    <row r="4159" spans="6:37" x14ac:dyDescent="0.25">
      <c r="F4159" s="106"/>
      <c r="J4159" s="110">
        <v>51341</v>
      </c>
      <c r="K4159" s="106">
        <v>3.9203000000000001</v>
      </c>
      <c r="AF4159" s="35"/>
      <c r="AG4159" s="36"/>
      <c r="AH4159" s="36"/>
      <c r="AJ4159" s="37"/>
      <c r="AK4159" s="37"/>
    </row>
    <row r="4160" spans="6:37" x14ac:dyDescent="0.25">
      <c r="F4160" s="106"/>
      <c r="J4160" s="110">
        <v>51342</v>
      </c>
      <c r="K4160" s="106">
        <v>3.9203000000000001</v>
      </c>
      <c r="AF4160" s="35"/>
      <c r="AG4160" s="36"/>
      <c r="AH4160" s="36"/>
      <c r="AJ4160" s="37"/>
      <c r="AK4160" s="37"/>
    </row>
    <row r="4161" spans="6:37" x14ac:dyDescent="0.25">
      <c r="F4161" s="106"/>
      <c r="J4161" s="110">
        <v>51343</v>
      </c>
      <c r="K4161" s="106">
        <v>3.9203000000000001</v>
      </c>
      <c r="AF4161" s="35"/>
      <c r="AG4161" s="36"/>
      <c r="AH4161" s="36"/>
      <c r="AJ4161" s="37"/>
      <c r="AK4161" s="37"/>
    </row>
    <row r="4162" spans="6:37" x14ac:dyDescent="0.25">
      <c r="F4162" s="106"/>
      <c r="J4162" s="110">
        <v>51344</v>
      </c>
      <c r="K4162" s="106">
        <v>3.9207200000000002</v>
      </c>
      <c r="AF4162" s="35"/>
      <c r="AG4162" s="36"/>
      <c r="AH4162" s="36"/>
      <c r="AJ4162" s="37"/>
      <c r="AK4162" s="37"/>
    </row>
    <row r="4163" spans="6:37" x14ac:dyDescent="0.25">
      <c r="F4163" s="106"/>
      <c r="J4163" s="110">
        <v>51347</v>
      </c>
      <c r="K4163" s="106">
        <v>3.9203000000000001</v>
      </c>
      <c r="AF4163" s="35"/>
      <c r="AG4163" s="36"/>
      <c r="AH4163" s="36"/>
      <c r="AJ4163" s="37"/>
      <c r="AK4163" s="37"/>
    </row>
    <row r="4164" spans="6:37" x14ac:dyDescent="0.25">
      <c r="F4164" s="106"/>
      <c r="J4164" s="110">
        <v>51348</v>
      </c>
      <c r="K4164" s="106">
        <v>3.9203000000000001</v>
      </c>
      <c r="AF4164" s="35"/>
      <c r="AG4164" s="36"/>
      <c r="AH4164" s="36"/>
      <c r="AJ4164" s="37"/>
      <c r="AK4164" s="37"/>
    </row>
    <row r="4165" spans="6:37" x14ac:dyDescent="0.25">
      <c r="F4165" s="106"/>
      <c r="J4165" s="110">
        <v>51349</v>
      </c>
      <c r="K4165" s="106">
        <v>3.9203000000000001</v>
      </c>
      <c r="AF4165" s="35"/>
      <c r="AG4165" s="36"/>
      <c r="AH4165" s="36"/>
      <c r="AJ4165" s="37"/>
      <c r="AK4165" s="37"/>
    </row>
    <row r="4166" spans="6:37" x14ac:dyDescent="0.25">
      <c r="F4166" s="106"/>
      <c r="J4166" s="110">
        <v>51350</v>
      </c>
      <c r="K4166" s="106">
        <v>3.9203000000000001</v>
      </c>
      <c r="AF4166" s="35"/>
      <c r="AG4166" s="36"/>
      <c r="AH4166" s="36"/>
      <c r="AJ4166" s="37"/>
      <c r="AK4166" s="37"/>
    </row>
    <row r="4167" spans="6:37" x14ac:dyDescent="0.25">
      <c r="F4167" s="106"/>
      <c r="J4167" s="110">
        <v>51351</v>
      </c>
      <c r="K4167" s="106">
        <v>3.9207200000000002</v>
      </c>
      <c r="AF4167" s="35"/>
      <c r="AG4167" s="36"/>
      <c r="AH4167" s="36"/>
      <c r="AJ4167" s="37"/>
      <c r="AK4167" s="37"/>
    </row>
    <row r="4168" spans="6:37" x14ac:dyDescent="0.25">
      <c r="F4168" s="106"/>
      <c r="J4168" s="110">
        <v>51354</v>
      </c>
      <c r="K4168" s="106">
        <v>3.9203000000000001</v>
      </c>
      <c r="AF4168" s="35"/>
      <c r="AG4168" s="36"/>
      <c r="AH4168" s="36"/>
      <c r="AJ4168" s="37"/>
      <c r="AK4168" s="37"/>
    </row>
    <row r="4169" spans="6:37" x14ac:dyDescent="0.25">
      <c r="F4169" s="106"/>
      <c r="J4169" s="110">
        <v>51355</v>
      </c>
      <c r="K4169" s="106">
        <v>3.9203000000000001</v>
      </c>
      <c r="AF4169" s="35"/>
      <c r="AG4169" s="36"/>
      <c r="AH4169" s="36"/>
      <c r="AJ4169" s="37"/>
      <c r="AK4169" s="37"/>
    </row>
    <row r="4170" spans="6:37" x14ac:dyDescent="0.25">
      <c r="F4170" s="106"/>
      <c r="J4170" s="110">
        <v>51356</v>
      </c>
      <c r="K4170" s="106">
        <v>3.9203000000000001</v>
      </c>
      <c r="AF4170" s="35"/>
      <c r="AG4170" s="36"/>
      <c r="AH4170" s="36"/>
      <c r="AJ4170" s="37"/>
      <c r="AK4170" s="37"/>
    </row>
    <row r="4171" spans="6:37" x14ac:dyDescent="0.25">
      <c r="F4171" s="106"/>
      <c r="J4171" s="110">
        <v>51357</v>
      </c>
      <c r="K4171" s="106">
        <v>3.9203000000000001</v>
      </c>
      <c r="AF4171" s="35"/>
      <c r="AG4171" s="36"/>
      <c r="AH4171" s="36"/>
      <c r="AJ4171" s="37"/>
      <c r="AK4171" s="37"/>
    </row>
    <row r="4172" spans="6:37" x14ac:dyDescent="0.25">
      <c r="F4172" s="106"/>
      <c r="J4172" s="110">
        <v>51358</v>
      </c>
      <c r="K4172" s="106">
        <v>3.9207200000000002</v>
      </c>
      <c r="AF4172" s="35"/>
      <c r="AG4172" s="36"/>
      <c r="AH4172" s="36"/>
      <c r="AJ4172" s="37"/>
      <c r="AK4172" s="37"/>
    </row>
    <row r="4173" spans="6:37" x14ac:dyDescent="0.25">
      <c r="F4173" s="106"/>
      <c r="J4173" s="110">
        <v>51361</v>
      </c>
      <c r="K4173" s="106">
        <v>3.9203000000000001</v>
      </c>
      <c r="AF4173" s="35"/>
      <c r="AG4173" s="36"/>
      <c r="AH4173" s="36"/>
      <c r="AJ4173" s="37"/>
      <c r="AK4173" s="37"/>
    </row>
    <row r="4174" spans="6:37" x14ac:dyDescent="0.25">
      <c r="F4174" s="106"/>
      <c r="J4174" s="110">
        <v>51362</v>
      </c>
      <c r="K4174" s="106">
        <v>3.9203000000000001</v>
      </c>
      <c r="AF4174" s="35"/>
      <c r="AG4174" s="36"/>
      <c r="AH4174" s="36"/>
      <c r="AJ4174" s="37"/>
      <c r="AK4174" s="37"/>
    </row>
    <row r="4175" spans="6:37" x14ac:dyDescent="0.25">
      <c r="F4175" s="106"/>
      <c r="J4175" s="110">
        <v>51363</v>
      </c>
      <c r="K4175" s="106">
        <v>3.9203000000000001</v>
      </c>
      <c r="AF4175" s="35"/>
      <c r="AG4175" s="36"/>
      <c r="AH4175" s="36"/>
      <c r="AJ4175" s="37"/>
      <c r="AK4175" s="37"/>
    </row>
    <row r="4176" spans="6:37" x14ac:dyDescent="0.25">
      <c r="F4176" s="106"/>
      <c r="J4176" s="110">
        <v>51364</v>
      </c>
      <c r="K4176" s="106">
        <v>3.9203000000000001</v>
      </c>
      <c r="AF4176" s="35"/>
      <c r="AG4176" s="36"/>
      <c r="AH4176" s="36"/>
      <c r="AJ4176" s="37"/>
      <c r="AK4176" s="37"/>
    </row>
    <row r="4177" spans="6:37" x14ac:dyDescent="0.25">
      <c r="F4177" s="106"/>
      <c r="J4177" s="110">
        <v>51365</v>
      </c>
      <c r="K4177" s="106">
        <v>3.9207200000000002</v>
      </c>
      <c r="AF4177" s="35"/>
      <c r="AG4177" s="36"/>
      <c r="AH4177" s="36"/>
      <c r="AJ4177" s="37"/>
      <c r="AK4177" s="37"/>
    </row>
    <row r="4178" spans="6:37" x14ac:dyDescent="0.25">
      <c r="F4178" s="106"/>
      <c r="J4178" s="110">
        <v>51368</v>
      </c>
      <c r="K4178" s="106">
        <v>3.9203000000000001</v>
      </c>
      <c r="AF4178" s="35"/>
      <c r="AG4178" s="36"/>
      <c r="AH4178" s="36"/>
      <c r="AJ4178" s="37"/>
      <c r="AK4178" s="37"/>
    </row>
    <row r="4179" spans="6:37" x14ac:dyDescent="0.25">
      <c r="F4179" s="106"/>
      <c r="J4179" s="110">
        <v>51369</v>
      </c>
      <c r="K4179" s="106">
        <v>3.9203000000000001</v>
      </c>
      <c r="AF4179" s="35"/>
      <c r="AG4179" s="36"/>
      <c r="AH4179" s="36"/>
      <c r="AJ4179" s="37"/>
      <c r="AK4179" s="37"/>
    </row>
    <row r="4180" spans="6:37" x14ac:dyDescent="0.25">
      <c r="F4180" s="106"/>
      <c r="J4180" s="110">
        <v>51370</v>
      </c>
      <c r="K4180" s="106">
        <v>3.9203000000000001</v>
      </c>
      <c r="AF4180" s="35"/>
      <c r="AG4180" s="36"/>
      <c r="AH4180" s="36"/>
      <c r="AJ4180" s="37"/>
      <c r="AK4180" s="37"/>
    </row>
    <row r="4181" spans="6:37" x14ac:dyDescent="0.25">
      <c r="F4181" s="106"/>
      <c r="J4181" s="110">
        <v>51371</v>
      </c>
      <c r="K4181" s="106">
        <v>3.9203000000000001</v>
      </c>
      <c r="AF4181" s="35"/>
      <c r="AG4181" s="36"/>
      <c r="AH4181" s="36"/>
      <c r="AJ4181" s="37"/>
      <c r="AK4181" s="37"/>
    </row>
    <row r="4182" spans="6:37" x14ac:dyDescent="0.25">
      <c r="F4182" s="106"/>
      <c r="J4182" s="110">
        <v>51372</v>
      </c>
      <c r="K4182" s="106">
        <v>3.9207200000000002</v>
      </c>
      <c r="AF4182" s="35"/>
      <c r="AG4182" s="36"/>
      <c r="AH4182" s="36"/>
      <c r="AJ4182" s="37"/>
      <c r="AK4182" s="37"/>
    </row>
    <row r="4183" spans="6:37" x14ac:dyDescent="0.25">
      <c r="F4183" s="106"/>
      <c r="J4183" s="110">
        <v>51375</v>
      </c>
      <c r="K4183" s="106">
        <v>3.9203000000000001</v>
      </c>
      <c r="AF4183" s="35"/>
      <c r="AG4183" s="36"/>
      <c r="AH4183" s="36"/>
      <c r="AJ4183" s="37"/>
      <c r="AK4183" s="37"/>
    </row>
    <row r="4184" spans="6:37" x14ac:dyDescent="0.25">
      <c r="F4184" s="106"/>
      <c r="J4184" s="110">
        <v>51376</v>
      </c>
      <c r="K4184" s="106">
        <v>3.9203000000000001</v>
      </c>
      <c r="AF4184" s="35"/>
      <c r="AG4184" s="36"/>
      <c r="AH4184" s="36"/>
      <c r="AJ4184" s="37"/>
      <c r="AK4184" s="37"/>
    </row>
    <row r="4185" spans="6:37" x14ac:dyDescent="0.25">
      <c r="F4185" s="106"/>
      <c r="J4185" s="110">
        <v>51377</v>
      </c>
      <c r="K4185" s="106">
        <v>3.9203000000000001</v>
      </c>
      <c r="AF4185" s="35"/>
      <c r="AG4185" s="36"/>
      <c r="AH4185" s="36"/>
      <c r="AJ4185" s="37"/>
      <c r="AK4185" s="37"/>
    </row>
    <row r="4186" spans="6:37" x14ac:dyDescent="0.25">
      <c r="F4186" s="106"/>
      <c r="J4186" s="110">
        <v>51378</v>
      </c>
      <c r="K4186" s="106">
        <v>3.9203000000000001</v>
      </c>
      <c r="AF4186" s="35"/>
      <c r="AG4186" s="36"/>
      <c r="AH4186" s="36"/>
      <c r="AJ4186" s="37"/>
      <c r="AK4186" s="37"/>
    </row>
    <row r="4187" spans="6:37" x14ac:dyDescent="0.25">
      <c r="F4187" s="106"/>
      <c r="J4187" s="110">
        <v>51379</v>
      </c>
      <c r="K4187" s="106">
        <v>3.9209399999999999</v>
      </c>
      <c r="AF4187" s="35"/>
      <c r="AG4187" s="36"/>
      <c r="AH4187" s="36"/>
      <c r="AJ4187" s="37"/>
      <c r="AK4187" s="37"/>
    </row>
    <row r="4188" spans="6:37" x14ac:dyDescent="0.25">
      <c r="F4188" s="106"/>
      <c r="J4188" s="110">
        <v>51383</v>
      </c>
      <c r="K4188" s="106">
        <v>3.9203000000000001</v>
      </c>
      <c r="AF4188" s="35"/>
      <c r="AG4188" s="36"/>
      <c r="AH4188" s="36"/>
      <c r="AJ4188" s="37"/>
      <c r="AK4188" s="37"/>
    </row>
    <row r="4189" spans="6:37" x14ac:dyDescent="0.25">
      <c r="F4189" s="106"/>
      <c r="J4189" s="110">
        <v>51384</v>
      </c>
      <c r="K4189" s="106">
        <v>3.9203000000000001</v>
      </c>
      <c r="AF4189" s="35"/>
      <c r="AG4189" s="36"/>
      <c r="AH4189" s="36"/>
      <c r="AJ4189" s="37"/>
      <c r="AK4189" s="37"/>
    </row>
    <row r="4190" spans="6:37" x14ac:dyDescent="0.25">
      <c r="F4190" s="106"/>
      <c r="J4190" s="110">
        <v>51385</v>
      </c>
      <c r="K4190" s="106">
        <v>3.9203000000000001</v>
      </c>
      <c r="AF4190" s="35"/>
      <c r="AG4190" s="36"/>
      <c r="AH4190" s="36"/>
      <c r="AJ4190" s="37"/>
      <c r="AK4190" s="37"/>
    </row>
    <row r="4191" spans="6:37" x14ac:dyDescent="0.25">
      <c r="F4191" s="106"/>
      <c r="J4191" s="110">
        <v>51386</v>
      </c>
      <c r="K4191" s="106">
        <v>3.9207200000000002</v>
      </c>
      <c r="AF4191" s="35"/>
      <c r="AG4191" s="36"/>
      <c r="AH4191" s="36"/>
      <c r="AJ4191" s="37"/>
      <c r="AK4191" s="37"/>
    </row>
    <row r="4192" spans="6:37" x14ac:dyDescent="0.25">
      <c r="F4192" s="106"/>
      <c r="J4192" s="110">
        <v>51389</v>
      </c>
      <c r="K4192" s="106">
        <v>3.9203000000000001</v>
      </c>
      <c r="AF4192" s="35"/>
      <c r="AG4192" s="36"/>
      <c r="AH4192" s="36"/>
      <c r="AJ4192" s="37"/>
      <c r="AK4192" s="37"/>
    </row>
    <row r="4193" spans="6:37" x14ac:dyDescent="0.25">
      <c r="F4193" s="106"/>
      <c r="J4193" s="110">
        <v>51390</v>
      </c>
      <c r="K4193" s="106">
        <v>3.9203000000000001</v>
      </c>
      <c r="AF4193" s="35"/>
      <c r="AG4193" s="36"/>
      <c r="AH4193" s="36"/>
      <c r="AJ4193" s="37"/>
      <c r="AK4193" s="37"/>
    </row>
    <row r="4194" spans="6:37" x14ac:dyDescent="0.25">
      <c r="F4194" s="106"/>
      <c r="J4194" s="110">
        <v>51391</v>
      </c>
      <c r="K4194" s="106">
        <v>3.9203000000000001</v>
      </c>
      <c r="AF4194" s="35"/>
      <c r="AG4194" s="36"/>
      <c r="AH4194" s="36"/>
      <c r="AJ4194" s="37"/>
      <c r="AK4194" s="37"/>
    </row>
    <row r="4195" spans="6:37" x14ac:dyDescent="0.25">
      <c r="F4195" s="106"/>
      <c r="J4195" s="110">
        <v>51392</v>
      </c>
      <c r="K4195" s="106">
        <v>3.9203000000000001</v>
      </c>
      <c r="AF4195" s="35"/>
      <c r="AG4195" s="36"/>
      <c r="AH4195" s="36"/>
      <c r="AJ4195" s="37"/>
      <c r="AK4195" s="37"/>
    </row>
    <row r="4196" spans="6:37" x14ac:dyDescent="0.25">
      <c r="F4196" s="106"/>
      <c r="J4196" s="110">
        <v>51393</v>
      </c>
      <c r="K4196" s="106">
        <v>3.9207200000000002</v>
      </c>
      <c r="AF4196" s="35"/>
      <c r="AG4196" s="36"/>
      <c r="AH4196" s="36"/>
      <c r="AJ4196" s="37"/>
      <c r="AK4196" s="37"/>
    </row>
    <row r="4197" spans="6:37" x14ac:dyDescent="0.25">
      <c r="F4197" s="106"/>
      <c r="J4197" s="110">
        <v>51396</v>
      </c>
      <c r="K4197" s="106">
        <v>3.9203000000000001</v>
      </c>
      <c r="AF4197" s="35"/>
      <c r="AG4197" s="36"/>
      <c r="AH4197" s="36"/>
      <c r="AJ4197" s="37"/>
      <c r="AK4197" s="37"/>
    </row>
    <row r="4198" spans="6:37" x14ac:dyDescent="0.25">
      <c r="F4198" s="106"/>
      <c r="J4198" s="110">
        <v>51397</v>
      </c>
      <c r="K4198" s="106">
        <v>3.9203000000000001</v>
      </c>
      <c r="AF4198" s="35"/>
      <c r="AG4198" s="36"/>
      <c r="AH4198" s="36"/>
      <c r="AJ4198" s="37"/>
      <c r="AK4198" s="37"/>
    </row>
    <row r="4199" spans="6:37" x14ac:dyDescent="0.25">
      <c r="F4199" s="106"/>
      <c r="J4199" s="110">
        <v>51398</v>
      </c>
      <c r="K4199" s="106">
        <v>3.9203000000000001</v>
      </c>
      <c r="AF4199" s="35"/>
      <c r="AG4199" s="36"/>
      <c r="AH4199" s="36"/>
      <c r="AJ4199" s="37"/>
      <c r="AK4199" s="37"/>
    </row>
    <row r="4200" spans="6:37" x14ac:dyDescent="0.25">
      <c r="F4200" s="106"/>
      <c r="J4200" s="110">
        <v>51399</v>
      </c>
      <c r="K4200" s="106">
        <v>3.9203000000000001</v>
      </c>
      <c r="AF4200" s="35"/>
      <c r="AG4200" s="36"/>
      <c r="AH4200" s="36"/>
      <c r="AJ4200" s="37"/>
      <c r="AK4200" s="37"/>
    </row>
    <row r="4201" spans="6:37" x14ac:dyDescent="0.25">
      <c r="F4201" s="106"/>
      <c r="J4201" s="110">
        <v>51400</v>
      </c>
      <c r="K4201" s="106">
        <v>3.9207200000000002</v>
      </c>
      <c r="AF4201" s="35"/>
      <c r="AG4201" s="36"/>
      <c r="AH4201" s="36"/>
      <c r="AJ4201" s="37"/>
      <c r="AK4201" s="37"/>
    </row>
    <row r="4202" spans="6:37" x14ac:dyDescent="0.25">
      <c r="F4202" s="106"/>
      <c r="J4202" s="110">
        <v>51403</v>
      </c>
      <c r="K4202" s="106">
        <v>3.9203000000000001</v>
      </c>
      <c r="AF4202" s="35"/>
      <c r="AG4202" s="36"/>
      <c r="AH4202" s="36"/>
      <c r="AJ4202" s="37"/>
      <c r="AK4202" s="37"/>
    </row>
    <row r="4203" spans="6:37" x14ac:dyDescent="0.25">
      <c r="F4203" s="106"/>
      <c r="J4203" s="110">
        <v>51404</v>
      </c>
      <c r="K4203" s="106">
        <v>3.9203000000000001</v>
      </c>
      <c r="AF4203" s="35"/>
      <c r="AG4203" s="36"/>
      <c r="AH4203" s="36"/>
      <c r="AJ4203" s="37"/>
      <c r="AK4203" s="37"/>
    </row>
    <row r="4204" spans="6:37" x14ac:dyDescent="0.25">
      <c r="F4204" s="106"/>
      <c r="J4204" s="110">
        <v>51405</v>
      </c>
      <c r="K4204" s="106">
        <v>3.9203000000000001</v>
      </c>
      <c r="AF4204" s="35"/>
      <c r="AG4204" s="36"/>
      <c r="AH4204" s="36"/>
      <c r="AJ4204" s="37"/>
      <c r="AK4204" s="37"/>
    </row>
    <row r="4205" spans="6:37" x14ac:dyDescent="0.25">
      <c r="F4205" s="106"/>
      <c r="J4205" s="110">
        <v>51406</v>
      </c>
      <c r="K4205" s="106">
        <v>3.9203000000000001</v>
      </c>
      <c r="AF4205" s="35"/>
      <c r="AG4205" s="36"/>
      <c r="AH4205" s="36"/>
      <c r="AJ4205" s="37"/>
      <c r="AK4205" s="37"/>
    </row>
    <row r="4206" spans="6:37" x14ac:dyDescent="0.25">
      <c r="F4206" s="106"/>
      <c r="J4206" s="110">
        <v>51407</v>
      </c>
      <c r="K4206" s="106">
        <v>3.9207200000000002</v>
      </c>
      <c r="AF4206" s="35"/>
      <c r="AG4206" s="36"/>
      <c r="AH4206" s="36"/>
      <c r="AJ4206" s="37"/>
      <c r="AK4206" s="37"/>
    </row>
    <row r="4207" spans="6:37" x14ac:dyDescent="0.25">
      <c r="F4207" s="106"/>
      <c r="J4207" s="110">
        <v>51410</v>
      </c>
      <c r="K4207" s="106">
        <v>3.9203000000000001</v>
      </c>
      <c r="AF4207" s="35"/>
      <c r="AG4207" s="36"/>
      <c r="AH4207" s="36"/>
      <c r="AJ4207" s="37"/>
      <c r="AK4207" s="37"/>
    </row>
    <row r="4208" spans="6:37" x14ac:dyDescent="0.25">
      <c r="F4208" s="106"/>
      <c r="J4208" s="110">
        <v>51411</v>
      </c>
      <c r="K4208" s="106">
        <v>3.9203000000000001</v>
      </c>
      <c r="AF4208" s="35"/>
      <c r="AG4208" s="36"/>
      <c r="AH4208" s="36"/>
      <c r="AJ4208" s="37"/>
      <c r="AK4208" s="37"/>
    </row>
    <row r="4209" spans="6:37" x14ac:dyDescent="0.25">
      <c r="F4209" s="106"/>
      <c r="J4209" s="110">
        <v>51412</v>
      </c>
      <c r="K4209" s="106">
        <v>3.9203000000000001</v>
      </c>
      <c r="AF4209" s="35"/>
      <c r="AG4209" s="36"/>
      <c r="AH4209" s="36"/>
      <c r="AJ4209" s="37"/>
      <c r="AK4209" s="37"/>
    </row>
    <row r="4210" spans="6:37" x14ac:dyDescent="0.25">
      <c r="F4210" s="106"/>
      <c r="J4210" s="110">
        <v>51413</v>
      </c>
      <c r="K4210" s="106">
        <v>3.9203000000000001</v>
      </c>
      <c r="AF4210" s="35"/>
      <c r="AG4210" s="36"/>
      <c r="AH4210" s="36"/>
      <c r="AJ4210" s="37"/>
      <c r="AK4210" s="37"/>
    </row>
    <row r="4211" spans="6:37" x14ac:dyDescent="0.25">
      <c r="F4211" s="106"/>
      <c r="J4211" s="110">
        <v>51414</v>
      </c>
      <c r="K4211" s="106">
        <v>3.9209399999999999</v>
      </c>
      <c r="AF4211" s="35"/>
      <c r="AG4211" s="36"/>
      <c r="AH4211" s="36"/>
      <c r="AJ4211" s="37"/>
      <c r="AK4211" s="37"/>
    </row>
    <row r="4212" spans="6:37" x14ac:dyDescent="0.25">
      <c r="F4212" s="106"/>
      <c r="J4212" s="110">
        <v>51418</v>
      </c>
      <c r="K4212" s="106">
        <v>3.9203000000000001</v>
      </c>
      <c r="AF4212" s="35"/>
      <c r="AG4212" s="36"/>
      <c r="AH4212" s="36"/>
      <c r="AJ4212" s="37"/>
      <c r="AK4212" s="37"/>
    </row>
    <row r="4213" spans="6:37" x14ac:dyDescent="0.25">
      <c r="F4213" s="106"/>
      <c r="J4213" s="110">
        <v>51419</v>
      </c>
      <c r="K4213" s="106">
        <v>3.9203000000000001</v>
      </c>
      <c r="AF4213" s="35"/>
      <c r="AG4213" s="36"/>
      <c r="AH4213" s="36"/>
      <c r="AJ4213" s="37"/>
      <c r="AK4213" s="37"/>
    </row>
    <row r="4214" spans="6:37" x14ac:dyDescent="0.25">
      <c r="F4214" s="106"/>
      <c r="J4214" s="110">
        <v>51420</v>
      </c>
      <c r="K4214" s="106">
        <v>3.9203000000000001</v>
      </c>
      <c r="AF4214" s="35"/>
      <c r="AG4214" s="36"/>
      <c r="AH4214" s="36"/>
      <c r="AJ4214" s="37"/>
      <c r="AK4214" s="37"/>
    </row>
    <row r="4215" spans="6:37" x14ac:dyDescent="0.25">
      <c r="F4215" s="106"/>
      <c r="J4215" s="110">
        <v>51421</v>
      </c>
      <c r="K4215" s="106">
        <v>3.9207200000000002</v>
      </c>
      <c r="AF4215" s="35"/>
      <c r="AG4215" s="36"/>
      <c r="AH4215" s="36"/>
      <c r="AJ4215" s="37"/>
      <c r="AK4215" s="37"/>
    </row>
    <row r="4216" spans="6:37" x14ac:dyDescent="0.25">
      <c r="F4216" s="106"/>
      <c r="J4216" s="110">
        <v>51424</v>
      </c>
      <c r="K4216" s="106">
        <v>3.9203000000000001</v>
      </c>
      <c r="AF4216" s="35"/>
      <c r="AG4216" s="36"/>
      <c r="AH4216" s="36"/>
      <c r="AJ4216" s="37"/>
      <c r="AK4216" s="37"/>
    </row>
    <row r="4217" spans="6:37" x14ac:dyDescent="0.25">
      <c r="F4217" s="106"/>
      <c r="J4217" s="110">
        <v>51425</v>
      </c>
      <c r="K4217" s="106">
        <v>3.9203000000000001</v>
      </c>
      <c r="AF4217" s="35"/>
      <c r="AG4217" s="36"/>
      <c r="AH4217" s="36"/>
      <c r="AJ4217" s="37"/>
      <c r="AK4217" s="37"/>
    </row>
    <row r="4218" spans="6:37" x14ac:dyDescent="0.25">
      <c r="F4218" s="106"/>
      <c r="J4218" s="110">
        <v>51426</v>
      </c>
      <c r="K4218" s="106">
        <v>3.9203000000000001</v>
      </c>
      <c r="AF4218" s="35"/>
      <c r="AG4218" s="36"/>
      <c r="AH4218" s="36"/>
      <c r="AJ4218" s="37"/>
      <c r="AK4218" s="37"/>
    </row>
    <row r="4219" spans="6:37" x14ac:dyDescent="0.25">
      <c r="F4219" s="106"/>
      <c r="J4219" s="110">
        <v>51427</v>
      </c>
      <c r="K4219" s="106">
        <v>3.9203000000000001</v>
      </c>
      <c r="AF4219" s="35"/>
      <c r="AG4219" s="36"/>
      <c r="AH4219" s="36"/>
      <c r="AJ4219" s="37"/>
      <c r="AK4219" s="37"/>
    </row>
    <row r="4220" spans="6:37" x14ac:dyDescent="0.25">
      <c r="F4220" s="106"/>
      <c r="J4220" s="110">
        <v>51428</v>
      </c>
      <c r="K4220" s="106">
        <v>3.9207200000000002</v>
      </c>
      <c r="AF4220" s="35"/>
      <c r="AG4220" s="36"/>
      <c r="AH4220" s="36"/>
      <c r="AJ4220" s="37"/>
      <c r="AK4220" s="37"/>
    </row>
    <row r="4221" spans="6:37" x14ac:dyDescent="0.25">
      <c r="F4221" s="106"/>
      <c r="J4221" s="110">
        <v>51431</v>
      </c>
      <c r="K4221" s="106">
        <v>3.9203000000000001</v>
      </c>
      <c r="AF4221" s="35"/>
      <c r="AG4221" s="36"/>
      <c r="AH4221" s="36"/>
      <c r="AJ4221" s="37"/>
      <c r="AK4221" s="37"/>
    </row>
    <row r="4222" spans="6:37" x14ac:dyDescent="0.25">
      <c r="F4222" s="106"/>
      <c r="J4222" s="110">
        <v>51432</v>
      </c>
      <c r="K4222" s="106">
        <v>3.9203000000000001</v>
      </c>
      <c r="AF4222" s="35"/>
      <c r="AG4222" s="36"/>
      <c r="AH4222" s="36"/>
      <c r="AJ4222" s="37"/>
      <c r="AK4222" s="37"/>
    </row>
    <row r="4223" spans="6:37" x14ac:dyDescent="0.25">
      <c r="F4223" s="106"/>
      <c r="J4223" s="110">
        <v>51433</v>
      </c>
      <c r="K4223" s="106">
        <v>3.9203000000000001</v>
      </c>
      <c r="AF4223" s="35"/>
      <c r="AG4223" s="36"/>
      <c r="AH4223" s="36"/>
      <c r="AJ4223" s="37"/>
      <c r="AK4223" s="37"/>
    </row>
    <row r="4224" spans="6:37" x14ac:dyDescent="0.25">
      <c r="F4224" s="106"/>
      <c r="J4224" s="110">
        <v>51434</v>
      </c>
      <c r="K4224" s="106">
        <v>3.9203000000000001</v>
      </c>
      <c r="AF4224" s="35"/>
      <c r="AG4224" s="36"/>
      <c r="AH4224" s="36"/>
      <c r="AJ4224" s="37"/>
      <c r="AK4224" s="37"/>
    </row>
    <row r="4225" spans="6:37" x14ac:dyDescent="0.25">
      <c r="F4225" s="106"/>
      <c r="J4225" s="110">
        <v>51435</v>
      </c>
      <c r="K4225" s="106">
        <v>3.9207200000000002</v>
      </c>
      <c r="AF4225" s="35"/>
      <c r="AG4225" s="36"/>
      <c r="AH4225" s="36"/>
      <c r="AJ4225" s="37"/>
      <c r="AK4225" s="37"/>
    </row>
    <row r="4226" spans="6:37" x14ac:dyDescent="0.25">
      <c r="F4226" s="106"/>
      <c r="J4226" s="110">
        <v>51438</v>
      </c>
      <c r="K4226" s="106">
        <v>3.9203000000000001</v>
      </c>
      <c r="AF4226" s="35"/>
      <c r="AG4226" s="36"/>
      <c r="AH4226" s="36"/>
      <c r="AJ4226" s="37"/>
      <c r="AK4226" s="37"/>
    </row>
    <row r="4227" spans="6:37" x14ac:dyDescent="0.25">
      <c r="F4227" s="106"/>
      <c r="J4227" s="110">
        <v>51439</v>
      </c>
      <c r="K4227" s="106">
        <v>3.9203000000000001</v>
      </c>
      <c r="AF4227" s="35"/>
      <c r="AG4227" s="36"/>
      <c r="AH4227" s="36"/>
      <c r="AJ4227" s="37"/>
      <c r="AK4227" s="37"/>
    </row>
    <row r="4228" spans="6:37" x14ac:dyDescent="0.25">
      <c r="F4228" s="106"/>
      <c r="J4228" s="110">
        <v>51440</v>
      </c>
      <c r="K4228" s="106">
        <v>3.9203000000000001</v>
      </c>
      <c r="AF4228" s="35"/>
      <c r="AG4228" s="36"/>
      <c r="AH4228" s="36"/>
      <c r="AJ4228" s="37"/>
      <c r="AK4228" s="37"/>
    </row>
    <row r="4229" spans="6:37" x14ac:dyDescent="0.25">
      <c r="F4229" s="106"/>
      <c r="J4229" s="110">
        <v>51441</v>
      </c>
      <c r="K4229" s="106">
        <v>3.9203000000000001</v>
      </c>
      <c r="AF4229" s="35"/>
      <c r="AG4229" s="36"/>
      <c r="AH4229" s="36"/>
      <c r="AJ4229" s="37"/>
      <c r="AK4229" s="37"/>
    </row>
    <row r="4230" spans="6:37" x14ac:dyDescent="0.25">
      <c r="F4230" s="106"/>
      <c r="J4230" s="110">
        <v>51442</v>
      </c>
      <c r="K4230" s="106">
        <v>3.9207200000000002</v>
      </c>
      <c r="AF4230" s="35"/>
      <c r="AG4230" s="36"/>
      <c r="AH4230" s="36"/>
      <c r="AJ4230" s="37"/>
      <c r="AK4230" s="37"/>
    </row>
    <row r="4231" spans="6:37" x14ac:dyDescent="0.25">
      <c r="F4231" s="106"/>
      <c r="J4231" s="110">
        <v>51445</v>
      </c>
      <c r="K4231" s="106">
        <v>3.9203000000000001</v>
      </c>
      <c r="AF4231" s="35"/>
      <c r="AG4231" s="36"/>
      <c r="AH4231" s="36"/>
      <c r="AJ4231" s="37"/>
      <c r="AK4231" s="37"/>
    </row>
    <row r="4232" spans="6:37" x14ac:dyDescent="0.25">
      <c r="F4232" s="106"/>
      <c r="J4232" s="110">
        <v>51446</v>
      </c>
      <c r="K4232" s="106">
        <v>3.9203000000000001</v>
      </c>
      <c r="AF4232" s="35"/>
      <c r="AG4232" s="36"/>
      <c r="AH4232" s="36"/>
      <c r="AJ4232" s="37"/>
      <c r="AK4232" s="37"/>
    </row>
    <row r="4233" spans="6:37" x14ac:dyDescent="0.25">
      <c r="F4233" s="106"/>
      <c r="J4233" s="110">
        <v>51447</v>
      </c>
      <c r="K4233" s="106">
        <v>3.9203000000000001</v>
      </c>
      <c r="AF4233" s="35"/>
      <c r="AG4233" s="36"/>
      <c r="AH4233" s="36"/>
      <c r="AJ4233" s="37"/>
      <c r="AK4233" s="37"/>
    </row>
    <row r="4234" spans="6:37" x14ac:dyDescent="0.25">
      <c r="F4234" s="106"/>
      <c r="J4234" s="110">
        <v>51448</v>
      </c>
      <c r="K4234" s="106">
        <v>3.9203000000000001</v>
      </c>
      <c r="AF4234" s="35"/>
      <c r="AG4234" s="36"/>
      <c r="AH4234" s="36"/>
      <c r="AJ4234" s="37"/>
      <c r="AK4234" s="37"/>
    </row>
    <row r="4235" spans="6:37" x14ac:dyDescent="0.25">
      <c r="F4235" s="106"/>
      <c r="J4235" s="110">
        <v>51449</v>
      </c>
      <c r="K4235" s="106">
        <v>3.9209399999999999</v>
      </c>
      <c r="AF4235" s="35"/>
      <c r="AG4235" s="36"/>
      <c r="AH4235" s="36"/>
      <c r="AJ4235" s="37"/>
      <c r="AK4235" s="37"/>
    </row>
    <row r="4236" spans="6:37" x14ac:dyDescent="0.25">
      <c r="F4236" s="106"/>
      <c r="J4236" s="110">
        <v>51453</v>
      </c>
      <c r="K4236" s="106">
        <v>3.9203000000000001</v>
      </c>
      <c r="AF4236" s="35"/>
      <c r="AG4236" s="36"/>
      <c r="AH4236" s="36"/>
      <c r="AJ4236" s="37"/>
      <c r="AK4236" s="37"/>
    </row>
    <row r="4237" spans="6:37" x14ac:dyDescent="0.25">
      <c r="F4237" s="106"/>
      <c r="J4237" s="110">
        <v>51454</v>
      </c>
      <c r="K4237" s="106">
        <v>3.9203000000000001</v>
      </c>
      <c r="AF4237" s="35"/>
      <c r="AG4237" s="36"/>
      <c r="AH4237" s="36"/>
      <c r="AJ4237" s="37"/>
      <c r="AK4237" s="37"/>
    </row>
    <row r="4238" spans="6:37" x14ac:dyDescent="0.25">
      <c r="F4238" s="106"/>
      <c r="J4238" s="110">
        <v>51455</v>
      </c>
      <c r="K4238" s="106">
        <v>3.9203000000000001</v>
      </c>
      <c r="AF4238" s="35"/>
      <c r="AG4238" s="36"/>
      <c r="AH4238" s="36"/>
      <c r="AJ4238" s="37"/>
      <c r="AK4238" s="37"/>
    </row>
    <row r="4239" spans="6:37" x14ac:dyDescent="0.25">
      <c r="F4239" s="106"/>
      <c r="J4239" s="110">
        <v>51456</v>
      </c>
      <c r="K4239" s="106">
        <v>3.9207200000000002</v>
      </c>
      <c r="AF4239" s="35"/>
      <c r="AG4239" s="36"/>
      <c r="AH4239" s="36"/>
      <c r="AJ4239" s="37"/>
      <c r="AK4239" s="37"/>
    </row>
    <row r="4240" spans="6:37" x14ac:dyDescent="0.25">
      <c r="F4240" s="106"/>
      <c r="J4240" s="110">
        <v>51459</v>
      </c>
      <c r="K4240" s="106">
        <v>3.9203000000000001</v>
      </c>
      <c r="AF4240" s="35"/>
      <c r="AG4240" s="36"/>
      <c r="AH4240" s="36"/>
      <c r="AJ4240" s="37"/>
      <c r="AK4240" s="37"/>
    </row>
    <row r="4241" spans="6:37" x14ac:dyDescent="0.25">
      <c r="F4241" s="106"/>
      <c r="J4241" s="110">
        <v>51460</v>
      </c>
      <c r="K4241" s="106">
        <v>3.9203000000000001</v>
      </c>
      <c r="AF4241" s="35"/>
      <c r="AG4241" s="36"/>
      <c r="AH4241" s="36"/>
      <c r="AJ4241" s="37"/>
      <c r="AK4241" s="37"/>
    </row>
    <row r="4242" spans="6:37" x14ac:dyDescent="0.25">
      <c r="F4242" s="106"/>
      <c r="J4242" s="110">
        <v>51461</v>
      </c>
      <c r="K4242" s="106">
        <v>3.9205100000000002</v>
      </c>
      <c r="AF4242" s="35"/>
      <c r="AG4242" s="36"/>
      <c r="AH4242" s="36"/>
      <c r="AJ4242" s="37"/>
      <c r="AK4242" s="37"/>
    </row>
    <row r="4243" spans="6:37" x14ac:dyDescent="0.25">
      <c r="F4243" s="106"/>
      <c r="J4243" s="110">
        <v>51463</v>
      </c>
      <c r="K4243" s="106">
        <v>3.9207200000000002</v>
      </c>
      <c r="AF4243" s="35"/>
      <c r="AG4243" s="36"/>
      <c r="AH4243" s="36"/>
      <c r="AJ4243" s="37"/>
      <c r="AK4243" s="37"/>
    </row>
    <row r="4244" spans="6:37" x14ac:dyDescent="0.25">
      <c r="F4244" s="106"/>
      <c r="J4244" s="110">
        <v>51466</v>
      </c>
      <c r="K4244" s="106">
        <v>3.9203000000000001</v>
      </c>
      <c r="AF4244" s="35"/>
      <c r="AG4244" s="36"/>
      <c r="AH4244" s="36"/>
      <c r="AJ4244" s="37"/>
      <c r="AK4244" s="37"/>
    </row>
    <row r="4245" spans="6:37" x14ac:dyDescent="0.25">
      <c r="F4245" s="106"/>
      <c r="J4245" s="110">
        <v>51467</v>
      </c>
      <c r="K4245" s="106">
        <v>3.9203000000000001</v>
      </c>
      <c r="AF4245" s="35"/>
      <c r="AG4245" s="36"/>
      <c r="AH4245" s="36"/>
      <c r="AJ4245" s="37"/>
      <c r="AK4245" s="37"/>
    </row>
    <row r="4246" spans="6:37" x14ac:dyDescent="0.25">
      <c r="F4246" s="106"/>
      <c r="J4246" s="110">
        <v>51468</v>
      </c>
      <c r="K4246" s="106">
        <v>3.9203000000000001</v>
      </c>
      <c r="AF4246" s="35"/>
      <c r="AG4246" s="36"/>
      <c r="AH4246" s="36"/>
      <c r="AJ4246" s="37"/>
      <c r="AK4246" s="37"/>
    </row>
    <row r="4247" spans="6:37" x14ac:dyDescent="0.25">
      <c r="F4247" s="106"/>
      <c r="J4247" s="110">
        <v>51469</v>
      </c>
      <c r="K4247" s="106">
        <v>3.9203000000000001</v>
      </c>
      <c r="AF4247" s="35"/>
      <c r="AG4247" s="36"/>
      <c r="AH4247" s="36"/>
      <c r="AJ4247" s="37"/>
      <c r="AK4247" s="37"/>
    </row>
    <row r="4248" spans="6:37" x14ac:dyDescent="0.25">
      <c r="F4248" s="106"/>
      <c r="J4248" s="110">
        <v>51470</v>
      </c>
      <c r="K4248" s="106">
        <v>3.9207200000000002</v>
      </c>
      <c r="AF4248" s="35"/>
      <c r="AG4248" s="36"/>
      <c r="AH4248" s="36"/>
      <c r="AJ4248" s="37"/>
      <c r="AK4248" s="37"/>
    </row>
    <row r="4249" spans="6:37" x14ac:dyDescent="0.25">
      <c r="F4249" s="106"/>
      <c r="J4249" s="110">
        <v>51473</v>
      </c>
      <c r="K4249" s="106">
        <v>3.9203000000000001</v>
      </c>
      <c r="AF4249" s="35"/>
      <c r="AG4249" s="36"/>
      <c r="AH4249" s="36"/>
      <c r="AJ4249" s="37"/>
      <c r="AK4249" s="37"/>
    </row>
    <row r="4250" spans="6:37" x14ac:dyDescent="0.25">
      <c r="F4250" s="106"/>
      <c r="J4250" s="110">
        <v>51474</v>
      </c>
      <c r="K4250" s="106">
        <v>3.9203000000000001</v>
      </c>
      <c r="AF4250" s="35"/>
      <c r="AG4250" s="36"/>
      <c r="AH4250" s="36"/>
      <c r="AJ4250" s="37"/>
      <c r="AK4250" s="37"/>
    </row>
    <row r="4251" spans="6:37" x14ac:dyDescent="0.25">
      <c r="F4251" s="106"/>
      <c r="J4251" s="110">
        <v>51475</v>
      </c>
      <c r="K4251" s="106">
        <v>3.9203000000000001</v>
      </c>
      <c r="AF4251" s="35"/>
      <c r="AG4251" s="36"/>
      <c r="AH4251" s="36"/>
      <c r="AJ4251" s="37"/>
      <c r="AK4251" s="37"/>
    </row>
    <row r="4252" spans="6:37" x14ac:dyDescent="0.25">
      <c r="F4252" s="106"/>
      <c r="J4252" s="110">
        <v>51476</v>
      </c>
      <c r="K4252" s="106">
        <v>3.9203000000000001</v>
      </c>
      <c r="AF4252" s="35"/>
      <c r="AG4252" s="36"/>
      <c r="AH4252" s="36"/>
      <c r="AJ4252" s="37"/>
      <c r="AK4252" s="37"/>
    </row>
    <row r="4253" spans="6:37" x14ac:dyDescent="0.25">
      <c r="F4253" s="106"/>
      <c r="J4253" s="110">
        <v>51477</v>
      </c>
      <c r="K4253" s="106">
        <v>3.9207200000000002</v>
      </c>
      <c r="AF4253" s="35"/>
      <c r="AG4253" s="36"/>
      <c r="AH4253" s="36"/>
      <c r="AJ4253" s="37"/>
      <c r="AK4253" s="37"/>
    </row>
    <row r="4254" spans="6:37" x14ac:dyDescent="0.25">
      <c r="F4254" s="106"/>
      <c r="J4254" s="110">
        <v>51480</v>
      </c>
      <c r="K4254" s="106">
        <v>3.9203000000000001</v>
      </c>
      <c r="AF4254" s="35"/>
      <c r="AG4254" s="36"/>
      <c r="AH4254" s="36"/>
      <c r="AJ4254" s="37"/>
      <c r="AK4254" s="37"/>
    </row>
    <row r="4255" spans="6:37" x14ac:dyDescent="0.25">
      <c r="F4255" s="106"/>
      <c r="J4255" s="110">
        <v>51481</v>
      </c>
      <c r="K4255" s="106">
        <v>3.9203000000000001</v>
      </c>
      <c r="AF4255" s="35"/>
      <c r="AG4255" s="36"/>
      <c r="AH4255" s="36"/>
      <c r="AJ4255" s="37"/>
      <c r="AK4255" s="37"/>
    </row>
    <row r="4256" spans="6:37" x14ac:dyDescent="0.25">
      <c r="F4256" s="106"/>
      <c r="J4256" s="110">
        <v>51482</v>
      </c>
      <c r="K4256" s="106">
        <v>3.9203000000000001</v>
      </c>
      <c r="AF4256" s="35"/>
      <c r="AG4256" s="36"/>
      <c r="AH4256" s="36"/>
      <c r="AJ4256" s="37"/>
      <c r="AK4256" s="37"/>
    </row>
    <row r="4257" spans="6:37" x14ac:dyDescent="0.25">
      <c r="F4257" s="106"/>
      <c r="J4257" s="110">
        <v>51483</v>
      </c>
      <c r="K4257" s="106">
        <v>3.9203000000000001</v>
      </c>
      <c r="AF4257" s="35"/>
      <c r="AG4257" s="36"/>
      <c r="AH4257" s="36"/>
      <c r="AJ4257" s="37"/>
      <c r="AK4257" s="37"/>
    </row>
    <row r="4258" spans="6:37" x14ac:dyDescent="0.25">
      <c r="F4258" s="106"/>
      <c r="J4258" s="110">
        <v>51484</v>
      </c>
      <c r="K4258" s="106">
        <v>3.9207200000000002</v>
      </c>
      <c r="AF4258" s="35"/>
      <c r="AG4258" s="36"/>
      <c r="AH4258" s="36"/>
      <c r="AJ4258" s="37"/>
      <c r="AK4258" s="37"/>
    </row>
    <row r="4259" spans="6:37" x14ac:dyDescent="0.25">
      <c r="F4259" s="106"/>
      <c r="J4259" s="110">
        <v>51487</v>
      </c>
      <c r="K4259" s="106">
        <v>3.9203000000000001</v>
      </c>
      <c r="AF4259" s="35"/>
      <c r="AG4259" s="36"/>
      <c r="AH4259" s="36"/>
      <c r="AJ4259" s="37"/>
      <c r="AK4259" s="37"/>
    </row>
    <row r="4260" spans="6:37" x14ac:dyDescent="0.25">
      <c r="F4260" s="106"/>
      <c r="J4260" s="110">
        <v>51488</v>
      </c>
      <c r="K4260" s="106">
        <v>3.9203000000000001</v>
      </c>
      <c r="AF4260" s="35"/>
      <c r="AG4260" s="36"/>
      <c r="AH4260" s="36"/>
      <c r="AJ4260" s="37"/>
      <c r="AK4260" s="37"/>
    </row>
    <row r="4261" spans="6:37" x14ac:dyDescent="0.25">
      <c r="F4261" s="106"/>
      <c r="J4261" s="110">
        <v>51489</v>
      </c>
      <c r="K4261" s="106">
        <v>3.9203000000000001</v>
      </c>
      <c r="AF4261" s="35"/>
      <c r="AG4261" s="36"/>
      <c r="AH4261" s="36"/>
      <c r="AJ4261" s="37"/>
      <c r="AK4261" s="37"/>
    </row>
    <row r="4262" spans="6:37" x14ac:dyDescent="0.25">
      <c r="F4262" s="106"/>
      <c r="J4262" s="110">
        <v>51490</v>
      </c>
      <c r="K4262" s="106">
        <v>3.9203000000000001</v>
      </c>
      <c r="AF4262" s="35"/>
      <c r="AG4262" s="36"/>
      <c r="AH4262" s="36"/>
      <c r="AJ4262" s="37"/>
      <c r="AK4262" s="37"/>
    </row>
    <row r="4263" spans="6:37" x14ac:dyDescent="0.25">
      <c r="F4263" s="106"/>
      <c r="J4263" s="110">
        <v>51491</v>
      </c>
      <c r="K4263" s="106">
        <v>3.9207200000000002</v>
      </c>
      <c r="AF4263" s="35"/>
      <c r="AG4263" s="36"/>
      <c r="AH4263" s="36"/>
      <c r="AJ4263" s="37"/>
      <c r="AK4263" s="37"/>
    </row>
    <row r="4264" spans="6:37" x14ac:dyDescent="0.25">
      <c r="F4264" s="106"/>
      <c r="J4264" s="110">
        <v>51494</v>
      </c>
      <c r="K4264" s="106">
        <v>3.9205100000000002</v>
      </c>
      <c r="AF4264" s="35"/>
      <c r="AG4264" s="36"/>
      <c r="AH4264" s="36"/>
      <c r="AJ4264" s="37"/>
      <c r="AK4264" s="37"/>
    </row>
    <row r="4265" spans="6:37" x14ac:dyDescent="0.25">
      <c r="F4265" s="106"/>
      <c r="J4265" s="110">
        <v>51496</v>
      </c>
      <c r="K4265" s="106">
        <v>3.9203000000000001</v>
      </c>
      <c r="AF4265" s="35"/>
      <c r="AG4265" s="36"/>
      <c r="AH4265" s="36"/>
      <c r="AJ4265" s="37"/>
      <c r="AK4265" s="37"/>
    </row>
    <row r="4266" spans="6:37" x14ac:dyDescent="0.25">
      <c r="F4266" s="106"/>
      <c r="J4266" s="110">
        <v>51497</v>
      </c>
      <c r="K4266" s="106">
        <v>3.9203000000000001</v>
      </c>
      <c r="AF4266" s="35"/>
      <c r="AG4266" s="36"/>
      <c r="AH4266" s="36"/>
      <c r="AJ4266" s="37"/>
      <c r="AK4266" s="37"/>
    </row>
    <row r="4267" spans="6:37" x14ac:dyDescent="0.25">
      <c r="F4267" s="106"/>
      <c r="J4267" s="110">
        <v>51498</v>
      </c>
      <c r="K4267" s="106">
        <v>3.9207200000000002</v>
      </c>
      <c r="AF4267" s="35"/>
      <c r="AG4267" s="36"/>
      <c r="AH4267" s="36"/>
      <c r="AJ4267" s="37"/>
      <c r="AK4267" s="37"/>
    </row>
    <row r="4268" spans="6:37" x14ac:dyDescent="0.25">
      <c r="F4268" s="106"/>
      <c r="J4268" s="110">
        <v>51501</v>
      </c>
      <c r="K4268" s="106">
        <v>3.9205100000000002</v>
      </c>
      <c r="AF4268" s="35"/>
      <c r="AG4268" s="36"/>
      <c r="AH4268" s="36"/>
      <c r="AJ4268" s="37"/>
      <c r="AK4268" s="37"/>
    </row>
    <row r="4269" spans="6:37" x14ac:dyDescent="0.25">
      <c r="F4269" s="106"/>
      <c r="J4269" s="110">
        <v>51503</v>
      </c>
      <c r="K4269" s="106">
        <v>3.9203000000000001</v>
      </c>
      <c r="AF4269" s="35"/>
      <c r="AG4269" s="36"/>
      <c r="AH4269" s="36"/>
      <c r="AJ4269" s="37"/>
      <c r="AK4269" s="37"/>
    </row>
    <row r="4270" spans="6:37" x14ac:dyDescent="0.25">
      <c r="F4270" s="106"/>
      <c r="J4270" s="110">
        <v>51504</v>
      </c>
      <c r="K4270" s="106">
        <v>3.9203000000000001</v>
      </c>
      <c r="AF4270" s="35"/>
      <c r="AG4270" s="36"/>
      <c r="AH4270" s="36"/>
      <c r="AJ4270" s="37"/>
      <c r="AK4270" s="37"/>
    </row>
    <row r="4271" spans="6:37" x14ac:dyDescent="0.25">
      <c r="F4271" s="106"/>
      <c r="J4271" s="110">
        <v>51505</v>
      </c>
      <c r="K4271" s="106">
        <v>3.9207200000000002</v>
      </c>
      <c r="AF4271" s="35"/>
      <c r="AG4271" s="36"/>
      <c r="AH4271" s="36"/>
      <c r="AJ4271" s="37"/>
      <c r="AK4271" s="37"/>
    </row>
    <row r="4272" spans="6:37" x14ac:dyDescent="0.25">
      <c r="F4272" s="106"/>
      <c r="J4272" s="110">
        <v>51508</v>
      </c>
      <c r="K4272" s="106">
        <v>3.9203000000000001</v>
      </c>
      <c r="AF4272" s="35"/>
      <c r="AG4272" s="36"/>
      <c r="AH4272" s="36"/>
      <c r="AJ4272" s="37"/>
      <c r="AK4272" s="37"/>
    </row>
    <row r="4273" spans="6:37" x14ac:dyDescent="0.25">
      <c r="F4273" s="106"/>
      <c r="J4273" s="110">
        <v>51509</v>
      </c>
      <c r="K4273" s="106">
        <v>3.9203000000000001</v>
      </c>
      <c r="AF4273" s="35"/>
      <c r="AG4273" s="36"/>
      <c r="AH4273" s="36"/>
      <c r="AJ4273" s="37"/>
      <c r="AK4273" s="37"/>
    </row>
    <row r="4274" spans="6:37" x14ac:dyDescent="0.25">
      <c r="F4274" s="106"/>
      <c r="J4274" s="110">
        <v>51510</v>
      </c>
      <c r="K4274" s="106">
        <v>3.9203000000000001</v>
      </c>
      <c r="AF4274" s="35"/>
      <c r="AG4274" s="36"/>
      <c r="AH4274" s="36"/>
      <c r="AJ4274" s="37"/>
      <c r="AK4274" s="37"/>
    </row>
    <row r="4275" spans="6:37" x14ac:dyDescent="0.25">
      <c r="F4275" s="106"/>
      <c r="J4275" s="110">
        <v>51511</v>
      </c>
      <c r="K4275" s="106">
        <v>3.9203000000000001</v>
      </c>
      <c r="AF4275" s="35"/>
      <c r="AG4275" s="36"/>
      <c r="AH4275" s="36"/>
      <c r="AJ4275" s="37"/>
      <c r="AK4275" s="37"/>
    </row>
    <row r="4276" spans="6:37" x14ac:dyDescent="0.25">
      <c r="F4276" s="106"/>
      <c r="J4276" s="110">
        <v>51512</v>
      </c>
      <c r="K4276" s="106">
        <v>3.9207200000000002</v>
      </c>
      <c r="AF4276" s="35"/>
      <c r="AG4276" s="36"/>
      <c r="AH4276" s="36"/>
      <c r="AJ4276" s="37"/>
      <c r="AK4276" s="37"/>
    </row>
    <row r="4277" spans="6:37" x14ac:dyDescent="0.25">
      <c r="F4277" s="106"/>
      <c r="J4277" s="110">
        <v>51515</v>
      </c>
      <c r="K4277" s="106">
        <v>3.9203000000000001</v>
      </c>
      <c r="AF4277" s="35"/>
      <c r="AG4277" s="36"/>
      <c r="AH4277" s="36"/>
      <c r="AJ4277" s="37"/>
      <c r="AK4277" s="37"/>
    </row>
    <row r="4278" spans="6:37" x14ac:dyDescent="0.25">
      <c r="F4278" s="106"/>
      <c r="J4278" s="110">
        <v>51516</v>
      </c>
      <c r="K4278" s="106">
        <v>3.9203000000000001</v>
      </c>
      <c r="AF4278" s="35"/>
      <c r="AG4278" s="36"/>
      <c r="AH4278" s="36"/>
      <c r="AJ4278" s="37"/>
      <c r="AK4278" s="37"/>
    </row>
    <row r="4279" spans="6:37" x14ac:dyDescent="0.25">
      <c r="F4279" s="106"/>
      <c r="J4279" s="110">
        <v>51517</v>
      </c>
      <c r="K4279" s="106">
        <v>3.9203000000000001</v>
      </c>
      <c r="AF4279" s="35"/>
      <c r="AG4279" s="36"/>
      <c r="AH4279" s="36"/>
      <c r="AJ4279" s="37"/>
      <c r="AK4279" s="37"/>
    </row>
    <row r="4280" spans="6:37" x14ac:dyDescent="0.25">
      <c r="F4280" s="106"/>
      <c r="J4280" s="110">
        <v>51518</v>
      </c>
      <c r="K4280" s="106">
        <v>3.9203000000000001</v>
      </c>
      <c r="AF4280" s="35"/>
      <c r="AG4280" s="36"/>
      <c r="AH4280" s="36"/>
      <c r="AJ4280" s="37"/>
      <c r="AK4280" s="37"/>
    </row>
    <row r="4281" spans="6:37" x14ac:dyDescent="0.25">
      <c r="F4281" s="106"/>
      <c r="J4281" s="110">
        <v>51519</v>
      </c>
      <c r="K4281" s="106">
        <v>3.9209399999999999</v>
      </c>
      <c r="AF4281" s="35"/>
      <c r="AG4281" s="36"/>
      <c r="AH4281" s="36"/>
      <c r="AJ4281" s="37"/>
      <c r="AK4281" s="37"/>
    </row>
    <row r="4282" spans="6:37" x14ac:dyDescent="0.25">
      <c r="F4282" s="106"/>
      <c r="J4282" s="110">
        <v>51523</v>
      </c>
      <c r="K4282" s="106">
        <v>3.9203000000000001</v>
      </c>
      <c r="AF4282" s="35"/>
      <c r="AG4282" s="36"/>
      <c r="AH4282" s="36"/>
      <c r="AJ4282" s="37"/>
      <c r="AK4282" s="37"/>
    </row>
    <row r="4283" spans="6:37" x14ac:dyDescent="0.25">
      <c r="F4283" s="106"/>
      <c r="J4283" s="110">
        <v>51524</v>
      </c>
      <c r="K4283" s="106">
        <v>3.9203000000000001</v>
      </c>
      <c r="AF4283" s="35"/>
      <c r="AG4283" s="36"/>
      <c r="AH4283" s="36"/>
      <c r="AJ4283" s="37"/>
      <c r="AK4283" s="37"/>
    </row>
    <row r="4284" spans="6:37" x14ac:dyDescent="0.25">
      <c r="F4284" s="106"/>
      <c r="J4284" s="110">
        <v>51525</v>
      </c>
      <c r="K4284" s="106">
        <v>3.9203000000000001</v>
      </c>
      <c r="AF4284" s="35"/>
      <c r="AG4284" s="36"/>
      <c r="AH4284" s="36"/>
      <c r="AJ4284" s="37"/>
      <c r="AK4284" s="37"/>
    </row>
    <row r="4285" spans="6:37" x14ac:dyDescent="0.25">
      <c r="F4285" s="106"/>
      <c r="J4285" s="110">
        <v>51526</v>
      </c>
      <c r="K4285" s="106">
        <v>3.9207200000000002</v>
      </c>
      <c r="AF4285" s="35"/>
      <c r="AG4285" s="36"/>
      <c r="AH4285" s="36"/>
      <c r="AJ4285" s="37"/>
      <c r="AK4285" s="37"/>
    </row>
    <row r="4286" spans="6:37" x14ac:dyDescent="0.25">
      <c r="F4286" s="106"/>
      <c r="J4286" s="110">
        <v>51529</v>
      </c>
      <c r="K4286" s="106">
        <v>3.9203000000000001</v>
      </c>
      <c r="AF4286" s="35"/>
      <c r="AG4286" s="36"/>
      <c r="AH4286" s="36"/>
      <c r="AJ4286" s="37"/>
      <c r="AK4286" s="37"/>
    </row>
    <row r="4287" spans="6:37" x14ac:dyDescent="0.25">
      <c r="F4287" s="106"/>
      <c r="J4287" s="110">
        <v>51530</v>
      </c>
      <c r="K4287" s="106">
        <v>3.9203000000000001</v>
      </c>
      <c r="AF4287" s="35"/>
      <c r="AG4287" s="36"/>
      <c r="AH4287" s="36"/>
      <c r="AJ4287" s="37"/>
      <c r="AK4287" s="37"/>
    </row>
    <row r="4288" spans="6:37" x14ac:dyDescent="0.25">
      <c r="F4288" s="106"/>
      <c r="J4288" s="110">
        <v>51531</v>
      </c>
      <c r="K4288" s="106">
        <v>3.9203000000000001</v>
      </c>
      <c r="AF4288" s="35"/>
      <c r="AG4288" s="36"/>
      <c r="AH4288" s="36"/>
      <c r="AJ4288" s="37"/>
      <c r="AK4288" s="37"/>
    </row>
    <row r="4289" spans="6:37" x14ac:dyDescent="0.25">
      <c r="F4289" s="106"/>
      <c r="J4289" s="110">
        <v>51532</v>
      </c>
      <c r="K4289" s="106">
        <v>3.9203000000000001</v>
      </c>
      <c r="AF4289" s="35"/>
      <c r="AG4289" s="36"/>
      <c r="AH4289" s="36"/>
      <c r="AJ4289" s="37"/>
      <c r="AK4289" s="37"/>
    </row>
    <row r="4290" spans="6:37" x14ac:dyDescent="0.25">
      <c r="F4290" s="106"/>
      <c r="J4290" s="110">
        <v>51533</v>
      </c>
      <c r="K4290" s="106">
        <v>3.9207200000000002</v>
      </c>
      <c r="AF4290" s="35"/>
      <c r="AG4290" s="36"/>
      <c r="AH4290" s="36"/>
      <c r="AJ4290" s="37"/>
      <c r="AK4290" s="37"/>
    </row>
    <row r="4291" spans="6:37" x14ac:dyDescent="0.25">
      <c r="F4291" s="106"/>
      <c r="J4291" s="110">
        <v>51536</v>
      </c>
      <c r="K4291" s="106">
        <v>3.9203000000000001</v>
      </c>
      <c r="AF4291" s="35"/>
      <c r="AG4291" s="36"/>
      <c r="AH4291" s="36"/>
      <c r="AJ4291" s="37"/>
      <c r="AK4291" s="37"/>
    </row>
    <row r="4292" spans="6:37" x14ac:dyDescent="0.25">
      <c r="F4292" s="106"/>
      <c r="J4292" s="110">
        <v>51537</v>
      </c>
      <c r="K4292" s="106">
        <v>3.9203000000000001</v>
      </c>
      <c r="AF4292" s="35"/>
      <c r="AG4292" s="36"/>
      <c r="AH4292" s="36"/>
      <c r="AJ4292" s="37"/>
      <c r="AK4292" s="37"/>
    </row>
    <row r="4293" spans="6:37" x14ac:dyDescent="0.25">
      <c r="F4293" s="106"/>
      <c r="J4293" s="110">
        <v>51538</v>
      </c>
      <c r="K4293" s="106">
        <v>3.9203000000000001</v>
      </c>
      <c r="AF4293" s="35"/>
      <c r="AG4293" s="36"/>
      <c r="AH4293" s="36"/>
      <c r="AJ4293" s="37"/>
      <c r="AK4293" s="37"/>
    </row>
    <row r="4294" spans="6:37" x14ac:dyDescent="0.25">
      <c r="F4294" s="106"/>
      <c r="J4294" s="110">
        <v>51539</v>
      </c>
      <c r="K4294" s="106">
        <v>3.9203000000000001</v>
      </c>
      <c r="AF4294" s="35"/>
      <c r="AG4294" s="36"/>
      <c r="AH4294" s="36"/>
      <c r="AJ4294" s="37"/>
      <c r="AK4294" s="37"/>
    </row>
    <row r="4295" spans="6:37" x14ac:dyDescent="0.25">
      <c r="F4295" s="106"/>
      <c r="J4295" s="110">
        <v>51540</v>
      </c>
      <c r="K4295" s="106">
        <v>3.9207200000000002</v>
      </c>
      <c r="AF4295" s="35"/>
      <c r="AG4295" s="36"/>
      <c r="AH4295" s="36"/>
      <c r="AJ4295" s="37"/>
      <c r="AK4295" s="37"/>
    </row>
    <row r="4296" spans="6:37" x14ac:dyDescent="0.25">
      <c r="F4296" s="106"/>
      <c r="J4296" s="110">
        <v>51543</v>
      </c>
      <c r="K4296" s="106">
        <v>3.9203000000000001</v>
      </c>
      <c r="AF4296" s="35"/>
      <c r="AG4296" s="36"/>
      <c r="AH4296" s="36"/>
      <c r="AJ4296" s="37"/>
      <c r="AK4296" s="37"/>
    </row>
    <row r="4297" spans="6:37" x14ac:dyDescent="0.25">
      <c r="F4297" s="106"/>
      <c r="J4297" s="110">
        <v>51544</v>
      </c>
      <c r="K4297" s="106">
        <v>3.9203000000000001</v>
      </c>
      <c r="AF4297" s="35"/>
      <c r="AG4297" s="36"/>
      <c r="AH4297" s="36"/>
      <c r="AJ4297" s="37"/>
      <c r="AK4297" s="37"/>
    </row>
    <row r="4298" spans="6:37" x14ac:dyDescent="0.25">
      <c r="F4298" s="106"/>
      <c r="J4298" s="110">
        <v>51545</v>
      </c>
      <c r="K4298" s="106">
        <v>3.9203000000000001</v>
      </c>
      <c r="AF4298" s="35"/>
      <c r="AG4298" s="36"/>
      <c r="AH4298" s="36"/>
      <c r="AJ4298" s="37"/>
      <c r="AK4298" s="37"/>
    </row>
    <row r="4299" spans="6:37" x14ac:dyDescent="0.25">
      <c r="F4299" s="106"/>
      <c r="J4299" s="110">
        <v>51546</v>
      </c>
      <c r="K4299" s="106">
        <v>3.9203000000000001</v>
      </c>
      <c r="AF4299" s="35"/>
      <c r="AG4299" s="36"/>
      <c r="AH4299" s="36"/>
      <c r="AJ4299" s="37"/>
      <c r="AK4299" s="37"/>
    </row>
    <row r="4300" spans="6:37" x14ac:dyDescent="0.25">
      <c r="F4300" s="106"/>
      <c r="J4300" s="110">
        <v>51547</v>
      </c>
      <c r="K4300" s="106">
        <v>3.9209399999999999</v>
      </c>
      <c r="AF4300" s="35"/>
      <c r="AG4300" s="36"/>
      <c r="AH4300" s="36"/>
      <c r="AJ4300" s="37"/>
      <c r="AK4300" s="37"/>
    </row>
    <row r="4301" spans="6:37" x14ac:dyDescent="0.25">
      <c r="F4301" s="106"/>
      <c r="J4301" s="110">
        <v>51551</v>
      </c>
      <c r="K4301" s="106">
        <v>3.9203000000000001</v>
      </c>
      <c r="AF4301" s="35"/>
      <c r="AG4301" s="36"/>
      <c r="AH4301" s="36"/>
      <c r="AJ4301" s="37"/>
      <c r="AK4301" s="37"/>
    </row>
    <row r="4302" spans="6:37" x14ac:dyDescent="0.25">
      <c r="F4302" s="106"/>
      <c r="J4302" s="110">
        <v>51552</v>
      </c>
      <c r="K4302" s="106">
        <v>3.9203000000000001</v>
      </c>
      <c r="AF4302" s="35"/>
      <c r="AG4302" s="36"/>
      <c r="AH4302" s="36"/>
      <c r="AJ4302" s="37"/>
      <c r="AK4302" s="37"/>
    </row>
    <row r="4303" spans="6:37" x14ac:dyDescent="0.25">
      <c r="F4303" s="106"/>
      <c r="J4303" s="110">
        <v>51553</v>
      </c>
      <c r="K4303" s="106">
        <v>3.9203000000000001</v>
      </c>
      <c r="AF4303" s="35"/>
      <c r="AG4303" s="36"/>
      <c r="AH4303" s="36"/>
      <c r="AJ4303" s="37"/>
      <c r="AK4303" s="37"/>
    </row>
    <row r="4304" spans="6:37" x14ac:dyDescent="0.25">
      <c r="F4304" s="106"/>
      <c r="J4304" s="110">
        <v>51554</v>
      </c>
      <c r="K4304" s="106">
        <v>3.9207200000000002</v>
      </c>
      <c r="AF4304" s="35"/>
      <c r="AG4304" s="36"/>
      <c r="AH4304" s="36"/>
      <c r="AJ4304" s="37"/>
      <c r="AK4304" s="37"/>
    </row>
    <row r="4305" spans="6:37" x14ac:dyDescent="0.25">
      <c r="F4305" s="106"/>
      <c r="J4305" s="110">
        <v>51557</v>
      </c>
      <c r="K4305" s="106">
        <v>3.9203000000000001</v>
      </c>
      <c r="AF4305" s="35"/>
      <c r="AG4305" s="36"/>
      <c r="AH4305" s="36"/>
      <c r="AJ4305" s="37"/>
      <c r="AK4305" s="37"/>
    </row>
    <row r="4306" spans="6:37" x14ac:dyDescent="0.25">
      <c r="F4306" s="106"/>
      <c r="J4306" s="110">
        <v>51558</v>
      </c>
      <c r="K4306" s="106">
        <v>3.9203000000000001</v>
      </c>
      <c r="AF4306" s="35"/>
      <c r="AG4306" s="36"/>
      <c r="AH4306" s="36"/>
      <c r="AJ4306" s="37"/>
      <c r="AK4306" s="37"/>
    </row>
    <row r="4307" spans="6:37" x14ac:dyDescent="0.25">
      <c r="F4307" s="106"/>
      <c r="J4307" s="110">
        <v>51559</v>
      </c>
      <c r="K4307" s="106">
        <v>3.9203000000000001</v>
      </c>
      <c r="AF4307" s="35"/>
      <c r="AG4307" s="36"/>
      <c r="AH4307" s="36"/>
      <c r="AJ4307" s="37"/>
      <c r="AK4307" s="37"/>
    </row>
    <row r="4308" spans="6:37" x14ac:dyDescent="0.25">
      <c r="F4308" s="106"/>
      <c r="J4308" s="110">
        <v>51560</v>
      </c>
      <c r="K4308" s="106">
        <v>3.9203000000000001</v>
      </c>
      <c r="AF4308" s="35"/>
      <c r="AG4308" s="36"/>
      <c r="AH4308" s="36"/>
      <c r="AJ4308" s="37"/>
      <c r="AK4308" s="37"/>
    </row>
    <row r="4309" spans="6:37" x14ac:dyDescent="0.25">
      <c r="F4309" s="106"/>
      <c r="J4309" s="110">
        <v>51561</v>
      </c>
      <c r="K4309" s="106">
        <v>3.9207200000000002</v>
      </c>
      <c r="AF4309" s="35"/>
      <c r="AG4309" s="36"/>
      <c r="AH4309" s="36"/>
      <c r="AJ4309" s="37"/>
      <c r="AK4309" s="37"/>
    </row>
    <row r="4310" spans="6:37" x14ac:dyDescent="0.25">
      <c r="F4310" s="106"/>
      <c r="J4310" s="110">
        <v>51564</v>
      </c>
      <c r="K4310" s="106">
        <v>3.9203000000000001</v>
      </c>
      <c r="AF4310" s="35"/>
      <c r="AG4310" s="36"/>
      <c r="AH4310" s="36"/>
      <c r="AJ4310" s="37"/>
      <c r="AK4310" s="37"/>
    </row>
    <row r="4311" spans="6:37" x14ac:dyDescent="0.25">
      <c r="F4311" s="106"/>
      <c r="J4311" s="110">
        <v>51565</v>
      </c>
      <c r="K4311" s="106">
        <v>3.9203000000000001</v>
      </c>
      <c r="AF4311" s="35"/>
      <c r="AG4311" s="36"/>
      <c r="AH4311" s="36"/>
      <c r="AJ4311" s="37"/>
      <c r="AK4311" s="37"/>
    </row>
    <row r="4312" spans="6:37" x14ac:dyDescent="0.25">
      <c r="F4312" s="106"/>
      <c r="J4312" s="110">
        <v>51566</v>
      </c>
      <c r="K4312" s="106">
        <v>3.9203000000000001</v>
      </c>
      <c r="AF4312" s="35"/>
      <c r="AG4312" s="36"/>
      <c r="AH4312" s="36"/>
      <c r="AJ4312" s="37"/>
      <c r="AK4312" s="37"/>
    </row>
    <row r="4313" spans="6:37" x14ac:dyDescent="0.25">
      <c r="F4313" s="106"/>
      <c r="J4313" s="110">
        <v>51567</v>
      </c>
      <c r="K4313" s="106">
        <v>3.9203000000000001</v>
      </c>
      <c r="AF4313" s="35"/>
      <c r="AG4313" s="36"/>
      <c r="AH4313" s="36"/>
      <c r="AJ4313" s="37"/>
      <c r="AK4313" s="37"/>
    </row>
    <row r="4314" spans="6:37" x14ac:dyDescent="0.25">
      <c r="F4314" s="106"/>
      <c r="J4314" s="110">
        <v>51568</v>
      </c>
      <c r="K4314" s="106">
        <v>3.9207200000000002</v>
      </c>
      <c r="AF4314" s="35"/>
      <c r="AG4314" s="36"/>
      <c r="AH4314" s="36"/>
      <c r="AJ4314" s="37"/>
      <c r="AK4314" s="37"/>
    </row>
    <row r="4315" spans="6:37" x14ac:dyDescent="0.25">
      <c r="F4315" s="106"/>
      <c r="J4315" s="110">
        <v>51571</v>
      </c>
      <c r="K4315" s="106">
        <v>3.9203000000000001</v>
      </c>
      <c r="AF4315" s="35"/>
      <c r="AG4315" s="36"/>
      <c r="AH4315" s="36"/>
      <c r="AJ4315" s="37"/>
      <c r="AK4315" s="37"/>
    </row>
    <row r="4316" spans="6:37" x14ac:dyDescent="0.25">
      <c r="F4316" s="106"/>
      <c r="J4316" s="110">
        <v>51572</v>
      </c>
      <c r="K4316" s="106">
        <v>3.9203000000000001</v>
      </c>
      <c r="AF4316" s="35"/>
      <c r="AG4316" s="36"/>
      <c r="AH4316" s="36"/>
      <c r="AJ4316" s="37"/>
      <c r="AK4316" s="37"/>
    </row>
    <row r="4317" spans="6:37" x14ac:dyDescent="0.25">
      <c r="F4317" s="106"/>
      <c r="J4317" s="110">
        <v>51573</v>
      </c>
      <c r="K4317" s="106">
        <v>3.9203000000000001</v>
      </c>
      <c r="AF4317" s="35"/>
      <c r="AG4317" s="36"/>
      <c r="AH4317" s="36"/>
      <c r="AJ4317" s="37"/>
      <c r="AK4317" s="37"/>
    </row>
    <row r="4318" spans="6:37" x14ac:dyDescent="0.25">
      <c r="F4318" s="106"/>
      <c r="J4318" s="110">
        <v>51574</v>
      </c>
      <c r="K4318" s="106">
        <v>3.9203000000000001</v>
      </c>
      <c r="AF4318" s="35"/>
      <c r="AG4318" s="36"/>
      <c r="AH4318" s="36"/>
      <c r="AJ4318" s="37"/>
      <c r="AK4318" s="37"/>
    </row>
    <row r="4319" spans="6:37" x14ac:dyDescent="0.25">
      <c r="F4319" s="106"/>
      <c r="J4319" s="110">
        <v>51575</v>
      </c>
      <c r="K4319" s="106">
        <v>3.9207200000000002</v>
      </c>
      <c r="AF4319" s="35"/>
      <c r="AG4319" s="36"/>
      <c r="AH4319" s="36"/>
      <c r="AJ4319" s="37"/>
      <c r="AK4319" s="37"/>
    </row>
    <row r="4320" spans="6:37" x14ac:dyDescent="0.25">
      <c r="F4320" s="106"/>
      <c r="J4320" s="110">
        <v>51578</v>
      </c>
      <c r="K4320" s="106">
        <v>3.9203000000000001</v>
      </c>
      <c r="AF4320" s="35"/>
      <c r="AG4320" s="36"/>
      <c r="AH4320" s="36"/>
      <c r="AJ4320" s="37"/>
      <c r="AK4320" s="37"/>
    </row>
    <row r="4321" spans="6:37" x14ac:dyDescent="0.25">
      <c r="F4321" s="106"/>
      <c r="J4321" s="110">
        <v>51579</v>
      </c>
      <c r="K4321" s="106">
        <v>3.9203000000000001</v>
      </c>
      <c r="AF4321" s="35"/>
      <c r="AG4321" s="36"/>
      <c r="AH4321" s="36"/>
      <c r="AJ4321" s="37"/>
      <c r="AK4321" s="37"/>
    </row>
    <row r="4322" spans="6:37" x14ac:dyDescent="0.25">
      <c r="F4322" s="106"/>
      <c r="J4322" s="110">
        <v>51580</v>
      </c>
      <c r="K4322" s="106">
        <v>3.9203000000000001</v>
      </c>
      <c r="AF4322" s="35"/>
      <c r="AG4322" s="36"/>
      <c r="AH4322" s="36"/>
      <c r="AJ4322" s="37"/>
      <c r="AK4322" s="37"/>
    </row>
    <row r="4323" spans="6:37" x14ac:dyDescent="0.25">
      <c r="F4323" s="106"/>
      <c r="J4323" s="110">
        <v>51581</v>
      </c>
      <c r="K4323" s="106">
        <v>3.9203000000000001</v>
      </c>
      <c r="AF4323" s="35"/>
      <c r="AG4323" s="36"/>
      <c r="AH4323" s="36"/>
      <c r="AJ4323" s="37"/>
      <c r="AK4323" s="37"/>
    </row>
    <row r="4324" spans="6:37" x14ac:dyDescent="0.25">
      <c r="F4324" s="106"/>
      <c r="J4324" s="110">
        <v>51582</v>
      </c>
      <c r="K4324" s="106">
        <v>3.9207200000000002</v>
      </c>
      <c r="AF4324" s="35"/>
      <c r="AG4324" s="36"/>
      <c r="AH4324" s="36"/>
      <c r="AJ4324" s="37"/>
      <c r="AK4324" s="37"/>
    </row>
    <row r="4325" spans="6:37" x14ac:dyDescent="0.25">
      <c r="F4325" s="106"/>
      <c r="J4325" s="110">
        <v>51585</v>
      </c>
      <c r="K4325" s="106">
        <v>3.9203000000000001</v>
      </c>
      <c r="AF4325" s="35"/>
      <c r="AG4325" s="36"/>
      <c r="AH4325" s="36"/>
      <c r="AJ4325" s="37"/>
      <c r="AK4325" s="37"/>
    </row>
    <row r="4326" spans="6:37" x14ac:dyDescent="0.25">
      <c r="F4326" s="106"/>
      <c r="J4326" s="110">
        <v>51586</v>
      </c>
      <c r="K4326" s="106">
        <v>3.9203000000000001</v>
      </c>
      <c r="AF4326" s="35"/>
      <c r="AG4326" s="36"/>
      <c r="AH4326" s="36"/>
      <c r="AJ4326" s="37"/>
      <c r="AK4326" s="37"/>
    </row>
    <row r="4327" spans="6:37" x14ac:dyDescent="0.25">
      <c r="F4327" s="106"/>
      <c r="J4327" s="110">
        <v>51587</v>
      </c>
      <c r="K4327" s="106">
        <v>3.9203000000000001</v>
      </c>
      <c r="AF4327" s="35"/>
      <c r="AG4327" s="36"/>
      <c r="AH4327" s="36"/>
      <c r="AJ4327" s="37"/>
      <c r="AK4327" s="37"/>
    </row>
    <row r="4328" spans="6:37" x14ac:dyDescent="0.25">
      <c r="F4328" s="106"/>
      <c r="J4328" s="110">
        <v>51588</v>
      </c>
      <c r="K4328" s="106">
        <v>3.9203000000000001</v>
      </c>
      <c r="AF4328" s="35"/>
      <c r="AG4328" s="36"/>
      <c r="AH4328" s="36"/>
      <c r="AJ4328" s="37"/>
      <c r="AK4328" s="37"/>
    </row>
    <row r="4329" spans="6:37" x14ac:dyDescent="0.25">
      <c r="F4329" s="106"/>
      <c r="J4329" s="110">
        <v>51589</v>
      </c>
      <c r="K4329" s="106">
        <v>3.9207200000000002</v>
      </c>
      <c r="AF4329" s="35"/>
      <c r="AG4329" s="36"/>
      <c r="AH4329" s="36"/>
      <c r="AJ4329" s="37"/>
      <c r="AK4329" s="37"/>
    </row>
    <row r="4330" spans="6:37" x14ac:dyDescent="0.25">
      <c r="F4330" s="106"/>
      <c r="J4330" s="110">
        <v>51592</v>
      </c>
      <c r="K4330" s="106">
        <v>3.9203000000000001</v>
      </c>
      <c r="AF4330" s="35"/>
      <c r="AG4330" s="36"/>
      <c r="AH4330" s="36"/>
      <c r="AJ4330" s="37"/>
      <c r="AK4330" s="37"/>
    </row>
    <row r="4331" spans="6:37" x14ac:dyDescent="0.25">
      <c r="F4331" s="106"/>
      <c r="J4331" s="110">
        <v>51593</v>
      </c>
      <c r="K4331" s="106">
        <v>3.9203000000000001</v>
      </c>
      <c r="AF4331" s="35"/>
      <c r="AG4331" s="36"/>
      <c r="AH4331" s="36"/>
      <c r="AJ4331" s="37"/>
      <c r="AK4331" s="37"/>
    </row>
    <row r="4332" spans="6:37" x14ac:dyDescent="0.25">
      <c r="F4332" s="106"/>
      <c r="J4332" s="110">
        <v>51594</v>
      </c>
      <c r="K4332" s="106">
        <v>3.9203000000000001</v>
      </c>
      <c r="AF4332" s="35"/>
      <c r="AG4332" s="36"/>
      <c r="AH4332" s="36"/>
      <c r="AJ4332" s="37"/>
      <c r="AK4332" s="37"/>
    </row>
    <row r="4333" spans="6:37" x14ac:dyDescent="0.25">
      <c r="F4333" s="106"/>
      <c r="J4333" s="110">
        <v>51595</v>
      </c>
      <c r="K4333" s="106">
        <v>3.9203000000000001</v>
      </c>
      <c r="AF4333" s="35"/>
      <c r="AG4333" s="36"/>
      <c r="AH4333" s="36"/>
      <c r="AJ4333" s="37"/>
      <c r="AK4333" s="37"/>
    </row>
    <row r="4334" spans="6:37" x14ac:dyDescent="0.25">
      <c r="F4334" s="106"/>
      <c r="J4334" s="110">
        <v>51596</v>
      </c>
      <c r="K4334" s="106">
        <v>3.9207200000000002</v>
      </c>
      <c r="AF4334" s="35"/>
      <c r="AG4334" s="36"/>
      <c r="AH4334" s="36"/>
      <c r="AJ4334" s="37"/>
      <c r="AK4334" s="37"/>
    </row>
    <row r="4335" spans="6:37" x14ac:dyDescent="0.25">
      <c r="F4335" s="106"/>
      <c r="J4335" s="110">
        <v>51599</v>
      </c>
      <c r="K4335" s="106">
        <v>3.9203000000000001</v>
      </c>
      <c r="AF4335" s="35"/>
      <c r="AG4335" s="36"/>
      <c r="AH4335" s="36"/>
      <c r="AJ4335" s="37"/>
      <c r="AK4335" s="37"/>
    </row>
    <row r="4336" spans="6:37" x14ac:dyDescent="0.25">
      <c r="F4336" s="106"/>
      <c r="J4336" s="110">
        <v>51600</v>
      </c>
      <c r="K4336" s="106">
        <v>3.9203000000000001</v>
      </c>
      <c r="AF4336" s="35"/>
      <c r="AG4336" s="36"/>
      <c r="AH4336" s="36"/>
      <c r="AJ4336" s="37"/>
      <c r="AK4336" s="37"/>
    </row>
    <row r="4337" spans="6:37" x14ac:dyDescent="0.25">
      <c r="F4337" s="106"/>
      <c r="J4337" s="110">
        <v>51601</v>
      </c>
      <c r="K4337" s="106">
        <v>3.9203000000000001</v>
      </c>
      <c r="AF4337" s="35"/>
      <c r="AG4337" s="36"/>
      <c r="AH4337" s="36"/>
      <c r="AJ4337" s="37"/>
      <c r="AK4337" s="37"/>
    </row>
    <row r="4338" spans="6:37" x14ac:dyDescent="0.25">
      <c r="F4338" s="106"/>
      <c r="J4338" s="110">
        <v>51602</v>
      </c>
      <c r="K4338" s="106">
        <v>3.9203000000000001</v>
      </c>
      <c r="AF4338" s="35"/>
      <c r="AG4338" s="36"/>
      <c r="AH4338" s="36"/>
      <c r="AJ4338" s="37"/>
      <c r="AK4338" s="37"/>
    </row>
    <row r="4339" spans="6:37" x14ac:dyDescent="0.25">
      <c r="F4339" s="106"/>
      <c r="J4339" s="110">
        <v>51603</v>
      </c>
      <c r="K4339" s="106">
        <v>3.9207200000000002</v>
      </c>
      <c r="AF4339" s="35"/>
      <c r="AG4339" s="36"/>
      <c r="AH4339" s="36"/>
      <c r="AJ4339" s="37"/>
      <c r="AK4339" s="37"/>
    </row>
    <row r="4340" spans="6:37" x14ac:dyDescent="0.25">
      <c r="F4340" s="106"/>
      <c r="J4340" s="110">
        <v>51606</v>
      </c>
      <c r="K4340" s="106">
        <v>3.9203000000000001</v>
      </c>
      <c r="AF4340" s="35"/>
      <c r="AG4340" s="36"/>
      <c r="AH4340" s="36"/>
      <c r="AJ4340" s="37"/>
      <c r="AK4340" s="37"/>
    </row>
    <row r="4341" spans="6:37" x14ac:dyDescent="0.25">
      <c r="F4341" s="106"/>
      <c r="J4341" s="110">
        <v>51607</v>
      </c>
      <c r="K4341" s="106">
        <v>3.9203000000000001</v>
      </c>
      <c r="AF4341" s="35"/>
      <c r="AG4341" s="36"/>
      <c r="AH4341" s="36"/>
      <c r="AJ4341" s="37"/>
      <c r="AK4341" s="37"/>
    </row>
    <row r="4342" spans="6:37" x14ac:dyDescent="0.25">
      <c r="F4342" s="106"/>
      <c r="J4342" s="110">
        <v>51608</v>
      </c>
      <c r="K4342" s="106">
        <v>3.9203000000000001</v>
      </c>
      <c r="AF4342" s="35"/>
      <c r="AG4342" s="36"/>
      <c r="AH4342" s="36"/>
      <c r="AJ4342" s="37"/>
      <c r="AK4342" s="37"/>
    </row>
    <row r="4343" spans="6:37" x14ac:dyDescent="0.25">
      <c r="F4343" s="106"/>
      <c r="J4343" s="110">
        <v>51609</v>
      </c>
      <c r="K4343" s="106">
        <v>3.9209399999999999</v>
      </c>
      <c r="AF4343" s="35"/>
      <c r="AG4343" s="36"/>
      <c r="AH4343" s="36"/>
      <c r="AJ4343" s="37"/>
      <c r="AK4343" s="37"/>
    </row>
    <row r="4344" spans="6:37" x14ac:dyDescent="0.25">
      <c r="F4344" s="106"/>
      <c r="J4344" s="110">
        <v>51613</v>
      </c>
      <c r="K4344" s="106">
        <v>3.9203000000000001</v>
      </c>
      <c r="AF4344" s="35"/>
      <c r="AG4344" s="36"/>
      <c r="AH4344" s="36"/>
      <c r="AJ4344" s="37"/>
      <c r="AK4344" s="37"/>
    </row>
    <row r="4345" spans="6:37" x14ac:dyDescent="0.25">
      <c r="F4345" s="106"/>
      <c r="J4345" s="110">
        <v>51614</v>
      </c>
      <c r="K4345" s="106">
        <v>3.9203000000000001</v>
      </c>
      <c r="AF4345" s="35"/>
      <c r="AG4345" s="36"/>
      <c r="AH4345" s="36"/>
      <c r="AJ4345" s="37"/>
      <c r="AK4345" s="37"/>
    </row>
    <row r="4346" spans="6:37" x14ac:dyDescent="0.25">
      <c r="F4346" s="106"/>
      <c r="J4346" s="110">
        <v>51615</v>
      </c>
      <c r="K4346" s="106">
        <v>3.9203000000000001</v>
      </c>
      <c r="AF4346" s="35"/>
      <c r="AG4346" s="36"/>
      <c r="AH4346" s="36"/>
      <c r="AJ4346" s="37"/>
      <c r="AK4346" s="37"/>
    </row>
    <row r="4347" spans="6:37" x14ac:dyDescent="0.25">
      <c r="F4347" s="106"/>
      <c r="J4347" s="110">
        <v>51616</v>
      </c>
      <c r="K4347" s="106">
        <v>3.9203000000000001</v>
      </c>
      <c r="AF4347" s="35"/>
      <c r="AG4347" s="36"/>
      <c r="AH4347" s="36"/>
      <c r="AJ4347" s="37"/>
      <c r="AK4347" s="37"/>
    </row>
    <row r="4348" spans="6:37" x14ac:dyDescent="0.25">
      <c r="F4348" s="106"/>
      <c r="J4348" s="110">
        <v>51617</v>
      </c>
      <c r="K4348" s="106">
        <v>3.9207200000000002</v>
      </c>
      <c r="AF4348" s="35"/>
      <c r="AG4348" s="36"/>
      <c r="AH4348" s="36"/>
      <c r="AJ4348" s="37"/>
      <c r="AK4348" s="37"/>
    </row>
    <row r="4349" spans="6:37" x14ac:dyDescent="0.25">
      <c r="F4349" s="106"/>
      <c r="J4349" s="110">
        <v>51620</v>
      </c>
      <c r="K4349" s="106">
        <v>3.9203000000000001</v>
      </c>
      <c r="AF4349" s="35"/>
      <c r="AG4349" s="36"/>
      <c r="AH4349" s="36"/>
      <c r="AJ4349" s="37"/>
      <c r="AK4349" s="37"/>
    </row>
    <row r="4350" spans="6:37" x14ac:dyDescent="0.25">
      <c r="F4350" s="106"/>
      <c r="J4350" s="110">
        <v>51621</v>
      </c>
      <c r="K4350" s="106">
        <v>3.9203000000000001</v>
      </c>
      <c r="AF4350" s="35"/>
      <c r="AG4350" s="36"/>
      <c r="AH4350" s="36"/>
      <c r="AJ4350" s="37"/>
      <c r="AK4350" s="37"/>
    </row>
    <row r="4351" spans="6:37" x14ac:dyDescent="0.25">
      <c r="F4351" s="106"/>
      <c r="J4351" s="110">
        <v>51622</v>
      </c>
      <c r="K4351" s="106">
        <v>3.9203000000000001</v>
      </c>
      <c r="AF4351" s="35"/>
      <c r="AG4351" s="36"/>
      <c r="AH4351" s="36"/>
      <c r="AJ4351" s="37"/>
      <c r="AK4351" s="37"/>
    </row>
    <row r="4352" spans="6:37" x14ac:dyDescent="0.25">
      <c r="F4352" s="106"/>
      <c r="J4352" s="110">
        <v>51623</v>
      </c>
      <c r="K4352" s="106">
        <v>3.9203000000000001</v>
      </c>
      <c r="AF4352" s="35"/>
      <c r="AG4352" s="36"/>
      <c r="AH4352" s="36"/>
      <c r="AJ4352" s="37"/>
      <c r="AK4352" s="37"/>
    </row>
    <row r="4353" spans="6:37" x14ac:dyDescent="0.25">
      <c r="F4353" s="106"/>
      <c r="J4353" s="110">
        <v>51624</v>
      </c>
      <c r="K4353" s="106">
        <v>3.9207200000000002</v>
      </c>
      <c r="AF4353" s="35"/>
      <c r="AG4353" s="36"/>
      <c r="AH4353" s="36"/>
      <c r="AJ4353" s="37"/>
      <c r="AK4353" s="37"/>
    </row>
    <row r="4354" spans="6:37" x14ac:dyDescent="0.25">
      <c r="F4354" s="106"/>
      <c r="J4354" s="110">
        <v>51627</v>
      </c>
      <c r="K4354" s="106">
        <v>3.9203000000000001</v>
      </c>
      <c r="AF4354" s="35"/>
      <c r="AG4354" s="36"/>
      <c r="AH4354" s="36"/>
      <c r="AJ4354" s="37"/>
      <c r="AK4354" s="37"/>
    </row>
    <row r="4355" spans="6:37" x14ac:dyDescent="0.25">
      <c r="F4355" s="106"/>
      <c r="J4355" s="110">
        <v>51628</v>
      </c>
      <c r="K4355" s="106">
        <v>3.9203000000000001</v>
      </c>
      <c r="AF4355" s="35"/>
      <c r="AG4355" s="36"/>
      <c r="AH4355" s="36"/>
      <c r="AJ4355" s="37"/>
      <c r="AK4355" s="37"/>
    </row>
    <row r="4356" spans="6:37" x14ac:dyDescent="0.25">
      <c r="F4356" s="106"/>
      <c r="J4356" s="110">
        <v>51629</v>
      </c>
      <c r="K4356" s="106">
        <v>3.9203000000000001</v>
      </c>
      <c r="AF4356" s="35"/>
      <c r="AG4356" s="36"/>
      <c r="AH4356" s="36"/>
      <c r="AJ4356" s="37"/>
      <c r="AK4356" s="37"/>
    </row>
    <row r="4357" spans="6:37" x14ac:dyDescent="0.25">
      <c r="F4357" s="106"/>
      <c r="J4357" s="110">
        <v>51630</v>
      </c>
      <c r="K4357" s="106">
        <v>3.9203000000000001</v>
      </c>
      <c r="AF4357" s="35"/>
      <c r="AG4357" s="36"/>
      <c r="AH4357" s="36"/>
      <c r="AJ4357" s="37"/>
      <c r="AK4357" s="37"/>
    </row>
    <row r="4358" spans="6:37" x14ac:dyDescent="0.25">
      <c r="F4358" s="106"/>
      <c r="J4358" s="110">
        <v>51631</v>
      </c>
      <c r="K4358" s="106">
        <v>3.9207200000000002</v>
      </c>
      <c r="AF4358" s="35"/>
      <c r="AG4358" s="36"/>
      <c r="AH4358" s="36"/>
      <c r="AJ4358" s="37"/>
      <c r="AK4358" s="37"/>
    </row>
    <row r="4359" spans="6:37" x14ac:dyDescent="0.25">
      <c r="F4359" s="106"/>
      <c r="J4359" s="110">
        <v>51634</v>
      </c>
      <c r="K4359" s="106">
        <v>3.9203000000000001</v>
      </c>
      <c r="AF4359" s="35"/>
      <c r="AG4359" s="36"/>
      <c r="AH4359" s="36"/>
      <c r="AJ4359" s="37"/>
      <c r="AK4359" s="37"/>
    </row>
    <row r="4360" spans="6:37" x14ac:dyDescent="0.25">
      <c r="F4360" s="106"/>
      <c r="J4360" s="110">
        <v>51635</v>
      </c>
      <c r="K4360" s="106">
        <v>3.9203000000000001</v>
      </c>
      <c r="AF4360" s="35"/>
      <c r="AG4360" s="36"/>
      <c r="AH4360" s="36"/>
      <c r="AJ4360" s="37"/>
      <c r="AK4360" s="37"/>
    </row>
    <row r="4361" spans="6:37" x14ac:dyDescent="0.25">
      <c r="F4361" s="106"/>
      <c r="J4361" s="110">
        <v>51636</v>
      </c>
      <c r="K4361" s="106">
        <v>3.9203000000000001</v>
      </c>
      <c r="AF4361" s="35"/>
      <c r="AG4361" s="36"/>
      <c r="AH4361" s="36"/>
      <c r="AJ4361" s="37"/>
      <c r="AK4361" s="37"/>
    </row>
    <row r="4362" spans="6:37" x14ac:dyDescent="0.25">
      <c r="F4362" s="106"/>
      <c r="J4362" s="110">
        <v>51637</v>
      </c>
      <c r="K4362" s="106">
        <v>3.9203000000000001</v>
      </c>
      <c r="AF4362" s="35"/>
      <c r="AG4362" s="36"/>
      <c r="AH4362" s="36"/>
      <c r="AJ4362" s="37"/>
      <c r="AK4362" s="37"/>
    </row>
    <row r="4363" spans="6:37" x14ac:dyDescent="0.25">
      <c r="F4363" s="106"/>
      <c r="J4363" s="110">
        <v>51638</v>
      </c>
      <c r="K4363" s="106">
        <v>3.9207200000000002</v>
      </c>
      <c r="AF4363" s="35"/>
      <c r="AG4363" s="36"/>
      <c r="AH4363" s="36"/>
      <c r="AJ4363" s="37"/>
      <c r="AK4363" s="37"/>
    </row>
    <row r="4364" spans="6:37" x14ac:dyDescent="0.25">
      <c r="F4364" s="106"/>
      <c r="J4364" s="110">
        <v>51641</v>
      </c>
      <c r="K4364" s="106">
        <v>3.9203000000000001</v>
      </c>
      <c r="AF4364" s="35"/>
      <c r="AG4364" s="36"/>
      <c r="AH4364" s="36"/>
      <c r="AJ4364" s="37"/>
      <c r="AK4364" s="37"/>
    </row>
    <row r="4365" spans="6:37" x14ac:dyDescent="0.25">
      <c r="F4365" s="106"/>
      <c r="J4365" s="110">
        <v>51642</v>
      </c>
      <c r="K4365" s="106">
        <v>3.9203000000000001</v>
      </c>
      <c r="AF4365" s="35"/>
      <c r="AG4365" s="36"/>
      <c r="AH4365" s="36"/>
      <c r="AJ4365" s="37"/>
      <c r="AK4365" s="37"/>
    </row>
    <row r="4366" spans="6:37" x14ac:dyDescent="0.25">
      <c r="F4366" s="106"/>
      <c r="J4366" s="110">
        <v>51643</v>
      </c>
      <c r="K4366" s="106">
        <v>3.9203000000000001</v>
      </c>
      <c r="AF4366" s="35"/>
      <c r="AG4366" s="36"/>
      <c r="AH4366" s="36"/>
      <c r="AJ4366" s="37"/>
      <c r="AK4366" s="37"/>
    </row>
    <row r="4367" spans="6:37" x14ac:dyDescent="0.25">
      <c r="F4367" s="106"/>
      <c r="J4367" s="110">
        <v>51644</v>
      </c>
      <c r="K4367" s="106">
        <v>3.9203000000000001</v>
      </c>
      <c r="AF4367" s="35"/>
      <c r="AG4367" s="36"/>
      <c r="AH4367" s="36"/>
      <c r="AJ4367" s="37"/>
      <c r="AK4367" s="37"/>
    </row>
    <row r="4368" spans="6:37" x14ac:dyDescent="0.25">
      <c r="F4368" s="106"/>
      <c r="J4368" s="110">
        <v>51645</v>
      </c>
      <c r="K4368" s="106">
        <v>3.9209399999999999</v>
      </c>
      <c r="AF4368" s="35"/>
      <c r="AG4368" s="36"/>
      <c r="AH4368" s="36"/>
      <c r="AJ4368" s="37"/>
      <c r="AK4368" s="37"/>
    </row>
    <row r="4369" spans="6:37" x14ac:dyDescent="0.25">
      <c r="F4369" s="106"/>
      <c r="J4369" s="110">
        <v>51649</v>
      </c>
      <c r="K4369" s="106">
        <v>3.9203000000000001</v>
      </c>
      <c r="AF4369" s="35"/>
      <c r="AG4369" s="36"/>
      <c r="AH4369" s="36"/>
      <c r="AJ4369" s="37"/>
      <c r="AK4369" s="37"/>
    </row>
    <row r="4370" spans="6:37" x14ac:dyDescent="0.25">
      <c r="F4370" s="106"/>
      <c r="J4370" s="110">
        <v>51650</v>
      </c>
      <c r="K4370" s="106">
        <v>3.9203000000000001</v>
      </c>
      <c r="AF4370" s="35"/>
      <c r="AG4370" s="36"/>
      <c r="AH4370" s="36"/>
      <c r="AJ4370" s="37"/>
      <c r="AK4370" s="37"/>
    </row>
    <row r="4371" spans="6:37" x14ac:dyDescent="0.25">
      <c r="F4371" s="106"/>
      <c r="J4371" s="110">
        <v>51651</v>
      </c>
      <c r="K4371" s="106">
        <v>3.9203000000000001</v>
      </c>
      <c r="AF4371" s="35"/>
      <c r="AG4371" s="36"/>
      <c r="AH4371" s="36"/>
      <c r="AJ4371" s="37"/>
      <c r="AK4371" s="37"/>
    </row>
    <row r="4372" spans="6:37" x14ac:dyDescent="0.25">
      <c r="F4372" s="106"/>
      <c r="J4372" s="110">
        <v>51652</v>
      </c>
      <c r="K4372" s="106">
        <v>3.9207200000000002</v>
      </c>
      <c r="AF4372" s="35"/>
      <c r="AG4372" s="36"/>
      <c r="AH4372" s="36"/>
      <c r="AJ4372" s="37"/>
      <c r="AK4372" s="37"/>
    </row>
    <row r="4373" spans="6:37" x14ac:dyDescent="0.25">
      <c r="F4373" s="106"/>
      <c r="J4373" s="110">
        <v>51655</v>
      </c>
      <c r="K4373" s="106">
        <v>3.9203000000000001</v>
      </c>
      <c r="AF4373" s="35"/>
      <c r="AG4373" s="36"/>
      <c r="AH4373" s="36"/>
      <c r="AJ4373" s="37"/>
      <c r="AK4373" s="37"/>
    </row>
    <row r="4374" spans="6:37" x14ac:dyDescent="0.25">
      <c r="F4374" s="106"/>
      <c r="J4374" s="110">
        <v>51656</v>
      </c>
      <c r="K4374" s="106">
        <v>3.9203000000000001</v>
      </c>
      <c r="AF4374" s="35"/>
      <c r="AG4374" s="36"/>
      <c r="AH4374" s="36"/>
      <c r="AJ4374" s="37"/>
      <c r="AK4374" s="37"/>
    </row>
    <row r="4375" spans="6:37" x14ac:dyDescent="0.25">
      <c r="F4375" s="106"/>
      <c r="J4375" s="110">
        <v>51657</v>
      </c>
      <c r="K4375" s="106">
        <v>3.9203000000000001</v>
      </c>
      <c r="AF4375" s="35"/>
      <c r="AG4375" s="36"/>
      <c r="AH4375" s="36"/>
      <c r="AJ4375" s="37"/>
      <c r="AK4375" s="37"/>
    </row>
    <row r="4376" spans="6:37" x14ac:dyDescent="0.25">
      <c r="F4376" s="106"/>
      <c r="J4376" s="110">
        <v>51658</v>
      </c>
      <c r="K4376" s="106">
        <v>3.9203000000000001</v>
      </c>
      <c r="AF4376" s="35"/>
      <c r="AG4376" s="36"/>
      <c r="AH4376" s="36"/>
      <c r="AJ4376" s="37"/>
      <c r="AK4376" s="37"/>
    </row>
    <row r="4377" spans="6:37" x14ac:dyDescent="0.25">
      <c r="F4377" s="106"/>
      <c r="J4377" s="110">
        <v>51659</v>
      </c>
      <c r="K4377" s="106">
        <v>3.9207200000000002</v>
      </c>
      <c r="AF4377" s="35"/>
      <c r="AG4377" s="36"/>
      <c r="AH4377" s="36"/>
      <c r="AJ4377" s="37"/>
      <c r="AK4377" s="37"/>
    </row>
    <row r="4378" spans="6:37" x14ac:dyDescent="0.25">
      <c r="F4378" s="106"/>
      <c r="J4378" s="110">
        <v>51662</v>
      </c>
      <c r="K4378" s="106">
        <v>3.9203000000000001</v>
      </c>
      <c r="AF4378" s="35"/>
      <c r="AG4378" s="36"/>
      <c r="AH4378" s="36"/>
      <c r="AJ4378" s="37"/>
      <c r="AK4378" s="37"/>
    </row>
    <row r="4379" spans="6:37" x14ac:dyDescent="0.25">
      <c r="F4379" s="106"/>
      <c r="J4379" s="110">
        <v>51663</v>
      </c>
      <c r="K4379" s="106">
        <v>3.9203000000000001</v>
      </c>
      <c r="AF4379" s="35"/>
      <c r="AG4379" s="36"/>
      <c r="AH4379" s="36"/>
      <c r="AJ4379" s="37"/>
      <c r="AK4379" s="37"/>
    </row>
    <row r="4380" spans="6:37" x14ac:dyDescent="0.25">
      <c r="F4380" s="106"/>
      <c r="J4380" s="110">
        <v>51664</v>
      </c>
      <c r="K4380" s="106">
        <v>3.9203000000000001</v>
      </c>
      <c r="AF4380" s="35"/>
      <c r="AG4380" s="36"/>
      <c r="AH4380" s="36"/>
      <c r="AJ4380" s="37"/>
      <c r="AK4380" s="37"/>
    </row>
    <row r="4381" spans="6:37" x14ac:dyDescent="0.25">
      <c r="F4381" s="106"/>
      <c r="J4381" s="110">
        <v>51665</v>
      </c>
      <c r="K4381" s="106">
        <v>3.9203000000000001</v>
      </c>
      <c r="AF4381" s="35"/>
      <c r="AG4381" s="36"/>
      <c r="AH4381" s="36"/>
      <c r="AJ4381" s="37"/>
      <c r="AK4381" s="37"/>
    </row>
    <row r="4382" spans="6:37" x14ac:dyDescent="0.25">
      <c r="F4382" s="106"/>
      <c r="J4382" s="110">
        <v>51666</v>
      </c>
      <c r="K4382" s="106">
        <v>3.9207200000000002</v>
      </c>
      <c r="AF4382" s="35"/>
      <c r="AG4382" s="36"/>
      <c r="AH4382" s="36"/>
      <c r="AJ4382" s="37"/>
      <c r="AK4382" s="37"/>
    </row>
    <row r="4383" spans="6:37" x14ac:dyDescent="0.25">
      <c r="F4383" s="106"/>
      <c r="J4383" s="110">
        <v>51669</v>
      </c>
      <c r="K4383" s="106">
        <v>3.9203000000000001</v>
      </c>
      <c r="AF4383" s="35"/>
      <c r="AG4383" s="36"/>
      <c r="AH4383" s="36"/>
      <c r="AJ4383" s="37"/>
      <c r="AK4383" s="37"/>
    </row>
    <row r="4384" spans="6:37" x14ac:dyDescent="0.25">
      <c r="F4384" s="106"/>
      <c r="J4384" s="110">
        <v>51670</v>
      </c>
      <c r="K4384" s="106">
        <v>3.9205100000000002</v>
      </c>
      <c r="AF4384" s="35"/>
      <c r="AG4384" s="36"/>
      <c r="AH4384" s="36"/>
      <c r="AJ4384" s="37"/>
      <c r="AK4384" s="37"/>
    </row>
    <row r="4385" spans="6:37" x14ac:dyDescent="0.25">
      <c r="F4385" s="106"/>
      <c r="J4385" s="110">
        <v>51672</v>
      </c>
      <c r="K4385" s="106">
        <v>3.9203000000000001</v>
      </c>
      <c r="AF4385" s="35"/>
      <c r="AG4385" s="36"/>
      <c r="AH4385" s="36"/>
      <c r="AJ4385" s="37"/>
      <c r="AK4385" s="37"/>
    </row>
    <row r="4386" spans="6:37" x14ac:dyDescent="0.25">
      <c r="F4386" s="106"/>
      <c r="J4386" s="110">
        <v>51673</v>
      </c>
      <c r="K4386" s="106">
        <v>3.9207200000000002</v>
      </c>
      <c r="AF4386" s="35"/>
      <c r="AG4386" s="36"/>
      <c r="AH4386" s="36"/>
      <c r="AJ4386" s="37"/>
      <c r="AK4386" s="37"/>
    </row>
    <row r="4387" spans="6:37" x14ac:dyDescent="0.25">
      <c r="F4387" s="106"/>
      <c r="J4387" s="110">
        <v>51676</v>
      </c>
      <c r="K4387" s="106">
        <v>3.9203000000000001</v>
      </c>
      <c r="AF4387" s="35"/>
      <c r="AG4387" s="36"/>
      <c r="AH4387" s="36"/>
      <c r="AJ4387" s="37"/>
      <c r="AK4387" s="37"/>
    </row>
    <row r="4388" spans="6:37" x14ac:dyDescent="0.25">
      <c r="F4388" s="106"/>
      <c r="J4388" s="110">
        <v>51677</v>
      </c>
      <c r="K4388" s="106">
        <v>3.9203000000000001</v>
      </c>
      <c r="AF4388" s="35"/>
      <c r="AG4388" s="36"/>
      <c r="AH4388" s="36"/>
      <c r="AJ4388" s="37"/>
      <c r="AK4388" s="37"/>
    </row>
    <row r="4389" spans="6:37" x14ac:dyDescent="0.25">
      <c r="F4389" s="106"/>
      <c r="J4389" s="110">
        <v>51678</v>
      </c>
      <c r="K4389" s="106">
        <v>3.9203000000000001</v>
      </c>
      <c r="AF4389" s="35"/>
      <c r="AG4389" s="36"/>
      <c r="AH4389" s="36"/>
      <c r="AJ4389" s="37"/>
      <c r="AK4389" s="37"/>
    </row>
    <row r="4390" spans="6:37" x14ac:dyDescent="0.25">
      <c r="F4390" s="106"/>
      <c r="J4390" s="110">
        <v>51679</v>
      </c>
      <c r="K4390" s="106">
        <v>3.9203000000000001</v>
      </c>
      <c r="AF4390" s="35"/>
      <c r="AG4390" s="36"/>
      <c r="AH4390" s="36"/>
      <c r="AJ4390" s="37"/>
      <c r="AK4390" s="37"/>
    </row>
    <row r="4391" spans="6:37" x14ac:dyDescent="0.25">
      <c r="F4391" s="106"/>
      <c r="J4391" s="110">
        <v>51680</v>
      </c>
      <c r="K4391" s="106">
        <v>3.9207200000000002</v>
      </c>
      <c r="AF4391" s="35"/>
      <c r="AG4391" s="36"/>
      <c r="AH4391" s="36"/>
      <c r="AJ4391" s="37"/>
      <c r="AK4391" s="37"/>
    </row>
    <row r="4392" spans="6:37" x14ac:dyDescent="0.25">
      <c r="F4392" s="106"/>
      <c r="J4392" s="110">
        <v>51683</v>
      </c>
      <c r="K4392" s="106">
        <v>3.9203000000000001</v>
      </c>
      <c r="AF4392" s="35"/>
      <c r="AG4392" s="36"/>
      <c r="AH4392" s="36"/>
      <c r="AJ4392" s="37"/>
      <c r="AK4392" s="37"/>
    </row>
    <row r="4393" spans="6:37" x14ac:dyDescent="0.25">
      <c r="F4393" s="106"/>
      <c r="J4393" s="110">
        <v>51684</v>
      </c>
      <c r="K4393" s="106">
        <v>3.9203000000000001</v>
      </c>
      <c r="AF4393" s="35"/>
      <c r="AG4393" s="36"/>
      <c r="AH4393" s="36"/>
      <c r="AJ4393" s="37"/>
      <c r="AK4393" s="37"/>
    </row>
    <row r="4394" spans="6:37" x14ac:dyDescent="0.25">
      <c r="F4394" s="106"/>
      <c r="J4394" s="110">
        <v>51685</v>
      </c>
      <c r="K4394" s="106">
        <v>3.9205100000000002</v>
      </c>
      <c r="AF4394" s="35"/>
      <c r="AG4394" s="36"/>
      <c r="AH4394" s="36"/>
      <c r="AJ4394" s="37"/>
      <c r="AK4394" s="37"/>
    </row>
    <row r="4395" spans="6:37" x14ac:dyDescent="0.25">
      <c r="F4395" s="106"/>
      <c r="J4395" s="110">
        <v>51687</v>
      </c>
      <c r="K4395" s="106">
        <v>3.9207200000000002</v>
      </c>
      <c r="AF4395" s="35"/>
      <c r="AG4395" s="36"/>
      <c r="AH4395" s="36"/>
      <c r="AJ4395" s="37"/>
      <c r="AK4395" s="37"/>
    </row>
    <row r="4396" spans="6:37" x14ac:dyDescent="0.25">
      <c r="F4396" s="106"/>
      <c r="J4396" s="110">
        <v>51690</v>
      </c>
      <c r="K4396" s="106">
        <v>3.9203000000000001</v>
      </c>
      <c r="AF4396" s="35"/>
      <c r="AG4396" s="36"/>
      <c r="AH4396" s="36"/>
      <c r="AJ4396" s="37"/>
      <c r="AK4396" s="37"/>
    </row>
    <row r="4397" spans="6:37" x14ac:dyDescent="0.25">
      <c r="F4397" s="106"/>
      <c r="J4397" s="110">
        <v>51691</v>
      </c>
      <c r="K4397" s="106">
        <v>3.9203000000000001</v>
      </c>
      <c r="AF4397" s="35"/>
      <c r="AG4397" s="36"/>
      <c r="AH4397" s="36"/>
      <c r="AJ4397" s="37"/>
      <c r="AK4397" s="37"/>
    </row>
    <row r="4398" spans="6:37" x14ac:dyDescent="0.25">
      <c r="F4398" s="106"/>
      <c r="J4398" s="110">
        <v>51692</v>
      </c>
      <c r="K4398" s="106">
        <v>3.9203000000000001</v>
      </c>
      <c r="AF4398" s="35"/>
      <c r="AG4398" s="36"/>
      <c r="AH4398" s="36"/>
      <c r="AJ4398" s="37"/>
      <c r="AK4398" s="37"/>
    </row>
    <row r="4399" spans="6:37" x14ac:dyDescent="0.25">
      <c r="F4399" s="106"/>
      <c r="J4399" s="110">
        <v>51693</v>
      </c>
      <c r="K4399" s="106">
        <v>3.9203000000000001</v>
      </c>
      <c r="AF4399" s="35"/>
      <c r="AG4399" s="36"/>
      <c r="AH4399" s="36"/>
      <c r="AJ4399" s="37"/>
      <c r="AK4399" s="37"/>
    </row>
    <row r="4400" spans="6:37" x14ac:dyDescent="0.25">
      <c r="F4400" s="106"/>
      <c r="J4400" s="110">
        <v>51694</v>
      </c>
      <c r="K4400" s="106">
        <v>3.9207200000000002</v>
      </c>
      <c r="AF4400" s="35"/>
      <c r="AG4400" s="36"/>
      <c r="AH4400" s="36"/>
      <c r="AJ4400" s="37"/>
      <c r="AK4400" s="37"/>
    </row>
    <row r="4401" spans="6:37" x14ac:dyDescent="0.25">
      <c r="F4401" s="106"/>
      <c r="J4401" s="110">
        <v>51697</v>
      </c>
      <c r="K4401" s="106">
        <v>3.9203000000000001</v>
      </c>
      <c r="AF4401" s="35"/>
      <c r="AG4401" s="36"/>
      <c r="AH4401" s="36"/>
      <c r="AJ4401" s="37"/>
      <c r="AK4401" s="37"/>
    </row>
    <row r="4402" spans="6:37" x14ac:dyDescent="0.25">
      <c r="F4402" s="106"/>
      <c r="J4402" s="110">
        <v>51698</v>
      </c>
      <c r="K4402" s="106">
        <v>3.9203000000000001</v>
      </c>
      <c r="AF4402" s="35"/>
      <c r="AG4402" s="36"/>
      <c r="AH4402" s="36"/>
      <c r="AJ4402" s="37"/>
      <c r="AK4402" s="37"/>
    </row>
    <row r="4403" spans="6:37" x14ac:dyDescent="0.25">
      <c r="F4403" s="106"/>
      <c r="J4403" s="110">
        <v>51699</v>
      </c>
      <c r="K4403" s="106">
        <v>3.9203000000000001</v>
      </c>
      <c r="AF4403" s="35"/>
      <c r="AG4403" s="36"/>
      <c r="AH4403" s="36"/>
      <c r="AJ4403" s="37"/>
      <c r="AK4403" s="37"/>
    </row>
    <row r="4404" spans="6:37" x14ac:dyDescent="0.25">
      <c r="F4404" s="106"/>
      <c r="J4404" s="110">
        <v>51700</v>
      </c>
      <c r="K4404" s="106">
        <v>3.9203000000000001</v>
      </c>
      <c r="AF4404" s="35"/>
      <c r="AG4404" s="36"/>
      <c r="AH4404" s="36"/>
      <c r="AJ4404" s="37"/>
      <c r="AK4404" s="37"/>
    </row>
    <row r="4405" spans="6:37" x14ac:dyDescent="0.25">
      <c r="F4405" s="106"/>
      <c r="J4405" s="110">
        <v>51701</v>
      </c>
      <c r="K4405" s="106">
        <v>3.9207200000000002</v>
      </c>
      <c r="AF4405" s="35"/>
      <c r="AG4405" s="36"/>
      <c r="AH4405" s="36"/>
      <c r="AJ4405" s="37"/>
      <c r="AK4405" s="37"/>
    </row>
    <row r="4406" spans="6:37" x14ac:dyDescent="0.25">
      <c r="F4406" s="106"/>
      <c r="J4406" s="110">
        <v>51704</v>
      </c>
      <c r="K4406" s="106">
        <v>3.9203000000000001</v>
      </c>
      <c r="AF4406" s="35"/>
      <c r="AG4406" s="36"/>
      <c r="AH4406" s="36"/>
      <c r="AJ4406" s="37"/>
      <c r="AK4406" s="37"/>
    </row>
    <row r="4407" spans="6:37" x14ac:dyDescent="0.25">
      <c r="F4407" s="106"/>
      <c r="J4407" s="110">
        <v>51705</v>
      </c>
      <c r="K4407" s="106">
        <v>3.9203000000000001</v>
      </c>
      <c r="AF4407" s="35"/>
      <c r="AG4407" s="36"/>
      <c r="AH4407" s="36"/>
      <c r="AJ4407" s="37"/>
      <c r="AK4407" s="37"/>
    </row>
    <row r="4408" spans="6:37" x14ac:dyDescent="0.25">
      <c r="F4408" s="106"/>
      <c r="J4408" s="110">
        <v>51706</v>
      </c>
      <c r="K4408" s="106">
        <v>3.9203000000000001</v>
      </c>
      <c r="AF4408" s="35"/>
      <c r="AG4408" s="36"/>
      <c r="AH4408" s="36"/>
      <c r="AJ4408" s="37"/>
      <c r="AK4408" s="37"/>
    </row>
    <row r="4409" spans="6:37" x14ac:dyDescent="0.25">
      <c r="F4409" s="106"/>
      <c r="J4409" s="110">
        <v>51707</v>
      </c>
      <c r="K4409" s="106">
        <v>3.9203000000000001</v>
      </c>
      <c r="AF4409" s="35"/>
      <c r="AG4409" s="36"/>
      <c r="AH4409" s="36"/>
      <c r="AJ4409" s="37"/>
      <c r="AK4409" s="37"/>
    </row>
    <row r="4410" spans="6:37" x14ac:dyDescent="0.25">
      <c r="F4410" s="106"/>
      <c r="J4410" s="110">
        <v>51708</v>
      </c>
      <c r="K4410" s="106">
        <v>3.9207200000000002</v>
      </c>
      <c r="AF4410" s="35"/>
      <c r="AG4410" s="36"/>
      <c r="AH4410" s="36"/>
      <c r="AJ4410" s="37"/>
      <c r="AK4410" s="37"/>
    </row>
    <row r="4411" spans="6:37" x14ac:dyDescent="0.25">
      <c r="F4411" s="106"/>
      <c r="J4411" s="110">
        <v>51711</v>
      </c>
      <c r="K4411" s="106">
        <v>3.9203000000000001</v>
      </c>
      <c r="AF4411" s="35"/>
      <c r="AG4411" s="36"/>
      <c r="AH4411" s="36"/>
      <c r="AJ4411" s="37"/>
      <c r="AK4411" s="37"/>
    </row>
    <row r="4412" spans="6:37" x14ac:dyDescent="0.25">
      <c r="F4412" s="106"/>
      <c r="J4412" s="110">
        <v>51712</v>
      </c>
      <c r="K4412" s="106">
        <v>3.9203000000000001</v>
      </c>
      <c r="AF4412" s="35"/>
      <c r="AG4412" s="36"/>
      <c r="AH4412" s="36"/>
      <c r="AJ4412" s="37"/>
      <c r="AK4412" s="37"/>
    </row>
    <row r="4413" spans="6:37" x14ac:dyDescent="0.25">
      <c r="F4413" s="106"/>
      <c r="J4413" s="110">
        <v>51713</v>
      </c>
      <c r="K4413" s="106">
        <v>3.9203000000000001</v>
      </c>
      <c r="AF4413" s="35"/>
      <c r="AG4413" s="36"/>
      <c r="AH4413" s="36"/>
      <c r="AJ4413" s="37"/>
      <c r="AK4413" s="37"/>
    </row>
    <row r="4414" spans="6:37" x14ac:dyDescent="0.25">
      <c r="F4414" s="106"/>
      <c r="J4414" s="110">
        <v>51714</v>
      </c>
      <c r="K4414" s="106">
        <v>3.9203000000000001</v>
      </c>
      <c r="AF4414" s="35"/>
      <c r="AG4414" s="36"/>
      <c r="AH4414" s="36"/>
      <c r="AJ4414" s="37"/>
      <c r="AK4414" s="37"/>
    </row>
    <row r="4415" spans="6:37" x14ac:dyDescent="0.25">
      <c r="F4415" s="106"/>
      <c r="J4415" s="110">
        <v>51715</v>
      </c>
      <c r="K4415" s="106">
        <v>3.9207200000000002</v>
      </c>
      <c r="AF4415" s="35"/>
      <c r="AG4415" s="36"/>
      <c r="AH4415" s="36"/>
      <c r="AJ4415" s="37"/>
      <c r="AK4415" s="37"/>
    </row>
    <row r="4416" spans="6:37" x14ac:dyDescent="0.25">
      <c r="F4416" s="106"/>
      <c r="J4416" s="110">
        <v>51718</v>
      </c>
      <c r="K4416" s="106">
        <v>3.9203000000000001</v>
      </c>
      <c r="AF4416" s="35"/>
      <c r="AG4416" s="36"/>
      <c r="AH4416" s="36"/>
      <c r="AJ4416" s="37"/>
      <c r="AK4416" s="37"/>
    </row>
    <row r="4417" spans="6:37" x14ac:dyDescent="0.25">
      <c r="F4417" s="106"/>
      <c r="J4417" s="110">
        <v>51719</v>
      </c>
      <c r="K4417" s="106">
        <v>3.9203000000000001</v>
      </c>
      <c r="AF4417" s="35"/>
      <c r="AG4417" s="36"/>
      <c r="AH4417" s="36"/>
      <c r="AJ4417" s="37"/>
      <c r="AK4417" s="37"/>
    </row>
    <row r="4418" spans="6:37" x14ac:dyDescent="0.25">
      <c r="F4418" s="106"/>
      <c r="J4418" s="110">
        <v>51720</v>
      </c>
      <c r="K4418" s="106">
        <v>3.9203000000000001</v>
      </c>
      <c r="AF4418" s="35"/>
      <c r="AG4418" s="36"/>
      <c r="AH4418" s="36"/>
      <c r="AJ4418" s="37"/>
      <c r="AK4418" s="37"/>
    </row>
    <row r="4419" spans="6:37" x14ac:dyDescent="0.25">
      <c r="F4419" s="106"/>
      <c r="J4419" s="110">
        <v>51721</v>
      </c>
      <c r="K4419" s="106">
        <v>3.9203000000000001</v>
      </c>
      <c r="AF4419" s="35"/>
      <c r="AG4419" s="36"/>
      <c r="AH4419" s="36"/>
      <c r="AJ4419" s="37"/>
      <c r="AK4419" s="37"/>
    </row>
    <row r="4420" spans="6:37" x14ac:dyDescent="0.25">
      <c r="F4420" s="106"/>
      <c r="J4420" s="110">
        <v>51722</v>
      </c>
      <c r="K4420" s="106">
        <v>3.9207200000000002</v>
      </c>
      <c r="AF4420" s="35"/>
      <c r="AG4420" s="36"/>
      <c r="AH4420" s="36"/>
      <c r="AJ4420" s="37"/>
      <c r="AK4420" s="37"/>
    </row>
    <row r="4421" spans="6:37" x14ac:dyDescent="0.25">
      <c r="F4421" s="106"/>
      <c r="J4421" s="110">
        <v>51725</v>
      </c>
      <c r="K4421" s="106">
        <v>3.9203000000000001</v>
      </c>
      <c r="AF4421" s="35"/>
      <c r="AG4421" s="36"/>
      <c r="AH4421" s="36"/>
      <c r="AJ4421" s="37"/>
      <c r="AK4421" s="37"/>
    </row>
    <row r="4422" spans="6:37" x14ac:dyDescent="0.25">
      <c r="F4422" s="106"/>
      <c r="J4422" s="110">
        <v>51726</v>
      </c>
      <c r="K4422" s="106">
        <v>3.9203000000000001</v>
      </c>
      <c r="AF4422" s="35"/>
      <c r="AG4422" s="36"/>
      <c r="AH4422" s="36"/>
      <c r="AJ4422" s="37"/>
      <c r="AK4422" s="37"/>
    </row>
    <row r="4423" spans="6:37" x14ac:dyDescent="0.25">
      <c r="F4423" s="106"/>
      <c r="J4423" s="110">
        <v>51727</v>
      </c>
      <c r="K4423" s="106">
        <v>3.9203000000000001</v>
      </c>
      <c r="AF4423" s="35"/>
      <c r="AG4423" s="36"/>
      <c r="AH4423" s="36"/>
      <c r="AJ4423" s="37"/>
      <c r="AK4423" s="37"/>
    </row>
    <row r="4424" spans="6:37" x14ac:dyDescent="0.25">
      <c r="F4424" s="106"/>
      <c r="J4424" s="110">
        <v>51728</v>
      </c>
      <c r="K4424" s="106">
        <v>3.9203000000000001</v>
      </c>
      <c r="AF4424" s="35"/>
      <c r="AG4424" s="36"/>
      <c r="AH4424" s="36"/>
      <c r="AJ4424" s="37"/>
      <c r="AK4424" s="37"/>
    </row>
    <row r="4425" spans="6:37" x14ac:dyDescent="0.25">
      <c r="F4425" s="106"/>
      <c r="J4425" s="110">
        <v>51729</v>
      </c>
      <c r="K4425" s="106">
        <v>3.9207200000000002</v>
      </c>
      <c r="AF4425" s="35"/>
      <c r="AG4425" s="36"/>
      <c r="AH4425" s="36"/>
      <c r="AJ4425" s="37"/>
      <c r="AK4425" s="37"/>
    </row>
    <row r="4426" spans="6:37" x14ac:dyDescent="0.25">
      <c r="F4426" s="106"/>
      <c r="J4426" s="110">
        <v>51732</v>
      </c>
      <c r="K4426" s="106">
        <v>3.9203000000000001</v>
      </c>
      <c r="AF4426" s="35"/>
      <c r="AG4426" s="36"/>
      <c r="AH4426" s="36"/>
      <c r="AJ4426" s="37"/>
      <c r="AK4426" s="37"/>
    </row>
    <row r="4427" spans="6:37" x14ac:dyDescent="0.25">
      <c r="F4427" s="106"/>
      <c r="J4427" s="110">
        <v>51733</v>
      </c>
      <c r="K4427" s="106">
        <v>3.9203000000000001</v>
      </c>
      <c r="AF4427" s="35"/>
      <c r="AG4427" s="36"/>
      <c r="AH4427" s="36"/>
      <c r="AJ4427" s="37"/>
      <c r="AK4427" s="37"/>
    </row>
    <row r="4428" spans="6:37" x14ac:dyDescent="0.25">
      <c r="F4428" s="106"/>
      <c r="J4428" s="110">
        <v>51734</v>
      </c>
      <c r="K4428" s="106">
        <v>3.9203000000000001</v>
      </c>
      <c r="AF4428" s="35"/>
      <c r="AG4428" s="36"/>
      <c r="AH4428" s="36"/>
      <c r="AJ4428" s="37"/>
      <c r="AK4428" s="37"/>
    </row>
    <row r="4429" spans="6:37" x14ac:dyDescent="0.25">
      <c r="F4429" s="106"/>
      <c r="J4429" s="110">
        <v>51735</v>
      </c>
      <c r="K4429" s="106">
        <v>3.9203000000000001</v>
      </c>
      <c r="AF4429" s="35"/>
      <c r="AG4429" s="36"/>
      <c r="AH4429" s="36"/>
      <c r="AJ4429" s="37"/>
      <c r="AK4429" s="37"/>
    </row>
    <row r="4430" spans="6:37" x14ac:dyDescent="0.25">
      <c r="F4430" s="106"/>
      <c r="J4430" s="110">
        <v>51736</v>
      </c>
      <c r="K4430" s="106">
        <v>3.9207200000000002</v>
      </c>
      <c r="AF4430" s="35"/>
      <c r="AG4430" s="36"/>
      <c r="AH4430" s="36"/>
      <c r="AJ4430" s="37"/>
      <c r="AK4430" s="37"/>
    </row>
    <row r="4431" spans="6:37" x14ac:dyDescent="0.25">
      <c r="F4431" s="106"/>
      <c r="J4431" s="110">
        <v>51739</v>
      </c>
      <c r="K4431" s="106">
        <v>3.9203000000000001</v>
      </c>
      <c r="AF4431" s="35"/>
      <c r="AG4431" s="36"/>
      <c r="AH4431" s="36"/>
      <c r="AJ4431" s="37"/>
      <c r="AK4431" s="37"/>
    </row>
    <row r="4432" spans="6:37" x14ac:dyDescent="0.25">
      <c r="F4432" s="106"/>
      <c r="J4432" s="110">
        <v>51740</v>
      </c>
      <c r="K4432" s="106">
        <v>3.9203000000000001</v>
      </c>
      <c r="AF4432" s="35"/>
      <c r="AG4432" s="36"/>
      <c r="AH4432" s="36"/>
      <c r="AJ4432" s="37"/>
      <c r="AK4432" s="37"/>
    </row>
    <row r="4433" spans="6:37" x14ac:dyDescent="0.25">
      <c r="F4433" s="106"/>
      <c r="J4433" s="110">
        <v>51741</v>
      </c>
      <c r="K4433" s="106">
        <v>3.9203000000000001</v>
      </c>
      <c r="AF4433" s="35"/>
      <c r="AG4433" s="36"/>
      <c r="AH4433" s="36"/>
      <c r="AJ4433" s="37"/>
      <c r="AK4433" s="37"/>
    </row>
    <row r="4434" spans="6:37" x14ac:dyDescent="0.25">
      <c r="F4434" s="106"/>
      <c r="J4434" s="110">
        <v>51742</v>
      </c>
      <c r="K4434" s="106">
        <v>3.9203000000000001</v>
      </c>
      <c r="AF4434" s="35"/>
      <c r="AG4434" s="36"/>
      <c r="AH4434" s="36"/>
      <c r="AJ4434" s="37"/>
      <c r="AK4434" s="37"/>
    </row>
    <row r="4435" spans="6:37" x14ac:dyDescent="0.25">
      <c r="F4435" s="106"/>
      <c r="J4435" s="110">
        <v>51743</v>
      </c>
      <c r="K4435" s="106">
        <v>3.9209399999999999</v>
      </c>
      <c r="AF4435" s="35"/>
      <c r="AG4435" s="36"/>
      <c r="AH4435" s="36"/>
      <c r="AJ4435" s="37"/>
      <c r="AK4435" s="37"/>
    </row>
    <row r="4436" spans="6:37" x14ac:dyDescent="0.25">
      <c r="F4436" s="106"/>
      <c r="J4436" s="110">
        <v>51747</v>
      </c>
      <c r="K4436" s="106">
        <v>3.9203000000000001</v>
      </c>
      <c r="AF4436" s="35"/>
      <c r="AG4436" s="36"/>
      <c r="AH4436" s="36"/>
      <c r="AJ4436" s="37"/>
      <c r="AK4436" s="37"/>
    </row>
    <row r="4437" spans="6:37" x14ac:dyDescent="0.25">
      <c r="F4437" s="106"/>
      <c r="J4437" s="110">
        <v>51748</v>
      </c>
      <c r="K4437" s="106">
        <v>3.9203000000000001</v>
      </c>
      <c r="AF4437" s="35"/>
      <c r="AG4437" s="36"/>
      <c r="AH4437" s="36"/>
      <c r="AJ4437" s="37"/>
      <c r="AK4437" s="37"/>
    </row>
    <row r="4438" spans="6:37" x14ac:dyDescent="0.25">
      <c r="F4438" s="106"/>
      <c r="J4438" s="110">
        <v>51749</v>
      </c>
      <c r="K4438" s="106">
        <v>3.9203000000000001</v>
      </c>
      <c r="AF4438" s="35"/>
      <c r="AG4438" s="36"/>
      <c r="AH4438" s="36"/>
      <c r="AJ4438" s="37"/>
      <c r="AK4438" s="37"/>
    </row>
    <row r="4439" spans="6:37" x14ac:dyDescent="0.25">
      <c r="F4439" s="106"/>
      <c r="J4439" s="110">
        <v>51750</v>
      </c>
      <c r="K4439" s="106">
        <v>3.9207200000000002</v>
      </c>
      <c r="AF4439" s="35"/>
      <c r="AG4439" s="36"/>
      <c r="AH4439" s="36"/>
      <c r="AJ4439" s="37"/>
      <c r="AK4439" s="37"/>
    </row>
    <row r="4440" spans="6:37" x14ac:dyDescent="0.25">
      <c r="F4440" s="106"/>
      <c r="J4440" s="110">
        <v>51753</v>
      </c>
      <c r="K4440" s="106">
        <v>3.9203000000000001</v>
      </c>
      <c r="AF4440" s="35"/>
      <c r="AG4440" s="36"/>
      <c r="AH4440" s="36"/>
      <c r="AJ4440" s="37"/>
      <c r="AK4440" s="37"/>
    </row>
    <row r="4441" spans="6:37" x14ac:dyDescent="0.25">
      <c r="F4441" s="106"/>
      <c r="J4441" s="110">
        <v>51754</v>
      </c>
      <c r="K4441" s="106">
        <v>3.9203000000000001</v>
      </c>
      <c r="AF4441" s="35"/>
      <c r="AG4441" s="36"/>
      <c r="AH4441" s="36"/>
      <c r="AJ4441" s="37"/>
      <c r="AK4441" s="37"/>
    </row>
    <row r="4442" spans="6:37" x14ac:dyDescent="0.25">
      <c r="F4442" s="106"/>
      <c r="J4442" s="110">
        <v>51755</v>
      </c>
      <c r="K4442" s="106">
        <v>3.9203000000000001</v>
      </c>
      <c r="AF4442" s="35"/>
      <c r="AG4442" s="36"/>
      <c r="AH4442" s="36"/>
      <c r="AJ4442" s="37"/>
      <c r="AK4442" s="37"/>
    </row>
    <row r="4443" spans="6:37" x14ac:dyDescent="0.25">
      <c r="F4443" s="106"/>
      <c r="J4443" s="110">
        <v>51756</v>
      </c>
      <c r="K4443" s="106">
        <v>3.9203000000000001</v>
      </c>
      <c r="AF4443" s="35"/>
      <c r="AG4443" s="36"/>
      <c r="AH4443" s="36"/>
      <c r="AJ4443" s="37"/>
      <c r="AK4443" s="37"/>
    </row>
    <row r="4444" spans="6:37" x14ac:dyDescent="0.25">
      <c r="F4444" s="106"/>
      <c r="J4444" s="110">
        <v>51757</v>
      </c>
      <c r="K4444" s="106">
        <v>3.9207200000000002</v>
      </c>
      <c r="AF4444" s="35"/>
      <c r="AG4444" s="36"/>
      <c r="AH4444" s="36"/>
      <c r="AJ4444" s="37"/>
      <c r="AK4444" s="37"/>
    </row>
    <row r="4445" spans="6:37" x14ac:dyDescent="0.25">
      <c r="F4445" s="106"/>
      <c r="J4445" s="110">
        <v>51760</v>
      </c>
      <c r="K4445" s="106">
        <v>3.9203000000000001</v>
      </c>
      <c r="AF4445" s="35"/>
      <c r="AG4445" s="36"/>
      <c r="AH4445" s="36"/>
      <c r="AJ4445" s="37"/>
      <c r="AK4445" s="37"/>
    </row>
    <row r="4446" spans="6:37" x14ac:dyDescent="0.25">
      <c r="F4446" s="106"/>
      <c r="J4446" s="110">
        <v>51761</v>
      </c>
      <c r="K4446" s="106">
        <v>3.9203000000000001</v>
      </c>
      <c r="AF4446" s="35"/>
      <c r="AG4446" s="36"/>
      <c r="AH4446" s="36"/>
      <c r="AJ4446" s="37"/>
      <c r="AK4446" s="37"/>
    </row>
    <row r="4447" spans="6:37" x14ac:dyDescent="0.25">
      <c r="F4447" s="106"/>
      <c r="J4447" s="110">
        <v>51762</v>
      </c>
      <c r="K4447" s="106">
        <v>3.9203000000000001</v>
      </c>
      <c r="AF4447" s="35"/>
      <c r="AG4447" s="36"/>
      <c r="AH4447" s="36"/>
      <c r="AJ4447" s="37"/>
      <c r="AK4447" s="37"/>
    </row>
    <row r="4448" spans="6:37" x14ac:dyDescent="0.25">
      <c r="F4448" s="106"/>
      <c r="J4448" s="110">
        <v>51763</v>
      </c>
      <c r="K4448" s="106">
        <v>3.9203000000000001</v>
      </c>
      <c r="AF4448" s="35"/>
      <c r="AG4448" s="36"/>
      <c r="AH4448" s="36"/>
      <c r="AJ4448" s="37"/>
      <c r="AK4448" s="37"/>
    </row>
    <row r="4449" spans="6:37" x14ac:dyDescent="0.25">
      <c r="F4449" s="106"/>
      <c r="J4449" s="110">
        <v>51764</v>
      </c>
      <c r="K4449" s="106">
        <v>3.9207200000000002</v>
      </c>
      <c r="AF4449" s="35"/>
      <c r="AG4449" s="36"/>
      <c r="AH4449" s="36"/>
      <c r="AJ4449" s="37"/>
      <c r="AK4449" s="37"/>
    </row>
    <row r="4450" spans="6:37" x14ac:dyDescent="0.25">
      <c r="F4450" s="106"/>
      <c r="J4450" s="110">
        <v>51767</v>
      </c>
      <c r="K4450" s="106">
        <v>3.9203000000000001</v>
      </c>
      <c r="AF4450" s="35"/>
      <c r="AG4450" s="36"/>
      <c r="AH4450" s="36"/>
      <c r="AJ4450" s="37"/>
      <c r="AK4450" s="37"/>
    </row>
    <row r="4451" spans="6:37" x14ac:dyDescent="0.25">
      <c r="F4451" s="106"/>
      <c r="J4451" s="110">
        <v>51768</v>
      </c>
      <c r="K4451" s="106">
        <v>3.9203000000000001</v>
      </c>
      <c r="AF4451" s="35"/>
      <c r="AG4451" s="36"/>
      <c r="AH4451" s="36"/>
      <c r="AJ4451" s="37"/>
      <c r="AK4451" s="37"/>
    </row>
    <row r="4452" spans="6:37" x14ac:dyDescent="0.25">
      <c r="F4452" s="106"/>
      <c r="J4452" s="110">
        <v>51769</v>
      </c>
      <c r="K4452" s="106">
        <v>3.9203000000000001</v>
      </c>
      <c r="AF4452" s="35"/>
      <c r="AG4452" s="36"/>
      <c r="AH4452" s="36"/>
      <c r="AJ4452" s="37"/>
      <c r="AK4452" s="37"/>
    </row>
    <row r="4453" spans="6:37" x14ac:dyDescent="0.25">
      <c r="F4453" s="106"/>
      <c r="J4453" s="110">
        <v>51770</v>
      </c>
      <c r="K4453" s="106">
        <v>3.9203000000000001</v>
      </c>
      <c r="AF4453" s="35"/>
      <c r="AG4453" s="36"/>
      <c r="AH4453" s="36"/>
      <c r="AJ4453" s="37"/>
      <c r="AK4453" s="37"/>
    </row>
    <row r="4454" spans="6:37" x14ac:dyDescent="0.25">
      <c r="F4454" s="106"/>
      <c r="J4454" s="110">
        <v>51771</v>
      </c>
      <c r="K4454" s="106">
        <v>3.9207200000000002</v>
      </c>
      <c r="AF4454" s="35"/>
      <c r="AG4454" s="36"/>
      <c r="AH4454" s="36"/>
      <c r="AJ4454" s="37"/>
      <c r="AK4454" s="37"/>
    </row>
    <row r="4455" spans="6:37" x14ac:dyDescent="0.25">
      <c r="F4455" s="106"/>
      <c r="J4455" s="110">
        <v>51774</v>
      </c>
      <c r="K4455" s="106">
        <v>3.9203000000000001</v>
      </c>
      <c r="AF4455" s="35"/>
      <c r="AG4455" s="36"/>
      <c r="AH4455" s="36"/>
      <c r="AJ4455" s="37"/>
      <c r="AK4455" s="37"/>
    </row>
    <row r="4456" spans="6:37" x14ac:dyDescent="0.25">
      <c r="F4456" s="106"/>
      <c r="J4456" s="110">
        <v>51775</v>
      </c>
      <c r="K4456" s="106">
        <v>3.9203000000000001</v>
      </c>
      <c r="AF4456" s="35"/>
      <c r="AG4456" s="36"/>
      <c r="AH4456" s="36"/>
      <c r="AJ4456" s="37"/>
      <c r="AK4456" s="37"/>
    </row>
    <row r="4457" spans="6:37" x14ac:dyDescent="0.25">
      <c r="F4457" s="106"/>
      <c r="J4457" s="110">
        <v>51776</v>
      </c>
      <c r="K4457" s="106">
        <v>3.9203000000000001</v>
      </c>
      <c r="AF4457" s="35"/>
      <c r="AG4457" s="36"/>
      <c r="AH4457" s="36"/>
      <c r="AJ4457" s="37"/>
      <c r="AK4457" s="37"/>
    </row>
    <row r="4458" spans="6:37" x14ac:dyDescent="0.25">
      <c r="F4458" s="106"/>
      <c r="J4458" s="110">
        <v>51777</v>
      </c>
      <c r="K4458" s="106">
        <v>3.9203000000000001</v>
      </c>
      <c r="AF4458" s="35"/>
      <c r="AG4458" s="36"/>
      <c r="AH4458" s="36"/>
      <c r="AJ4458" s="37"/>
      <c r="AK4458" s="37"/>
    </row>
    <row r="4459" spans="6:37" x14ac:dyDescent="0.25">
      <c r="F4459" s="106"/>
      <c r="J4459" s="110">
        <v>51778</v>
      </c>
      <c r="K4459" s="106">
        <v>3.9207200000000002</v>
      </c>
      <c r="AF4459" s="35"/>
      <c r="AG4459" s="36"/>
      <c r="AH4459" s="36"/>
      <c r="AJ4459" s="37"/>
      <c r="AK4459" s="37"/>
    </row>
    <row r="4460" spans="6:37" x14ac:dyDescent="0.25">
      <c r="F4460" s="106"/>
      <c r="J4460" s="110">
        <v>51781</v>
      </c>
      <c r="K4460" s="106">
        <v>3.9203000000000001</v>
      </c>
      <c r="AF4460" s="35"/>
      <c r="AG4460" s="36"/>
      <c r="AH4460" s="36"/>
      <c r="AJ4460" s="37"/>
      <c r="AK4460" s="37"/>
    </row>
    <row r="4461" spans="6:37" x14ac:dyDescent="0.25">
      <c r="F4461" s="106"/>
      <c r="J4461" s="110">
        <v>51782</v>
      </c>
      <c r="K4461" s="106">
        <v>3.9203000000000001</v>
      </c>
      <c r="AF4461" s="35"/>
      <c r="AG4461" s="36"/>
      <c r="AH4461" s="36"/>
      <c r="AJ4461" s="37"/>
      <c r="AK4461" s="37"/>
    </row>
    <row r="4462" spans="6:37" x14ac:dyDescent="0.25">
      <c r="F4462" s="106"/>
      <c r="J4462" s="110">
        <v>51783</v>
      </c>
      <c r="K4462" s="106">
        <v>3.9203000000000001</v>
      </c>
      <c r="AF4462" s="35"/>
      <c r="AG4462" s="36"/>
      <c r="AH4462" s="36"/>
      <c r="AJ4462" s="37"/>
      <c r="AK4462" s="37"/>
    </row>
    <row r="4463" spans="6:37" x14ac:dyDescent="0.25">
      <c r="F4463" s="106"/>
      <c r="J4463" s="110">
        <v>51784</v>
      </c>
      <c r="K4463" s="106">
        <v>3.9203000000000001</v>
      </c>
      <c r="AF4463" s="35"/>
      <c r="AG4463" s="36"/>
      <c r="AH4463" s="36"/>
      <c r="AJ4463" s="37"/>
      <c r="AK4463" s="37"/>
    </row>
    <row r="4464" spans="6:37" x14ac:dyDescent="0.25">
      <c r="F4464" s="106"/>
      <c r="J4464" s="110">
        <v>51785</v>
      </c>
      <c r="K4464" s="106">
        <v>3.9209399999999999</v>
      </c>
      <c r="AF4464" s="35"/>
      <c r="AG4464" s="36"/>
      <c r="AH4464" s="36"/>
      <c r="AJ4464" s="37"/>
      <c r="AK4464" s="37"/>
    </row>
    <row r="4465" spans="6:37" x14ac:dyDescent="0.25">
      <c r="F4465" s="106"/>
      <c r="J4465" s="110">
        <v>51789</v>
      </c>
      <c r="K4465" s="106">
        <v>3.9203000000000001</v>
      </c>
      <c r="AF4465" s="35"/>
      <c r="AG4465" s="36"/>
      <c r="AH4465" s="36"/>
      <c r="AJ4465" s="37"/>
      <c r="AK4465" s="37"/>
    </row>
    <row r="4466" spans="6:37" x14ac:dyDescent="0.25">
      <c r="F4466" s="106"/>
      <c r="J4466" s="110">
        <v>51790</v>
      </c>
      <c r="K4466" s="106">
        <v>3.9203000000000001</v>
      </c>
      <c r="AF4466" s="35"/>
      <c r="AG4466" s="36"/>
      <c r="AH4466" s="36"/>
      <c r="AJ4466" s="37"/>
      <c r="AK4466" s="37"/>
    </row>
    <row r="4467" spans="6:37" x14ac:dyDescent="0.25">
      <c r="F4467" s="106"/>
      <c r="J4467" s="110">
        <v>51791</v>
      </c>
      <c r="K4467" s="106">
        <v>3.9203000000000001</v>
      </c>
      <c r="AF4467" s="35"/>
      <c r="AG4467" s="36"/>
      <c r="AH4467" s="36"/>
      <c r="AJ4467" s="37"/>
      <c r="AK4467" s="37"/>
    </row>
    <row r="4468" spans="6:37" x14ac:dyDescent="0.25">
      <c r="F4468" s="106"/>
      <c r="J4468" s="110">
        <v>51792</v>
      </c>
      <c r="K4468" s="106">
        <v>3.9207200000000002</v>
      </c>
      <c r="AF4468" s="35"/>
      <c r="AG4468" s="36"/>
      <c r="AH4468" s="36"/>
      <c r="AJ4468" s="37"/>
      <c r="AK4468" s="37"/>
    </row>
    <row r="4469" spans="6:37" x14ac:dyDescent="0.25">
      <c r="F4469" s="106"/>
      <c r="J4469" s="110">
        <v>51795</v>
      </c>
      <c r="K4469" s="106">
        <v>3.9203000000000001</v>
      </c>
      <c r="AF4469" s="35"/>
      <c r="AG4469" s="36"/>
      <c r="AH4469" s="36"/>
      <c r="AJ4469" s="37"/>
      <c r="AK4469" s="37"/>
    </row>
    <row r="4470" spans="6:37" x14ac:dyDescent="0.25">
      <c r="F4470" s="106"/>
      <c r="J4470" s="110">
        <v>51796</v>
      </c>
      <c r="K4470" s="106">
        <v>3.9203000000000001</v>
      </c>
      <c r="AF4470" s="35"/>
      <c r="AG4470" s="36"/>
      <c r="AH4470" s="36"/>
      <c r="AJ4470" s="37"/>
      <c r="AK4470" s="37"/>
    </row>
    <row r="4471" spans="6:37" x14ac:dyDescent="0.25">
      <c r="F4471" s="106"/>
      <c r="J4471" s="110">
        <v>51797</v>
      </c>
      <c r="K4471" s="106">
        <v>3.9203000000000001</v>
      </c>
      <c r="AF4471" s="35"/>
      <c r="AG4471" s="36"/>
      <c r="AH4471" s="36"/>
      <c r="AJ4471" s="37"/>
      <c r="AK4471" s="37"/>
    </row>
    <row r="4472" spans="6:37" x14ac:dyDescent="0.25">
      <c r="F4472" s="106"/>
      <c r="J4472" s="110">
        <v>51798</v>
      </c>
      <c r="K4472" s="106">
        <v>3.9203000000000001</v>
      </c>
      <c r="AF4472" s="35"/>
      <c r="AG4472" s="36"/>
      <c r="AH4472" s="36"/>
      <c r="AJ4472" s="37"/>
      <c r="AK4472" s="37"/>
    </row>
    <row r="4473" spans="6:37" x14ac:dyDescent="0.25">
      <c r="F4473" s="106"/>
      <c r="J4473" s="110">
        <v>51799</v>
      </c>
      <c r="K4473" s="106">
        <v>3.9207200000000002</v>
      </c>
      <c r="AF4473" s="35"/>
      <c r="AG4473" s="36"/>
      <c r="AH4473" s="36"/>
      <c r="AJ4473" s="37"/>
      <c r="AK4473" s="37"/>
    </row>
    <row r="4474" spans="6:37" x14ac:dyDescent="0.25">
      <c r="F4474" s="106"/>
      <c r="J4474" s="110">
        <v>51802</v>
      </c>
      <c r="K4474" s="106">
        <v>3.9203000000000001</v>
      </c>
      <c r="AF4474" s="35"/>
      <c r="AG4474" s="36"/>
      <c r="AH4474" s="36"/>
      <c r="AJ4474" s="37"/>
      <c r="AK4474" s="37"/>
    </row>
    <row r="4475" spans="6:37" x14ac:dyDescent="0.25">
      <c r="F4475" s="106"/>
      <c r="J4475" s="110">
        <v>51803</v>
      </c>
      <c r="K4475" s="106">
        <v>3.9203000000000001</v>
      </c>
      <c r="AF4475" s="35"/>
      <c r="AG4475" s="36"/>
      <c r="AH4475" s="36"/>
      <c r="AJ4475" s="37"/>
      <c r="AK4475" s="37"/>
    </row>
    <row r="4476" spans="6:37" x14ac:dyDescent="0.25">
      <c r="F4476" s="106"/>
      <c r="J4476" s="110">
        <v>51804</v>
      </c>
      <c r="K4476" s="106">
        <v>3.9203000000000001</v>
      </c>
      <c r="AF4476" s="35"/>
      <c r="AG4476" s="36"/>
      <c r="AH4476" s="36"/>
      <c r="AJ4476" s="37"/>
      <c r="AK4476" s="37"/>
    </row>
    <row r="4477" spans="6:37" x14ac:dyDescent="0.25">
      <c r="F4477" s="106"/>
      <c r="J4477" s="110">
        <v>51805</v>
      </c>
      <c r="K4477" s="106">
        <v>3.9203000000000001</v>
      </c>
      <c r="AF4477" s="35"/>
      <c r="AG4477" s="36"/>
      <c r="AH4477" s="36"/>
      <c r="AJ4477" s="37"/>
      <c r="AK4477" s="37"/>
    </row>
    <row r="4478" spans="6:37" x14ac:dyDescent="0.25">
      <c r="F4478" s="106"/>
      <c r="J4478" s="110">
        <v>51806</v>
      </c>
      <c r="K4478" s="106">
        <v>3.9207200000000002</v>
      </c>
      <c r="AF4478" s="35"/>
      <c r="AG4478" s="36"/>
      <c r="AH4478" s="36"/>
      <c r="AJ4478" s="37"/>
      <c r="AK4478" s="37"/>
    </row>
    <row r="4479" spans="6:37" x14ac:dyDescent="0.25">
      <c r="F4479" s="106"/>
      <c r="J4479" s="110">
        <v>51809</v>
      </c>
      <c r="K4479" s="106">
        <v>3.9203000000000001</v>
      </c>
      <c r="AF4479" s="35"/>
      <c r="AG4479" s="36"/>
      <c r="AH4479" s="36"/>
      <c r="AJ4479" s="37"/>
      <c r="AK4479" s="37"/>
    </row>
    <row r="4480" spans="6:37" x14ac:dyDescent="0.25">
      <c r="F4480" s="106"/>
      <c r="J4480" s="110">
        <v>51810</v>
      </c>
      <c r="K4480" s="106">
        <v>3.9203000000000001</v>
      </c>
      <c r="AF4480" s="35"/>
      <c r="AG4480" s="36"/>
      <c r="AH4480" s="36"/>
      <c r="AJ4480" s="37"/>
      <c r="AK4480" s="37"/>
    </row>
    <row r="4481" spans="6:37" x14ac:dyDescent="0.25">
      <c r="F4481" s="106"/>
      <c r="J4481" s="110">
        <v>51811</v>
      </c>
      <c r="K4481" s="106">
        <v>3.9203000000000001</v>
      </c>
      <c r="AF4481" s="35"/>
      <c r="AG4481" s="36"/>
      <c r="AH4481" s="36"/>
      <c r="AJ4481" s="37"/>
      <c r="AK4481" s="37"/>
    </row>
    <row r="4482" spans="6:37" x14ac:dyDescent="0.25">
      <c r="F4482" s="106"/>
      <c r="J4482" s="110">
        <v>51812</v>
      </c>
      <c r="K4482" s="106">
        <v>3.9203000000000001</v>
      </c>
      <c r="AF4482" s="35"/>
      <c r="AG4482" s="36"/>
      <c r="AH4482" s="36"/>
      <c r="AJ4482" s="37"/>
      <c r="AK4482" s="37"/>
    </row>
    <row r="4483" spans="6:37" x14ac:dyDescent="0.25">
      <c r="F4483" s="106"/>
      <c r="J4483" s="110">
        <v>51813</v>
      </c>
      <c r="K4483" s="106">
        <v>3.9209399999999999</v>
      </c>
      <c r="AF4483" s="35"/>
      <c r="AG4483" s="36"/>
      <c r="AH4483" s="36"/>
      <c r="AJ4483" s="37"/>
      <c r="AK4483" s="37"/>
    </row>
    <row r="4484" spans="6:37" x14ac:dyDescent="0.25">
      <c r="F4484" s="106"/>
      <c r="J4484" s="110">
        <v>51817</v>
      </c>
      <c r="K4484" s="106">
        <v>3.9203000000000001</v>
      </c>
      <c r="AF4484" s="35"/>
      <c r="AG4484" s="36"/>
      <c r="AH4484" s="36"/>
      <c r="AJ4484" s="37"/>
      <c r="AK4484" s="37"/>
    </row>
    <row r="4485" spans="6:37" x14ac:dyDescent="0.25">
      <c r="F4485" s="106"/>
      <c r="J4485" s="110">
        <v>51818</v>
      </c>
      <c r="K4485" s="106">
        <v>3.9203000000000001</v>
      </c>
      <c r="AF4485" s="35"/>
      <c r="AG4485" s="36"/>
      <c r="AH4485" s="36"/>
      <c r="AJ4485" s="37"/>
      <c r="AK4485" s="37"/>
    </row>
    <row r="4486" spans="6:37" x14ac:dyDescent="0.25">
      <c r="F4486" s="106"/>
      <c r="J4486" s="110">
        <v>51819</v>
      </c>
      <c r="K4486" s="106">
        <v>3.9203000000000001</v>
      </c>
      <c r="AF4486" s="35"/>
      <c r="AG4486" s="36"/>
      <c r="AH4486" s="36"/>
      <c r="AJ4486" s="37"/>
      <c r="AK4486" s="37"/>
    </row>
    <row r="4487" spans="6:37" x14ac:dyDescent="0.25">
      <c r="F4487" s="106"/>
      <c r="J4487" s="110">
        <v>51820</v>
      </c>
      <c r="K4487" s="106">
        <v>3.9207200000000002</v>
      </c>
      <c r="AF4487" s="35"/>
      <c r="AG4487" s="36"/>
      <c r="AH4487" s="36"/>
      <c r="AJ4487" s="37"/>
      <c r="AK4487" s="37"/>
    </row>
    <row r="4488" spans="6:37" x14ac:dyDescent="0.25">
      <c r="F4488" s="106"/>
      <c r="J4488" s="110">
        <v>51823</v>
      </c>
      <c r="K4488" s="106">
        <v>3.9203000000000001</v>
      </c>
      <c r="AF4488" s="35"/>
      <c r="AG4488" s="36"/>
      <c r="AH4488" s="36"/>
      <c r="AJ4488" s="37"/>
      <c r="AK4488" s="37"/>
    </row>
    <row r="4489" spans="6:37" x14ac:dyDescent="0.25">
      <c r="F4489" s="106"/>
      <c r="J4489" s="110">
        <v>51824</v>
      </c>
      <c r="K4489" s="106">
        <v>3.9203000000000001</v>
      </c>
      <c r="AF4489" s="35"/>
      <c r="AG4489" s="36"/>
      <c r="AH4489" s="36"/>
      <c r="AJ4489" s="37"/>
      <c r="AK4489" s="37"/>
    </row>
    <row r="4490" spans="6:37" x14ac:dyDescent="0.25">
      <c r="F4490" s="106"/>
      <c r="J4490" s="110">
        <v>51825</v>
      </c>
      <c r="K4490" s="106">
        <v>3.9203000000000001</v>
      </c>
      <c r="AF4490" s="35"/>
      <c r="AG4490" s="36"/>
      <c r="AH4490" s="36"/>
      <c r="AJ4490" s="37"/>
      <c r="AK4490" s="37"/>
    </row>
    <row r="4491" spans="6:37" x14ac:dyDescent="0.25">
      <c r="F4491" s="106"/>
      <c r="J4491" s="110">
        <v>51826</v>
      </c>
      <c r="K4491" s="106">
        <v>3.9203000000000001</v>
      </c>
      <c r="AF4491" s="35"/>
      <c r="AG4491" s="36"/>
      <c r="AH4491" s="36"/>
      <c r="AJ4491" s="37"/>
      <c r="AK4491" s="37"/>
    </row>
    <row r="4492" spans="6:37" x14ac:dyDescent="0.25">
      <c r="F4492" s="106"/>
      <c r="J4492" s="110">
        <v>51827</v>
      </c>
      <c r="K4492" s="106">
        <v>3.9207200000000002</v>
      </c>
      <c r="AF4492" s="35"/>
      <c r="AG4492" s="36"/>
      <c r="AH4492" s="36"/>
      <c r="AJ4492" s="37"/>
      <c r="AK4492" s="37"/>
    </row>
    <row r="4493" spans="6:37" x14ac:dyDescent="0.25">
      <c r="F4493" s="106"/>
      <c r="J4493" s="110">
        <v>51830</v>
      </c>
      <c r="K4493" s="106">
        <v>3.9203000000000001</v>
      </c>
      <c r="AF4493" s="35"/>
      <c r="AG4493" s="36"/>
      <c r="AH4493" s="36"/>
      <c r="AJ4493" s="37"/>
      <c r="AK4493" s="37"/>
    </row>
    <row r="4494" spans="6:37" x14ac:dyDescent="0.25">
      <c r="F4494" s="106"/>
      <c r="J4494" s="110">
        <v>51831</v>
      </c>
      <c r="K4494" s="106">
        <v>3.9203000000000001</v>
      </c>
      <c r="AF4494" s="35"/>
      <c r="AG4494" s="36"/>
      <c r="AH4494" s="36"/>
      <c r="AJ4494" s="37"/>
      <c r="AK4494" s="37"/>
    </row>
    <row r="4495" spans="6:37" x14ac:dyDescent="0.25">
      <c r="F4495" s="106"/>
      <c r="J4495" s="110">
        <v>51832</v>
      </c>
      <c r="K4495" s="106">
        <v>3.9205100000000002</v>
      </c>
      <c r="AF4495" s="35"/>
      <c r="AG4495" s="36"/>
      <c r="AH4495" s="36"/>
      <c r="AJ4495" s="37"/>
      <c r="AK4495" s="37"/>
    </row>
    <row r="4496" spans="6:37" x14ac:dyDescent="0.25">
      <c r="F4496" s="106"/>
      <c r="J4496" s="110">
        <v>51834</v>
      </c>
      <c r="K4496" s="106">
        <v>3.9207200000000002</v>
      </c>
      <c r="AF4496" s="35"/>
      <c r="AG4496" s="36"/>
      <c r="AH4496" s="36"/>
      <c r="AJ4496" s="37"/>
      <c r="AK4496" s="37"/>
    </row>
    <row r="4497" spans="6:37" x14ac:dyDescent="0.25">
      <c r="F4497" s="106"/>
      <c r="J4497" s="110">
        <v>51837</v>
      </c>
      <c r="K4497" s="106">
        <v>3.9203000000000001</v>
      </c>
      <c r="AF4497" s="35"/>
      <c r="AG4497" s="36"/>
      <c r="AH4497" s="36"/>
      <c r="AJ4497" s="37"/>
      <c r="AK4497" s="37"/>
    </row>
    <row r="4498" spans="6:37" x14ac:dyDescent="0.25">
      <c r="F4498" s="106"/>
      <c r="J4498" s="110">
        <v>51838</v>
      </c>
      <c r="K4498" s="106">
        <v>3.9203000000000001</v>
      </c>
      <c r="AF4498" s="35"/>
      <c r="AG4498" s="36"/>
      <c r="AH4498" s="36"/>
      <c r="AJ4498" s="37"/>
      <c r="AK4498" s="37"/>
    </row>
    <row r="4499" spans="6:37" x14ac:dyDescent="0.25">
      <c r="F4499" s="106"/>
      <c r="J4499" s="110">
        <v>51839</v>
      </c>
      <c r="K4499" s="106">
        <v>3.9203000000000001</v>
      </c>
      <c r="AF4499" s="35"/>
      <c r="AG4499" s="36"/>
      <c r="AH4499" s="36"/>
      <c r="AJ4499" s="37"/>
      <c r="AK4499" s="37"/>
    </row>
    <row r="4500" spans="6:37" x14ac:dyDescent="0.25">
      <c r="F4500" s="106"/>
      <c r="J4500" s="110">
        <v>51840</v>
      </c>
      <c r="K4500" s="106">
        <v>3.9203000000000001</v>
      </c>
      <c r="AF4500" s="35"/>
      <c r="AG4500" s="36"/>
      <c r="AH4500" s="36"/>
      <c r="AJ4500" s="37"/>
      <c r="AK4500" s="37"/>
    </row>
    <row r="4501" spans="6:37" x14ac:dyDescent="0.25">
      <c r="F4501" s="106"/>
      <c r="J4501" s="110">
        <v>51841</v>
      </c>
      <c r="K4501" s="106">
        <v>3.9207200000000002</v>
      </c>
      <c r="AF4501" s="35"/>
      <c r="AG4501" s="36"/>
      <c r="AH4501" s="36"/>
      <c r="AJ4501" s="37"/>
      <c r="AK4501" s="37"/>
    </row>
    <row r="4502" spans="6:37" x14ac:dyDescent="0.25">
      <c r="F4502" s="106"/>
      <c r="J4502" s="110">
        <v>51844</v>
      </c>
      <c r="K4502" s="106">
        <v>3.9203000000000001</v>
      </c>
      <c r="AF4502" s="35"/>
      <c r="AG4502" s="36"/>
      <c r="AH4502" s="36"/>
      <c r="AJ4502" s="37"/>
      <c r="AK4502" s="37"/>
    </row>
    <row r="4503" spans="6:37" x14ac:dyDescent="0.25">
      <c r="F4503" s="106"/>
      <c r="J4503" s="110">
        <v>51845</v>
      </c>
      <c r="K4503" s="106">
        <v>3.9203000000000001</v>
      </c>
      <c r="AF4503" s="35"/>
      <c r="AG4503" s="36"/>
      <c r="AH4503" s="36"/>
      <c r="AJ4503" s="37"/>
      <c r="AK4503" s="37"/>
    </row>
    <row r="4504" spans="6:37" x14ac:dyDescent="0.25">
      <c r="F4504" s="106"/>
      <c r="J4504" s="110">
        <v>51846</v>
      </c>
      <c r="K4504" s="106">
        <v>3.9203000000000001</v>
      </c>
      <c r="AF4504" s="35"/>
      <c r="AG4504" s="36"/>
      <c r="AH4504" s="36"/>
      <c r="AJ4504" s="37"/>
      <c r="AK4504" s="37"/>
    </row>
    <row r="4505" spans="6:37" x14ac:dyDescent="0.25">
      <c r="F4505" s="106"/>
      <c r="J4505" s="110">
        <v>51847</v>
      </c>
      <c r="K4505" s="106">
        <v>3.9203000000000001</v>
      </c>
      <c r="AF4505" s="35"/>
      <c r="AG4505" s="36"/>
      <c r="AH4505" s="36"/>
      <c r="AJ4505" s="37"/>
      <c r="AK4505" s="37"/>
    </row>
    <row r="4506" spans="6:37" x14ac:dyDescent="0.25">
      <c r="F4506" s="106"/>
      <c r="J4506" s="110">
        <v>51848</v>
      </c>
      <c r="K4506" s="106">
        <v>3.9207200000000002</v>
      </c>
      <c r="AF4506" s="35"/>
      <c r="AG4506" s="36"/>
      <c r="AH4506" s="36"/>
      <c r="AJ4506" s="37"/>
      <c r="AK4506" s="37"/>
    </row>
    <row r="4507" spans="6:37" x14ac:dyDescent="0.25">
      <c r="F4507" s="106"/>
      <c r="J4507" s="110">
        <v>51851</v>
      </c>
      <c r="K4507" s="106">
        <v>3.9203000000000001</v>
      </c>
      <c r="AF4507" s="35"/>
      <c r="AG4507" s="36"/>
      <c r="AH4507" s="36"/>
      <c r="AJ4507" s="37"/>
      <c r="AK4507" s="37"/>
    </row>
    <row r="4508" spans="6:37" x14ac:dyDescent="0.25">
      <c r="F4508" s="106"/>
      <c r="J4508" s="110">
        <v>51852</v>
      </c>
      <c r="K4508" s="106">
        <v>3.9203000000000001</v>
      </c>
      <c r="AF4508" s="35"/>
      <c r="AG4508" s="36"/>
      <c r="AH4508" s="36"/>
      <c r="AJ4508" s="37"/>
      <c r="AK4508" s="37"/>
    </row>
    <row r="4509" spans="6:37" x14ac:dyDescent="0.25">
      <c r="F4509" s="106"/>
      <c r="J4509" s="110">
        <v>51853</v>
      </c>
      <c r="K4509" s="106">
        <v>3.9203000000000001</v>
      </c>
      <c r="AF4509" s="35"/>
      <c r="AG4509" s="36"/>
      <c r="AH4509" s="36"/>
      <c r="AJ4509" s="37"/>
      <c r="AK4509" s="37"/>
    </row>
    <row r="4510" spans="6:37" x14ac:dyDescent="0.25">
      <c r="F4510" s="106"/>
      <c r="J4510" s="110">
        <v>51854</v>
      </c>
      <c r="K4510" s="106">
        <v>3.9203000000000001</v>
      </c>
      <c r="AF4510" s="35"/>
      <c r="AG4510" s="36"/>
      <c r="AH4510" s="36"/>
      <c r="AJ4510" s="37"/>
      <c r="AK4510" s="37"/>
    </row>
    <row r="4511" spans="6:37" x14ac:dyDescent="0.25">
      <c r="F4511" s="106"/>
      <c r="J4511" s="110">
        <v>51855</v>
      </c>
      <c r="K4511" s="106">
        <v>3.9207200000000002</v>
      </c>
      <c r="AF4511" s="35"/>
      <c r="AG4511" s="36"/>
      <c r="AH4511" s="36"/>
      <c r="AJ4511" s="37"/>
      <c r="AK4511" s="37"/>
    </row>
    <row r="4512" spans="6:37" x14ac:dyDescent="0.25">
      <c r="F4512" s="106"/>
      <c r="J4512" s="110">
        <v>51858</v>
      </c>
      <c r="K4512" s="106">
        <v>3.9203000000000001</v>
      </c>
      <c r="AF4512" s="35"/>
      <c r="AG4512" s="36"/>
      <c r="AH4512" s="36"/>
      <c r="AJ4512" s="37"/>
      <c r="AK4512" s="37"/>
    </row>
    <row r="4513" spans="6:37" x14ac:dyDescent="0.25">
      <c r="F4513" s="106"/>
      <c r="J4513" s="110">
        <v>51859</v>
      </c>
      <c r="K4513" s="106">
        <v>3.9205100000000002</v>
      </c>
      <c r="AF4513" s="35"/>
      <c r="AG4513" s="36"/>
      <c r="AH4513" s="36"/>
      <c r="AJ4513" s="37"/>
      <c r="AK4513" s="37"/>
    </row>
    <row r="4514" spans="6:37" x14ac:dyDescent="0.25">
      <c r="F4514" s="106"/>
      <c r="J4514" s="110">
        <v>51861</v>
      </c>
      <c r="K4514" s="106">
        <v>3.9203000000000001</v>
      </c>
      <c r="AF4514" s="35"/>
      <c r="AG4514" s="36"/>
      <c r="AH4514" s="36"/>
      <c r="AJ4514" s="37"/>
      <c r="AK4514" s="37"/>
    </row>
    <row r="4515" spans="6:37" x14ac:dyDescent="0.25">
      <c r="F4515" s="106"/>
      <c r="J4515" s="110">
        <v>51862</v>
      </c>
      <c r="K4515" s="106">
        <v>3.9207200000000002</v>
      </c>
      <c r="AF4515" s="35"/>
      <c r="AG4515" s="36"/>
      <c r="AH4515" s="36"/>
      <c r="AJ4515" s="37"/>
      <c r="AK4515" s="37"/>
    </row>
    <row r="4516" spans="6:37" x14ac:dyDescent="0.25">
      <c r="F4516" s="106"/>
      <c r="J4516" s="110">
        <v>51865</v>
      </c>
      <c r="K4516" s="106">
        <v>3.9203000000000001</v>
      </c>
      <c r="AF4516" s="35"/>
      <c r="AG4516" s="36"/>
      <c r="AH4516" s="36"/>
      <c r="AJ4516" s="37"/>
      <c r="AK4516" s="37"/>
    </row>
    <row r="4517" spans="6:37" x14ac:dyDescent="0.25">
      <c r="F4517" s="106"/>
      <c r="J4517" s="110">
        <v>51866</v>
      </c>
      <c r="K4517" s="106">
        <v>3.9205100000000002</v>
      </c>
      <c r="AF4517" s="35"/>
      <c r="AG4517" s="36"/>
      <c r="AH4517" s="36"/>
      <c r="AJ4517" s="37"/>
      <c r="AK4517" s="37"/>
    </row>
    <row r="4518" spans="6:37" x14ac:dyDescent="0.25">
      <c r="F4518" s="106"/>
      <c r="J4518" s="110">
        <v>51868</v>
      </c>
      <c r="K4518" s="106">
        <v>3.9203000000000001</v>
      </c>
      <c r="AF4518" s="35"/>
      <c r="AG4518" s="36"/>
      <c r="AH4518" s="36"/>
      <c r="AJ4518" s="37"/>
      <c r="AK4518" s="37"/>
    </row>
    <row r="4519" spans="6:37" x14ac:dyDescent="0.25">
      <c r="F4519" s="106"/>
      <c r="J4519" s="110">
        <v>51869</v>
      </c>
      <c r="K4519" s="106">
        <v>3.9207200000000002</v>
      </c>
      <c r="AF4519" s="35"/>
      <c r="AG4519" s="36"/>
      <c r="AH4519" s="36"/>
      <c r="AJ4519" s="37"/>
      <c r="AK4519" s="37"/>
    </row>
    <row r="4520" spans="6:37" x14ac:dyDescent="0.25">
      <c r="F4520" s="106"/>
      <c r="J4520" s="110">
        <v>51872</v>
      </c>
      <c r="K4520" s="106">
        <v>3.9203000000000001</v>
      </c>
      <c r="AF4520" s="35"/>
      <c r="AG4520" s="36"/>
      <c r="AH4520" s="36"/>
      <c r="AJ4520" s="37"/>
      <c r="AK4520" s="37"/>
    </row>
    <row r="4521" spans="6:37" x14ac:dyDescent="0.25">
      <c r="F4521" s="106"/>
      <c r="J4521" s="110">
        <v>51873</v>
      </c>
      <c r="K4521" s="106">
        <v>3.9203000000000001</v>
      </c>
      <c r="AF4521" s="35"/>
      <c r="AG4521" s="36"/>
      <c r="AH4521" s="36"/>
      <c r="AJ4521" s="37"/>
      <c r="AK4521" s="37"/>
    </row>
    <row r="4522" spans="6:37" x14ac:dyDescent="0.25">
      <c r="F4522" s="106"/>
      <c r="J4522" s="110">
        <v>51874</v>
      </c>
      <c r="K4522" s="106">
        <v>3.9203000000000001</v>
      </c>
      <c r="AF4522" s="35"/>
      <c r="AG4522" s="36"/>
      <c r="AH4522" s="36"/>
      <c r="AJ4522" s="37"/>
      <c r="AK4522" s="37"/>
    </row>
    <row r="4523" spans="6:37" x14ac:dyDescent="0.25">
      <c r="F4523" s="106"/>
      <c r="J4523" s="110">
        <v>51875</v>
      </c>
      <c r="K4523" s="106">
        <v>3.9203000000000001</v>
      </c>
      <c r="AF4523" s="35"/>
      <c r="AG4523" s="36"/>
      <c r="AH4523" s="36"/>
      <c r="AJ4523" s="37"/>
      <c r="AK4523" s="37"/>
    </row>
    <row r="4524" spans="6:37" x14ac:dyDescent="0.25">
      <c r="F4524" s="106"/>
      <c r="J4524" s="110">
        <v>51876</v>
      </c>
      <c r="K4524" s="106">
        <v>3.9207200000000002</v>
      </c>
      <c r="AF4524" s="35"/>
      <c r="AG4524" s="36"/>
      <c r="AH4524" s="36"/>
      <c r="AJ4524" s="37"/>
      <c r="AK4524" s="37"/>
    </row>
    <row r="4525" spans="6:37" x14ac:dyDescent="0.25">
      <c r="F4525" s="106"/>
      <c r="J4525" s="110">
        <v>51879</v>
      </c>
      <c r="K4525" s="106">
        <v>3.9203000000000001</v>
      </c>
      <c r="AF4525" s="35"/>
      <c r="AG4525" s="36"/>
      <c r="AH4525" s="36"/>
      <c r="AJ4525" s="37"/>
      <c r="AK4525" s="37"/>
    </row>
    <row r="4526" spans="6:37" x14ac:dyDescent="0.25">
      <c r="F4526" s="106"/>
      <c r="J4526" s="110">
        <v>51880</v>
      </c>
      <c r="K4526" s="106">
        <v>3.9203000000000001</v>
      </c>
      <c r="AF4526" s="35"/>
      <c r="AG4526" s="36"/>
      <c r="AH4526" s="36"/>
      <c r="AJ4526" s="37"/>
      <c r="AK4526" s="37"/>
    </row>
    <row r="4527" spans="6:37" x14ac:dyDescent="0.25">
      <c r="F4527" s="106"/>
      <c r="J4527" s="110">
        <v>51881</v>
      </c>
      <c r="K4527" s="106">
        <v>3.9203000000000001</v>
      </c>
      <c r="AF4527" s="35"/>
      <c r="AG4527" s="36"/>
      <c r="AH4527" s="36"/>
      <c r="AJ4527" s="37"/>
      <c r="AK4527" s="37"/>
    </row>
    <row r="4528" spans="6:37" x14ac:dyDescent="0.25">
      <c r="F4528" s="106"/>
      <c r="J4528" s="110">
        <v>51882</v>
      </c>
      <c r="K4528" s="106">
        <v>3.9203000000000001</v>
      </c>
      <c r="AF4528" s="35"/>
      <c r="AG4528" s="36"/>
      <c r="AH4528" s="36"/>
      <c r="AJ4528" s="37"/>
      <c r="AK4528" s="37"/>
    </row>
    <row r="4529" spans="6:37" x14ac:dyDescent="0.25">
      <c r="F4529" s="106"/>
      <c r="J4529" s="110">
        <v>51883</v>
      </c>
      <c r="K4529" s="106">
        <v>3.9209399999999999</v>
      </c>
      <c r="AF4529" s="35"/>
      <c r="AG4529" s="36"/>
      <c r="AH4529" s="36"/>
      <c r="AJ4529" s="37"/>
      <c r="AK4529" s="37"/>
    </row>
    <row r="4530" spans="6:37" x14ac:dyDescent="0.25">
      <c r="F4530" s="106"/>
      <c r="J4530" s="110">
        <v>51887</v>
      </c>
      <c r="K4530" s="106">
        <v>3.9203000000000001</v>
      </c>
      <c r="AF4530" s="35"/>
      <c r="AG4530" s="36"/>
      <c r="AH4530" s="36"/>
      <c r="AJ4530" s="37"/>
      <c r="AK4530" s="37"/>
    </row>
    <row r="4531" spans="6:37" x14ac:dyDescent="0.25">
      <c r="F4531" s="106"/>
      <c r="J4531" s="110">
        <v>51888</v>
      </c>
      <c r="K4531" s="106">
        <v>3.9203000000000001</v>
      </c>
      <c r="AF4531" s="35"/>
      <c r="AG4531" s="36"/>
      <c r="AH4531" s="36"/>
      <c r="AJ4531" s="37"/>
      <c r="AK4531" s="37"/>
    </row>
    <row r="4532" spans="6:37" x14ac:dyDescent="0.25">
      <c r="F4532" s="106"/>
      <c r="J4532" s="110">
        <v>51889</v>
      </c>
      <c r="K4532" s="106">
        <v>3.9203000000000001</v>
      </c>
      <c r="AF4532" s="35"/>
      <c r="AG4532" s="36"/>
      <c r="AH4532" s="36"/>
      <c r="AJ4532" s="37"/>
      <c r="AK4532" s="37"/>
    </row>
    <row r="4533" spans="6:37" x14ac:dyDescent="0.25">
      <c r="F4533" s="106"/>
      <c r="J4533" s="110">
        <v>51890</v>
      </c>
      <c r="K4533" s="106">
        <v>3.9207200000000002</v>
      </c>
      <c r="AF4533" s="35"/>
      <c r="AG4533" s="36"/>
      <c r="AH4533" s="36"/>
      <c r="AJ4533" s="37"/>
      <c r="AK4533" s="37"/>
    </row>
    <row r="4534" spans="6:37" x14ac:dyDescent="0.25">
      <c r="F4534" s="106"/>
      <c r="J4534" s="110">
        <v>51893</v>
      </c>
      <c r="K4534" s="106">
        <v>3.9203000000000001</v>
      </c>
      <c r="AF4534" s="35"/>
      <c r="AG4534" s="36"/>
      <c r="AH4534" s="36"/>
      <c r="AJ4534" s="37"/>
      <c r="AK4534" s="37"/>
    </row>
    <row r="4535" spans="6:37" x14ac:dyDescent="0.25">
      <c r="F4535" s="106"/>
      <c r="J4535" s="110">
        <v>51894</v>
      </c>
      <c r="K4535" s="106">
        <v>3.9203000000000001</v>
      </c>
      <c r="AF4535" s="35"/>
      <c r="AG4535" s="36"/>
      <c r="AH4535" s="36"/>
      <c r="AJ4535" s="37"/>
      <c r="AK4535" s="37"/>
    </row>
    <row r="4536" spans="6:37" x14ac:dyDescent="0.25">
      <c r="F4536" s="106"/>
      <c r="J4536" s="110">
        <v>51895</v>
      </c>
      <c r="K4536" s="106">
        <v>3.9203000000000001</v>
      </c>
      <c r="AF4536" s="35"/>
      <c r="AG4536" s="36"/>
      <c r="AH4536" s="36"/>
      <c r="AJ4536" s="37"/>
      <c r="AK4536" s="37"/>
    </row>
    <row r="4537" spans="6:37" x14ac:dyDescent="0.25">
      <c r="F4537" s="106"/>
      <c r="J4537" s="110">
        <v>51896</v>
      </c>
      <c r="K4537" s="106">
        <v>3.9203000000000001</v>
      </c>
      <c r="AF4537" s="35"/>
      <c r="AG4537" s="36"/>
      <c r="AH4537" s="36"/>
      <c r="AJ4537" s="37"/>
      <c r="AK4537" s="37"/>
    </row>
    <row r="4538" spans="6:37" x14ac:dyDescent="0.25">
      <c r="F4538" s="106"/>
      <c r="J4538" s="110">
        <v>51897</v>
      </c>
      <c r="K4538" s="106">
        <v>3.9207200000000002</v>
      </c>
      <c r="AF4538" s="35"/>
      <c r="AG4538" s="36"/>
      <c r="AH4538" s="36"/>
      <c r="AJ4538" s="37"/>
      <c r="AK4538" s="37"/>
    </row>
    <row r="4539" spans="6:37" x14ac:dyDescent="0.25">
      <c r="F4539" s="106"/>
      <c r="J4539" s="110">
        <v>51900</v>
      </c>
      <c r="K4539" s="106">
        <v>3.9203000000000001</v>
      </c>
      <c r="AF4539" s="35"/>
      <c r="AG4539" s="36"/>
      <c r="AH4539" s="36"/>
      <c r="AJ4539" s="37"/>
      <c r="AK4539" s="37"/>
    </row>
    <row r="4540" spans="6:37" x14ac:dyDescent="0.25">
      <c r="F4540" s="106"/>
      <c r="J4540" s="110">
        <v>51901</v>
      </c>
      <c r="K4540" s="106">
        <v>3.9203000000000001</v>
      </c>
      <c r="AF4540" s="35"/>
      <c r="AG4540" s="36"/>
      <c r="AH4540" s="36"/>
      <c r="AJ4540" s="37"/>
      <c r="AK4540" s="37"/>
    </row>
    <row r="4541" spans="6:37" x14ac:dyDescent="0.25">
      <c r="F4541" s="106"/>
      <c r="J4541" s="110">
        <v>51902</v>
      </c>
      <c r="K4541" s="106">
        <v>3.9203000000000001</v>
      </c>
      <c r="AF4541" s="35"/>
      <c r="AG4541" s="36"/>
      <c r="AH4541" s="36"/>
      <c r="AJ4541" s="37"/>
      <c r="AK4541" s="37"/>
    </row>
    <row r="4542" spans="6:37" x14ac:dyDescent="0.25">
      <c r="F4542" s="106"/>
      <c r="J4542" s="110">
        <v>51903</v>
      </c>
      <c r="K4542" s="106">
        <v>3.9203000000000001</v>
      </c>
      <c r="AF4542" s="35"/>
      <c r="AG4542" s="36"/>
      <c r="AH4542" s="36"/>
      <c r="AJ4542" s="37"/>
      <c r="AK4542" s="37"/>
    </row>
    <row r="4543" spans="6:37" x14ac:dyDescent="0.25">
      <c r="F4543" s="106"/>
      <c r="J4543" s="110">
        <v>51904</v>
      </c>
      <c r="K4543" s="106">
        <v>3.9207200000000002</v>
      </c>
      <c r="AF4543" s="35"/>
      <c r="AG4543" s="36"/>
      <c r="AH4543" s="36"/>
      <c r="AJ4543" s="37"/>
      <c r="AK4543" s="37"/>
    </row>
    <row r="4544" spans="6:37" x14ac:dyDescent="0.25">
      <c r="F4544" s="106"/>
      <c r="J4544" s="110">
        <v>51907</v>
      </c>
      <c r="K4544" s="106">
        <v>3.9203000000000001</v>
      </c>
      <c r="AF4544" s="35"/>
      <c r="AG4544" s="36"/>
      <c r="AH4544" s="36"/>
      <c r="AJ4544" s="37"/>
      <c r="AK4544" s="37"/>
    </row>
    <row r="4545" spans="6:37" x14ac:dyDescent="0.25">
      <c r="F4545" s="106"/>
      <c r="J4545" s="110">
        <v>51908</v>
      </c>
      <c r="K4545" s="106">
        <v>3.9203000000000001</v>
      </c>
      <c r="AF4545" s="35"/>
      <c r="AG4545" s="36"/>
      <c r="AH4545" s="36"/>
      <c r="AJ4545" s="37"/>
      <c r="AK4545" s="37"/>
    </row>
    <row r="4546" spans="6:37" x14ac:dyDescent="0.25">
      <c r="F4546" s="106"/>
      <c r="J4546" s="110">
        <v>51909</v>
      </c>
      <c r="K4546" s="106">
        <v>3.9203000000000001</v>
      </c>
      <c r="AF4546" s="35"/>
      <c r="AG4546" s="36"/>
      <c r="AH4546" s="36"/>
      <c r="AJ4546" s="37"/>
      <c r="AK4546" s="37"/>
    </row>
    <row r="4547" spans="6:37" x14ac:dyDescent="0.25">
      <c r="F4547" s="106"/>
      <c r="J4547" s="110">
        <v>51910</v>
      </c>
      <c r="K4547" s="106">
        <v>3.9203000000000001</v>
      </c>
      <c r="AF4547" s="35"/>
      <c r="AG4547" s="36"/>
      <c r="AH4547" s="36"/>
      <c r="AJ4547" s="37"/>
      <c r="AK4547" s="37"/>
    </row>
    <row r="4548" spans="6:37" x14ac:dyDescent="0.25">
      <c r="F4548" s="106"/>
      <c r="J4548" s="110">
        <v>51911</v>
      </c>
      <c r="K4548" s="106">
        <v>3.9209399999999999</v>
      </c>
      <c r="AF4548" s="35"/>
      <c r="AG4548" s="36"/>
      <c r="AH4548" s="36"/>
      <c r="AJ4548" s="37"/>
      <c r="AK4548" s="37"/>
    </row>
    <row r="4549" spans="6:37" x14ac:dyDescent="0.25">
      <c r="F4549" s="106"/>
      <c r="J4549" s="110">
        <v>51915</v>
      </c>
      <c r="K4549" s="106">
        <v>3.9203000000000001</v>
      </c>
      <c r="AF4549" s="35"/>
      <c r="AG4549" s="36"/>
      <c r="AH4549" s="36"/>
      <c r="AJ4549" s="37"/>
      <c r="AK4549" s="37"/>
    </row>
    <row r="4550" spans="6:37" x14ac:dyDescent="0.25">
      <c r="F4550" s="106"/>
      <c r="J4550" s="110">
        <v>51916</v>
      </c>
      <c r="K4550" s="106">
        <v>3.9203000000000001</v>
      </c>
      <c r="AF4550" s="35"/>
      <c r="AG4550" s="36"/>
      <c r="AH4550" s="36"/>
      <c r="AJ4550" s="37"/>
      <c r="AK4550" s="37"/>
    </row>
    <row r="4551" spans="6:37" x14ac:dyDescent="0.25">
      <c r="F4551" s="106"/>
      <c r="J4551" s="110">
        <v>51917</v>
      </c>
      <c r="K4551" s="106">
        <v>3.9203000000000001</v>
      </c>
      <c r="AF4551" s="35"/>
      <c r="AG4551" s="36"/>
      <c r="AH4551" s="36"/>
      <c r="AJ4551" s="37"/>
      <c r="AK4551" s="37"/>
    </row>
    <row r="4552" spans="6:37" x14ac:dyDescent="0.25">
      <c r="F4552" s="106"/>
      <c r="J4552" s="110">
        <v>51918</v>
      </c>
      <c r="K4552" s="106">
        <v>3.9207200000000002</v>
      </c>
      <c r="AF4552" s="35"/>
      <c r="AG4552" s="36"/>
      <c r="AH4552" s="36"/>
      <c r="AJ4552" s="37"/>
      <c r="AK4552" s="37"/>
    </row>
    <row r="4553" spans="6:37" x14ac:dyDescent="0.25">
      <c r="F4553" s="106"/>
      <c r="J4553" s="110">
        <v>51921</v>
      </c>
      <c r="K4553" s="106">
        <v>3.9203000000000001</v>
      </c>
      <c r="AF4553" s="35"/>
      <c r="AG4553" s="36"/>
      <c r="AH4553" s="36"/>
      <c r="AJ4553" s="37"/>
      <c r="AK4553" s="37"/>
    </row>
    <row r="4554" spans="6:37" x14ac:dyDescent="0.25">
      <c r="F4554" s="106"/>
      <c r="J4554" s="110">
        <v>51922</v>
      </c>
      <c r="K4554" s="106">
        <v>3.9203000000000001</v>
      </c>
      <c r="AF4554" s="35"/>
      <c r="AG4554" s="36"/>
      <c r="AH4554" s="36"/>
      <c r="AJ4554" s="37"/>
      <c r="AK4554" s="37"/>
    </row>
    <row r="4555" spans="6:37" x14ac:dyDescent="0.25">
      <c r="F4555" s="106"/>
      <c r="J4555" s="110">
        <v>51923</v>
      </c>
      <c r="K4555" s="106">
        <v>3.9203000000000001</v>
      </c>
      <c r="AF4555" s="35"/>
      <c r="AG4555" s="36"/>
      <c r="AH4555" s="36"/>
      <c r="AJ4555" s="37"/>
      <c r="AK4555" s="37"/>
    </row>
    <row r="4556" spans="6:37" x14ac:dyDescent="0.25">
      <c r="F4556" s="106"/>
      <c r="J4556" s="110">
        <v>51924</v>
      </c>
      <c r="K4556" s="106">
        <v>3.9203000000000001</v>
      </c>
      <c r="AF4556" s="35"/>
      <c r="AG4556" s="36"/>
      <c r="AH4556" s="36"/>
      <c r="AJ4556" s="37"/>
      <c r="AK4556" s="37"/>
    </row>
    <row r="4557" spans="6:37" x14ac:dyDescent="0.25">
      <c r="F4557" s="106"/>
      <c r="J4557" s="110">
        <v>51925</v>
      </c>
      <c r="K4557" s="106">
        <v>3.9207200000000002</v>
      </c>
      <c r="AF4557" s="35"/>
      <c r="AG4557" s="36"/>
      <c r="AH4557" s="36"/>
      <c r="AJ4557" s="37"/>
      <c r="AK4557" s="37"/>
    </row>
    <row r="4558" spans="6:37" x14ac:dyDescent="0.25">
      <c r="F4558" s="106"/>
      <c r="J4558" s="110">
        <v>51928</v>
      </c>
      <c r="K4558" s="106">
        <v>3.9203000000000001</v>
      </c>
      <c r="AF4558" s="35"/>
      <c r="AG4558" s="36"/>
      <c r="AH4558" s="36"/>
      <c r="AJ4558" s="37"/>
      <c r="AK4558" s="37"/>
    </row>
    <row r="4559" spans="6:37" x14ac:dyDescent="0.25">
      <c r="F4559" s="106"/>
      <c r="J4559" s="110">
        <v>51929</v>
      </c>
      <c r="K4559" s="106">
        <v>3.9203000000000001</v>
      </c>
      <c r="AF4559" s="35"/>
      <c r="AG4559" s="36"/>
      <c r="AH4559" s="36"/>
      <c r="AJ4559" s="37"/>
      <c r="AK4559" s="37"/>
    </row>
    <row r="4560" spans="6:37" x14ac:dyDescent="0.25">
      <c r="F4560" s="106"/>
      <c r="J4560" s="110">
        <v>51930</v>
      </c>
      <c r="K4560" s="106">
        <v>3.9203000000000001</v>
      </c>
      <c r="AF4560" s="35"/>
      <c r="AG4560" s="36"/>
      <c r="AH4560" s="36"/>
      <c r="AJ4560" s="37"/>
      <c r="AK4560" s="37"/>
    </row>
    <row r="4561" spans="6:37" x14ac:dyDescent="0.25">
      <c r="F4561" s="106"/>
      <c r="J4561" s="110">
        <v>51931</v>
      </c>
      <c r="K4561" s="106">
        <v>3.9203000000000001</v>
      </c>
      <c r="AF4561" s="35"/>
      <c r="AG4561" s="36"/>
      <c r="AH4561" s="36"/>
      <c r="AJ4561" s="37"/>
      <c r="AK4561" s="37"/>
    </row>
    <row r="4562" spans="6:37" x14ac:dyDescent="0.25">
      <c r="F4562" s="106"/>
      <c r="J4562" s="110">
        <v>51932</v>
      </c>
      <c r="K4562" s="106">
        <v>3.9207200000000002</v>
      </c>
      <c r="AF4562" s="35"/>
      <c r="AG4562" s="36"/>
      <c r="AH4562" s="36"/>
      <c r="AJ4562" s="37"/>
      <c r="AK4562" s="37"/>
    </row>
    <row r="4563" spans="6:37" x14ac:dyDescent="0.25">
      <c r="F4563" s="106"/>
      <c r="J4563" s="110">
        <v>51935</v>
      </c>
      <c r="K4563" s="106">
        <v>3.9203000000000001</v>
      </c>
      <c r="AF4563" s="35"/>
      <c r="AG4563" s="36"/>
      <c r="AH4563" s="36"/>
      <c r="AJ4563" s="37"/>
      <c r="AK4563" s="37"/>
    </row>
    <row r="4564" spans="6:37" x14ac:dyDescent="0.25">
      <c r="F4564" s="106"/>
      <c r="J4564" s="110">
        <v>51936</v>
      </c>
      <c r="K4564" s="106">
        <v>3.9203000000000001</v>
      </c>
      <c r="AF4564" s="35"/>
      <c r="AG4564" s="36"/>
      <c r="AH4564" s="36"/>
      <c r="AJ4564" s="37"/>
      <c r="AK4564" s="37"/>
    </row>
    <row r="4565" spans="6:37" x14ac:dyDescent="0.25">
      <c r="F4565" s="106"/>
      <c r="J4565" s="110">
        <v>51937</v>
      </c>
      <c r="K4565" s="106">
        <v>3.9203000000000001</v>
      </c>
      <c r="AF4565" s="35"/>
      <c r="AG4565" s="36"/>
      <c r="AH4565" s="36"/>
      <c r="AJ4565" s="37"/>
      <c r="AK4565" s="37"/>
    </row>
    <row r="4566" spans="6:37" x14ac:dyDescent="0.25">
      <c r="F4566" s="106"/>
      <c r="J4566" s="110">
        <v>51938</v>
      </c>
      <c r="K4566" s="106">
        <v>3.9203000000000001</v>
      </c>
      <c r="AF4566" s="35"/>
      <c r="AG4566" s="36"/>
      <c r="AH4566" s="36"/>
      <c r="AJ4566" s="37"/>
      <c r="AK4566" s="37"/>
    </row>
    <row r="4567" spans="6:37" x14ac:dyDescent="0.25">
      <c r="F4567" s="106"/>
      <c r="J4567" s="110">
        <v>51939</v>
      </c>
      <c r="K4567" s="106">
        <v>3.9207200000000002</v>
      </c>
      <c r="AF4567" s="35"/>
      <c r="AG4567" s="36"/>
      <c r="AH4567" s="36"/>
      <c r="AJ4567" s="37"/>
      <c r="AK4567" s="37"/>
    </row>
    <row r="4568" spans="6:37" x14ac:dyDescent="0.25">
      <c r="F4568" s="106"/>
      <c r="J4568" s="110">
        <v>51942</v>
      </c>
      <c r="K4568" s="106">
        <v>3.9203000000000001</v>
      </c>
      <c r="AF4568" s="35"/>
      <c r="AG4568" s="36"/>
      <c r="AH4568" s="36"/>
      <c r="AJ4568" s="37"/>
      <c r="AK4568" s="37"/>
    </row>
    <row r="4569" spans="6:37" x14ac:dyDescent="0.25">
      <c r="F4569" s="106"/>
      <c r="J4569" s="110">
        <v>51943</v>
      </c>
      <c r="K4569" s="106">
        <v>3.9203000000000001</v>
      </c>
      <c r="AF4569" s="35"/>
      <c r="AG4569" s="36"/>
      <c r="AH4569" s="36"/>
      <c r="AJ4569" s="37"/>
      <c r="AK4569" s="37"/>
    </row>
    <row r="4570" spans="6:37" x14ac:dyDescent="0.25">
      <c r="F4570" s="106"/>
      <c r="J4570" s="110">
        <v>51944</v>
      </c>
      <c r="K4570" s="106">
        <v>3.9203000000000001</v>
      </c>
      <c r="AF4570" s="35"/>
      <c r="AG4570" s="36"/>
      <c r="AH4570" s="36"/>
      <c r="AJ4570" s="37"/>
      <c r="AK4570" s="37"/>
    </row>
    <row r="4571" spans="6:37" x14ac:dyDescent="0.25">
      <c r="F4571" s="106"/>
      <c r="J4571" s="110">
        <v>51945</v>
      </c>
      <c r="K4571" s="106">
        <v>3.9203000000000001</v>
      </c>
      <c r="AF4571" s="35"/>
      <c r="AG4571" s="36"/>
      <c r="AH4571" s="36"/>
      <c r="AJ4571" s="37"/>
      <c r="AK4571" s="37"/>
    </row>
    <row r="4572" spans="6:37" x14ac:dyDescent="0.25">
      <c r="F4572" s="106"/>
      <c r="J4572" s="110">
        <v>51946</v>
      </c>
      <c r="K4572" s="106">
        <v>3.9207200000000002</v>
      </c>
      <c r="AF4572" s="35"/>
      <c r="AG4572" s="36"/>
      <c r="AH4572" s="36"/>
      <c r="AJ4572" s="37"/>
      <c r="AK4572" s="37"/>
    </row>
    <row r="4573" spans="6:37" x14ac:dyDescent="0.25">
      <c r="F4573" s="106"/>
      <c r="J4573" s="110">
        <v>51949</v>
      </c>
      <c r="K4573" s="106">
        <v>3.9203000000000001</v>
      </c>
      <c r="AF4573" s="35"/>
      <c r="AG4573" s="36"/>
      <c r="AH4573" s="36"/>
      <c r="AJ4573" s="37"/>
      <c r="AK4573" s="37"/>
    </row>
    <row r="4574" spans="6:37" x14ac:dyDescent="0.25">
      <c r="F4574" s="106"/>
      <c r="J4574" s="110">
        <v>51950</v>
      </c>
      <c r="K4574" s="106">
        <v>3.9203000000000001</v>
      </c>
      <c r="AF4574" s="35"/>
      <c r="AG4574" s="36"/>
      <c r="AH4574" s="36"/>
      <c r="AJ4574" s="37"/>
      <c r="AK4574" s="37"/>
    </row>
    <row r="4575" spans="6:37" x14ac:dyDescent="0.25">
      <c r="F4575" s="106"/>
      <c r="J4575" s="110">
        <v>51951</v>
      </c>
      <c r="K4575" s="106">
        <v>3.9203000000000001</v>
      </c>
      <c r="AF4575" s="35"/>
      <c r="AG4575" s="36"/>
      <c r="AH4575" s="36"/>
      <c r="AJ4575" s="37"/>
      <c r="AK4575" s="37"/>
    </row>
    <row r="4576" spans="6:37" x14ac:dyDescent="0.25">
      <c r="F4576" s="106"/>
      <c r="J4576" s="110">
        <v>51952</v>
      </c>
      <c r="K4576" s="106">
        <v>3.9203000000000001</v>
      </c>
      <c r="AF4576" s="35"/>
      <c r="AG4576" s="36"/>
      <c r="AH4576" s="36"/>
      <c r="AJ4576" s="37"/>
      <c r="AK4576" s="37"/>
    </row>
    <row r="4577" spans="6:37" x14ac:dyDescent="0.25">
      <c r="F4577" s="106"/>
      <c r="J4577" s="110">
        <v>51953</v>
      </c>
      <c r="K4577" s="106">
        <v>3.9207200000000002</v>
      </c>
      <c r="AF4577" s="35"/>
      <c r="AG4577" s="36"/>
      <c r="AH4577" s="36"/>
      <c r="AJ4577" s="37"/>
      <c r="AK4577" s="37"/>
    </row>
    <row r="4578" spans="6:37" x14ac:dyDescent="0.25">
      <c r="F4578" s="106"/>
      <c r="J4578" s="110">
        <v>51956</v>
      </c>
      <c r="K4578" s="106">
        <v>3.9203000000000001</v>
      </c>
      <c r="AF4578" s="35"/>
      <c r="AG4578" s="36"/>
      <c r="AH4578" s="36"/>
      <c r="AJ4578" s="37"/>
      <c r="AK4578" s="37"/>
    </row>
    <row r="4579" spans="6:37" x14ac:dyDescent="0.25">
      <c r="F4579" s="106"/>
      <c r="J4579" s="110">
        <v>51957</v>
      </c>
      <c r="K4579" s="106">
        <v>3.9203000000000001</v>
      </c>
      <c r="AF4579" s="35"/>
      <c r="AG4579" s="36"/>
      <c r="AH4579" s="36"/>
      <c r="AJ4579" s="37"/>
      <c r="AK4579" s="37"/>
    </row>
    <row r="4580" spans="6:37" x14ac:dyDescent="0.25">
      <c r="F4580" s="106"/>
      <c r="J4580" s="110">
        <v>51958</v>
      </c>
      <c r="K4580" s="106">
        <v>3.9203000000000001</v>
      </c>
      <c r="AF4580" s="35"/>
      <c r="AG4580" s="36"/>
      <c r="AH4580" s="36"/>
      <c r="AJ4580" s="37"/>
      <c r="AK4580" s="37"/>
    </row>
    <row r="4581" spans="6:37" x14ac:dyDescent="0.25">
      <c r="F4581" s="106"/>
      <c r="J4581" s="110">
        <v>51959</v>
      </c>
      <c r="K4581" s="106">
        <v>3.9209399999999999</v>
      </c>
      <c r="AF4581" s="35"/>
      <c r="AG4581" s="36"/>
      <c r="AH4581" s="36"/>
      <c r="AJ4581" s="37"/>
      <c r="AK4581" s="37"/>
    </row>
    <row r="4582" spans="6:37" x14ac:dyDescent="0.25">
      <c r="F4582" s="106"/>
      <c r="J4582" s="110">
        <v>51963</v>
      </c>
      <c r="K4582" s="106">
        <v>3.9203000000000001</v>
      </c>
      <c r="AF4582" s="35"/>
      <c r="AG4582" s="36"/>
      <c r="AH4582" s="36"/>
      <c r="AJ4582" s="37"/>
      <c r="AK4582" s="37"/>
    </row>
    <row r="4583" spans="6:37" x14ac:dyDescent="0.25">
      <c r="F4583" s="106"/>
      <c r="J4583" s="110">
        <v>51964</v>
      </c>
      <c r="K4583" s="106">
        <v>3.9203000000000001</v>
      </c>
      <c r="AF4583" s="35"/>
      <c r="AG4583" s="36"/>
      <c r="AH4583" s="36"/>
      <c r="AJ4583" s="37"/>
      <c r="AK4583" s="37"/>
    </row>
    <row r="4584" spans="6:37" x14ac:dyDescent="0.25">
      <c r="F4584" s="106"/>
      <c r="J4584" s="110">
        <v>51965</v>
      </c>
      <c r="K4584" s="106">
        <v>3.9203000000000001</v>
      </c>
      <c r="AF4584" s="35"/>
      <c r="AG4584" s="36"/>
      <c r="AH4584" s="36"/>
      <c r="AJ4584" s="37"/>
      <c r="AK4584" s="37"/>
    </row>
    <row r="4585" spans="6:37" x14ac:dyDescent="0.25">
      <c r="F4585" s="106"/>
      <c r="J4585" s="110">
        <v>51966</v>
      </c>
      <c r="K4585" s="106">
        <v>3.9203000000000001</v>
      </c>
      <c r="AF4585" s="35"/>
      <c r="AG4585" s="36"/>
      <c r="AH4585" s="36"/>
      <c r="AJ4585" s="37"/>
      <c r="AK4585" s="37"/>
    </row>
    <row r="4586" spans="6:37" x14ac:dyDescent="0.25">
      <c r="F4586" s="106"/>
      <c r="J4586" s="110">
        <v>51967</v>
      </c>
      <c r="K4586" s="106">
        <v>3.9207200000000002</v>
      </c>
      <c r="AF4586" s="35"/>
      <c r="AG4586" s="36"/>
      <c r="AH4586" s="36"/>
      <c r="AJ4586" s="37"/>
      <c r="AK4586" s="37"/>
    </row>
    <row r="4587" spans="6:37" x14ac:dyDescent="0.25">
      <c r="F4587" s="106"/>
      <c r="J4587" s="110">
        <v>51970</v>
      </c>
      <c r="K4587" s="106">
        <v>3.9203000000000001</v>
      </c>
      <c r="AF4587" s="35"/>
      <c r="AG4587" s="36"/>
      <c r="AH4587" s="36"/>
      <c r="AJ4587" s="37"/>
      <c r="AK4587" s="37"/>
    </row>
    <row r="4588" spans="6:37" x14ac:dyDescent="0.25">
      <c r="F4588" s="106"/>
      <c r="J4588" s="110">
        <v>51971</v>
      </c>
      <c r="K4588" s="106">
        <v>3.9203000000000001</v>
      </c>
      <c r="AF4588" s="35"/>
      <c r="AG4588" s="36"/>
      <c r="AH4588" s="36"/>
      <c r="AJ4588" s="37"/>
      <c r="AK4588" s="37"/>
    </row>
    <row r="4589" spans="6:37" x14ac:dyDescent="0.25">
      <c r="F4589" s="106"/>
      <c r="J4589" s="110">
        <v>51972</v>
      </c>
      <c r="K4589" s="106">
        <v>3.9203000000000001</v>
      </c>
      <c r="AF4589" s="35"/>
      <c r="AG4589" s="36"/>
      <c r="AH4589" s="36"/>
      <c r="AJ4589" s="37"/>
      <c r="AK4589" s="37"/>
    </row>
    <row r="4590" spans="6:37" x14ac:dyDescent="0.25">
      <c r="F4590" s="106"/>
      <c r="J4590" s="110">
        <v>51973</v>
      </c>
      <c r="K4590" s="106">
        <v>3.9203000000000001</v>
      </c>
      <c r="AF4590" s="35"/>
      <c r="AG4590" s="36"/>
      <c r="AH4590" s="36"/>
      <c r="AJ4590" s="37"/>
      <c r="AK4590" s="37"/>
    </row>
    <row r="4591" spans="6:37" x14ac:dyDescent="0.25">
      <c r="F4591" s="106"/>
      <c r="J4591" s="110">
        <v>51974</v>
      </c>
      <c r="K4591" s="106">
        <v>3.9207200000000002</v>
      </c>
      <c r="AF4591" s="35"/>
      <c r="AG4591" s="36"/>
      <c r="AH4591" s="36"/>
      <c r="AJ4591" s="37"/>
      <c r="AK4591" s="37"/>
    </row>
    <row r="4592" spans="6:37" x14ac:dyDescent="0.25">
      <c r="F4592" s="106"/>
      <c r="J4592" s="110">
        <v>51977</v>
      </c>
      <c r="K4592" s="106">
        <v>3.9203000000000001</v>
      </c>
      <c r="AF4592" s="35"/>
      <c r="AG4592" s="36"/>
      <c r="AH4592" s="36"/>
      <c r="AJ4592" s="37"/>
      <c r="AK4592" s="37"/>
    </row>
    <row r="4593" spans="6:37" x14ac:dyDescent="0.25">
      <c r="F4593" s="106"/>
      <c r="J4593" s="110">
        <v>51978</v>
      </c>
      <c r="K4593" s="106">
        <v>3.9203000000000001</v>
      </c>
      <c r="AF4593" s="35"/>
      <c r="AG4593" s="36"/>
      <c r="AH4593" s="36"/>
      <c r="AJ4593" s="37"/>
      <c r="AK4593" s="37"/>
    </row>
    <row r="4594" spans="6:37" x14ac:dyDescent="0.25">
      <c r="F4594" s="106"/>
      <c r="J4594" s="110">
        <v>51979</v>
      </c>
      <c r="K4594" s="106">
        <v>3.9203000000000001</v>
      </c>
      <c r="AF4594" s="35"/>
      <c r="AG4594" s="36"/>
      <c r="AH4594" s="36"/>
      <c r="AJ4594" s="37"/>
      <c r="AK4594" s="37"/>
    </row>
    <row r="4595" spans="6:37" x14ac:dyDescent="0.25">
      <c r="F4595" s="106"/>
      <c r="J4595" s="110">
        <v>51980</v>
      </c>
      <c r="K4595" s="106">
        <v>3.9203000000000001</v>
      </c>
      <c r="AF4595" s="35"/>
      <c r="AG4595" s="36"/>
      <c r="AH4595" s="36"/>
      <c r="AJ4595" s="37"/>
      <c r="AK4595" s="37"/>
    </row>
    <row r="4596" spans="6:37" x14ac:dyDescent="0.25">
      <c r="F4596" s="106"/>
      <c r="J4596" s="110">
        <v>51981</v>
      </c>
      <c r="K4596" s="106">
        <v>3.9207200000000002</v>
      </c>
      <c r="AF4596" s="35"/>
      <c r="AG4596" s="36"/>
      <c r="AH4596" s="36"/>
      <c r="AJ4596" s="37"/>
      <c r="AK4596" s="37"/>
    </row>
    <row r="4597" spans="6:37" x14ac:dyDescent="0.25">
      <c r="F4597" s="106"/>
      <c r="J4597" s="110">
        <v>51984</v>
      </c>
      <c r="K4597" s="106">
        <v>3.9203000000000001</v>
      </c>
      <c r="AF4597" s="35"/>
      <c r="AG4597" s="36"/>
      <c r="AH4597" s="36"/>
      <c r="AJ4597" s="37"/>
      <c r="AK4597" s="37"/>
    </row>
    <row r="4598" spans="6:37" x14ac:dyDescent="0.25">
      <c r="F4598" s="106"/>
      <c r="J4598" s="110">
        <v>51985</v>
      </c>
      <c r="K4598" s="106">
        <v>3.9203000000000001</v>
      </c>
      <c r="AF4598" s="35"/>
      <c r="AG4598" s="36"/>
      <c r="AH4598" s="36"/>
      <c r="AJ4598" s="37"/>
      <c r="AK4598" s="37"/>
    </row>
    <row r="4599" spans="6:37" x14ac:dyDescent="0.25">
      <c r="F4599" s="106"/>
      <c r="J4599" s="110">
        <v>51986</v>
      </c>
      <c r="K4599" s="106">
        <v>3.9203000000000001</v>
      </c>
      <c r="AF4599" s="35"/>
      <c r="AG4599" s="36"/>
      <c r="AH4599" s="36"/>
      <c r="AJ4599" s="37"/>
      <c r="AK4599" s="37"/>
    </row>
    <row r="4600" spans="6:37" x14ac:dyDescent="0.25">
      <c r="F4600" s="106"/>
      <c r="J4600" s="110">
        <v>51987</v>
      </c>
      <c r="K4600" s="106">
        <v>3.9203000000000001</v>
      </c>
      <c r="AF4600" s="35"/>
      <c r="AG4600" s="36"/>
      <c r="AH4600" s="36"/>
      <c r="AJ4600" s="37"/>
      <c r="AK4600" s="37"/>
    </row>
    <row r="4601" spans="6:37" x14ac:dyDescent="0.25">
      <c r="F4601" s="106"/>
      <c r="J4601" s="110">
        <v>51988</v>
      </c>
      <c r="K4601" s="106">
        <v>3.9207200000000002</v>
      </c>
      <c r="AF4601" s="35"/>
      <c r="AG4601" s="36"/>
      <c r="AH4601" s="36"/>
      <c r="AJ4601" s="37"/>
      <c r="AK4601" s="37"/>
    </row>
    <row r="4602" spans="6:37" x14ac:dyDescent="0.25">
      <c r="F4602" s="106"/>
      <c r="J4602" s="110">
        <v>51991</v>
      </c>
      <c r="K4602" s="106">
        <v>3.9203000000000001</v>
      </c>
      <c r="AF4602" s="35"/>
      <c r="AG4602" s="36"/>
      <c r="AH4602" s="36"/>
      <c r="AJ4602" s="37"/>
      <c r="AK4602" s="37"/>
    </row>
    <row r="4603" spans="6:37" x14ac:dyDescent="0.25">
      <c r="F4603" s="106"/>
      <c r="J4603" s="110">
        <v>51992</v>
      </c>
      <c r="K4603" s="106">
        <v>3.9203000000000001</v>
      </c>
      <c r="AF4603" s="35"/>
      <c r="AG4603" s="36"/>
      <c r="AH4603" s="36"/>
      <c r="AJ4603" s="37"/>
      <c r="AK4603" s="37"/>
    </row>
    <row r="4604" spans="6:37" x14ac:dyDescent="0.25">
      <c r="F4604" s="106"/>
      <c r="J4604" s="110">
        <v>51993</v>
      </c>
      <c r="K4604" s="106">
        <v>3.9203000000000001</v>
      </c>
      <c r="AF4604" s="35"/>
      <c r="AG4604" s="36"/>
      <c r="AH4604" s="36"/>
      <c r="AJ4604" s="37"/>
      <c r="AK4604" s="37"/>
    </row>
    <row r="4605" spans="6:37" x14ac:dyDescent="0.25">
      <c r="F4605" s="106"/>
      <c r="J4605" s="110">
        <v>51994</v>
      </c>
      <c r="K4605" s="106">
        <v>3.9203000000000001</v>
      </c>
      <c r="AF4605" s="35"/>
      <c r="AG4605" s="36"/>
      <c r="AH4605" s="36"/>
      <c r="AJ4605" s="37"/>
      <c r="AK4605" s="37"/>
    </row>
    <row r="4606" spans="6:37" x14ac:dyDescent="0.25">
      <c r="F4606" s="106"/>
      <c r="J4606" s="110">
        <v>51995</v>
      </c>
      <c r="K4606" s="106">
        <v>3.9207200000000002</v>
      </c>
      <c r="AF4606" s="35"/>
      <c r="AG4606" s="36"/>
      <c r="AH4606" s="36"/>
      <c r="AJ4606" s="37"/>
      <c r="AK4606" s="37"/>
    </row>
    <row r="4607" spans="6:37" x14ac:dyDescent="0.25">
      <c r="F4607" s="106"/>
      <c r="J4607" s="110">
        <v>51998</v>
      </c>
      <c r="K4607" s="106">
        <v>3.9203000000000001</v>
      </c>
      <c r="AF4607" s="35"/>
      <c r="AG4607" s="36"/>
      <c r="AH4607" s="36"/>
      <c r="AJ4607" s="37"/>
      <c r="AK4607" s="37"/>
    </row>
    <row r="4608" spans="6:37" x14ac:dyDescent="0.25">
      <c r="F4608" s="106"/>
      <c r="J4608" s="110">
        <v>51999</v>
      </c>
      <c r="K4608" s="106">
        <v>3.9203000000000001</v>
      </c>
      <c r="AF4608" s="35"/>
      <c r="AG4608" s="36"/>
      <c r="AH4608" s="36"/>
      <c r="AJ4608" s="37"/>
      <c r="AK4608" s="37"/>
    </row>
    <row r="4609" spans="6:37" x14ac:dyDescent="0.25">
      <c r="F4609" s="106"/>
      <c r="J4609" s="110">
        <v>52000</v>
      </c>
      <c r="K4609" s="106">
        <v>3.9203000000000001</v>
      </c>
      <c r="AF4609" s="35"/>
      <c r="AG4609" s="36"/>
      <c r="AH4609" s="36"/>
      <c r="AJ4609" s="37"/>
      <c r="AK4609" s="37"/>
    </row>
    <row r="4610" spans="6:37" x14ac:dyDescent="0.25">
      <c r="F4610" s="106"/>
      <c r="J4610" s="110">
        <v>52001</v>
      </c>
      <c r="K4610" s="106">
        <v>3.9203000000000001</v>
      </c>
      <c r="AF4610" s="35"/>
      <c r="AG4610" s="36"/>
      <c r="AH4610" s="36"/>
      <c r="AJ4610" s="37"/>
      <c r="AK4610" s="37"/>
    </row>
    <row r="4611" spans="6:37" x14ac:dyDescent="0.25">
      <c r="F4611" s="106"/>
      <c r="J4611" s="110">
        <v>52002</v>
      </c>
      <c r="K4611" s="106">
        <v>3.9207200000000002</v>
      </c>
      <c r="AF4611" s="35"/>
      <c r="AG4611" s="36"/>
      <c r="AH4611" s="36"/>
      <c r="AJ4611" s="37"/>
      <c r="AK4611" s="37"/>
    </row>
    <row r="4612" spans="6:37" x14ac:dyDescent="0.25">
      <c r="F4612" s="106"/>
      <c r="J4612" s="110">
        <v>52005</v>
      </c>
      <c r="K4612" s="106">
        <v>3.9203000000000001</v>
      </c>
      <c r="AF4612" s="35"/>
      <c r="AG4612" s="36"/>
      <c r="AH4612" s="36"/>
      <c r="AJ4612" s="37"/>
      <c r="AK4612" s="37"/>
    </row>
    <row r="4613" spans="6:37" x14ac:dyDescent="0.25">
      <c r="F4613" s="106"/>
      <c r="J4613" s="110">
        <v>52006</v>
      </c>
      <c r="K4613" s="106">
        <v>3.9203000000000001</v>
      </c>
      <c r="AF4613" s="35"/>
      <c r="AG4613" s="36"/>
      <c r="AH4613" s="36"/>
      <c r="AJ4613" s="37"/>
      <c r="AK4613" s="37"/>
    </row>
    <row r="4614" spans="6:37" x14ac:dyDescent="0.25">
      <c r="F4614" s="106"/>
      <c r="J4614" s="110">
        <v>52007</v>
      </c>
      <c r="K4614" s="106">
        <v>3.9203000000000001</v>
      </c>
      <c r="AF4614" s="35"/>
      <c r="AG4614" s="36"/>
      <c r="AH4614" s="36"/>
      <c r="AJ4614" s="37"/>
      <c r="AK4614" s="37"/>
    </row>
    <row r="4615" spans="6:37" x14ac:dyDescent="0.25">
      <c r="F4615" s="106"/>
      <c r="J4615" s="110">
        <v>52008</v>
      </c>
      <c r="K4615" s="106">
        <v>3.9203000000000001</v>
      </c>
      <c r="AF4615" s="35"/>
      <c r="AG4615" s="36"/>
      <c r="AH4615" s="36"/>
      <c r="AJ4615" s="37"/>
      <c r="AK4615" s="37"/>
    </row>
    <row r="4616" spans="6:37" x14ac:dyDescent="0.25">
      <c r="F4616" s="106"/>
      <c r="J4616" s="110">
        <v>52009</v>
      </c>
      <c r="K4616" s="106">
        <v>3.9209399999999999</v>
      </c>
      <c r="AF4616" s="35"/>
      <c r="AG4616" s="36"/>
      <c r="AH4616" s="36"/>
      <c r="AJ4616" s="37"/>
      <c r="AK4616" s="37"/>
    </row>
    <row r="4617" spans="6:37" x14ac:dyDescent="0.25">
      <c r="F4617" s="106"/>
      <c r="J4617" s="110">
        <v>52013</v>
      </c>
      <c r="K4617" s="106">
        <v>3.9203000000000001</v>
      </c>
      <c r="AF4617" s="35"/>
      <c r="AG4617" s="36"/>
      <c r="AH4617" s="36"/>
      <c r="AJ4617" s="37"/>
      <c r="AK4617" s="37"/>
    </row>
    <row r="4618" spans="6:37" x14ac:dyDescent="0.25">
      <c r="F4618" s="106"/>
      <c r="J4618" s="110">
        <v>52014</v>
      </c>
      <c r="K4618" s="106">
        <v>3.9203000000000001</v>
      </c>
      <c r="AF4618" s="35"/>
      <c r="AG4618" s="36"/>
      <c r="AH4618" s="36"/>
      <c r="AJ4618" s="37"/>
      <c r="AK4618" s="37"/>
    </row>
    <row r="4619" spans="6:37" x14ac:dyDescent="0.25">
      <c r="F4619" s="106"/>
      <c r="J4619" s="110">
        <v>52015</v>
      </c>
      <c r="K4619" s="106">
        <v>3.9203000000000001</v>
      </c>
      <c r="AF4619" s="35"/>
      <c r="AG4619" s="36"/>
      <c r="AH4619" s="36"/>
      <c r="AJ4619" s="37"/>
      <c r="AK4619" s="37"/>
    </row>
    <row r="4620" spans="6:37" x14ac:dyDescent="0.25">
      <c r="F4620" s="106"/>
      <c r="J4620" s="110">
        <v>52016</v>
      </c>
      <c r="K4620" s="106">
        <v>3.9207200000000002</v>
      </c>
      <c r="AF4620" s="35"/>
      <c r="AG4620" s="36"/>
      <c r="AH4620" s="36"/>
      <c r="AJ4620" s="37"/>
      <c r="AK4620" s="37"/>
    </row>
    <row r="4621" spans="6:37" x14ac:dyDescent="0.25">
      <c r="F4621" s="106"/>
      <c r="J4621" s="110">
        <v>52019</v>
      </c>
      <c r="K4621" s="106">
        <v>3.9203000000000001</v>
      </c>
      <c r="AF4621" s="35"/>
      <c r="AG4621" s="36"/>
      <c r="AH4621" s="36"/>
      <c r="AJ4621" s="37"/>
      <c r="AK4621" s="37"/>
    </row>
    <row r="4622" spans="6:37" x14ac:dyDescent="0.25">
      <c r="F4622" s="106"/>
      <c r="J4622" s="110">
        <v>52020</v>
      </c>
      <c r="K4622" s="106">
        <v>3.9203000000000001</v>
      </c>
      <c r="AF4622" s="35"/>
      <c r="AG4622" s="36"/>
      <c r="AH4622" s="36"/>
      <c r="AJ4622" s="37"/>
      <c r="AK4622" s="37"/>
    </row>
    <row r="4623" spans="6:37" x14ac:dyDescent="0.25">
      <c r="F4623" s="106"/>
      <c r="J4623" s="110">
        <v>52021</v>
      </c>
      <c r="K4623" s="106">
        <v>3.9203000000000001</v>
      </c>
      <c r="AF4623" s="35"/>
      <c r="AG4623" s="36"/>
      <c r="AH4623" s="36"/>
      <c r="AJ4623" s="37"/>
      <c r="AK4623" s="37"/>
    </row>
    <row r="4624" spans="6:37" x14ac:dyDescent="0.25">
      <c r="F4624" s="106"/>
      <c r="J4624" s="110">
        <v>52022</v>
      </c>
      <c r="K4624" s="106">
        <v>3.9203000000000001</v>
      </c>
      <c r="AF4624" s="35"/>
      <c r="AG4624" s="36"/>
      <c r="AH4624" s="36"/>
      <c r="AJ4624" s="37"/>
      <c r="AK4624" s="37"/>
    </row>
    <row r="4625" spans="6:37" x14ac:dyDescent="0.25">
      <c r="F4625" s="106"/>
      <c r="J4625" s="110">
        <v>52023</v>
      </c>
      <c r="K4625" s="106">
        <v>3.9207200000000002</v>
      </c>
      <c r="AF4625" s="35"/>
      <c r="AG4625" s="36"/>
      <c r="AH4625" s="36"/>
      <c r="AJ4625" s="37"/>
      <c r="AK4625" s="37"/>
    </row>
    <row r="4626" spans="6:37" x14ac:dyDescent="0.25">
      <c r="F4626" s="106"/>
      <c r="J4626" s="110">
        <v>52026</v>
      </c>
      <c r="K4626" s="106">
        <v>3.9203000000000001</v>
      </c>
      <c r="AF4626" s="35"/>
      <c r="AG4626" s="36"/>
      <c r="AH4626" s="36"/>
      <c r="AJ4626" s="37"/>
      <c r="AK4626" s="37"/>
    </row>
    <row r="4627" spans="6:37" x14ac:dyDescent="0.25">
      <c r="F4627" s="106"/>
      <c r="J4627" s="110">
        <v>52027</v>
      </c>
      <c r="K4627" s="106">
        <v>3.9203000000000001</v>
      </c>
      <c r="AF4627" s="35"/>
      <c r="AG4627" s="36"/>
      <c r="AH4627" s="36"/>
      <c r="AJ4627" s="37"/>
      <c r="AK4627" s="37"/>
    </row>
    <row r="4628" spans="6:37" x14ac:dyDescent="0.25">
      <c r="F4628" s="106"/>
      <c r="J4628" s="110">
        <v>52028</v>
      </c>
      <c r="K4628" s="106">
        <v>3.9203000000000001</v>
      </c>
      <c r="AF4628" s="35"/>
      <c r="AG4628" s="36"/>
      <c r="AH4628" s="36"/>
      <c r="AJ4628" s="37"/>
      <c r="AK4628" s="37"/>
    </row>
    <row r="4629" spans="6:37" x14ac:dyDescent="0.25">
      <c r="F4629" s="106"/>
      <c r="J4629" s="110">
        <v>52029</v>
      </c>
      <c r="K4629" s="106">
        <v>3.9203000000000001</v>
      </c>
      <c r="AF4629" s="35"/>
      <c r="AG4629" s="36"/>
      <c r="AH4629" s="36"/>
      <c r="AJ4629" s="37"/>
      <c r="AK4629" s="37"/>
    </row>
    <row r="4630" spans="6:37" x14ac:dyDescent="0.25">
      <c r="F4630" s="106"/>
      <c r="J4630" s="110">
        <v>52030</v>
      </c>
      <c r="K4630" s="106">
        <v>3.9207200000000002</v>
      </c>
      <c r="AF4630" s="35"/>
      <c r="AG4630" s="36"/>
      <c r="AH4630" s="36"/>
      <c r="AJ4630" s="37"/>
      <c r="AK4630" s="37"/>
    </row>
    <row r="4631" spans="6:37" x14ac:dyDescent="0.25">
      <c r="F4631" s="106"/>
      <c r="J4631" s="110">
        <v>52033</v>
      </c>
      <c r="K4631" s="106">
        <v>3.9203000000000001</v>
      </c>
      <c r="AF4631" s="35"/>
      <c r="AG4631" s="36"/>
      <c r="AH4631" s="36"/>
      <c r="AJ4631" s="37"/>
      <c r="AK4631" s="37"/>
    </row>
    <row r="4632" spans="6:37" x14ac:dyDescent="0.25">
      <c r="F4632" s="106"/>
      <c r="J4632" s="110">
        <v>52034</v>
      </c>
      <c r="K4632" s="106">
        <v>3.9203000000000001</v>
      </c>
      <c r="AF4632" s="35"/>
      <c r="AG4632" s="36"/>
      <c r="AH4632" s="36"/>
      <c r="AJ4632" s="37"/>
      <c r="AK4632" s="37"/>
    </row>
    <row r="4633" spans="6:37" x14ac:dyDescent="0.25">
      <c r="F4633" s="106"/>
      <c r="J4633" s="110">
        <v>52035</v>
      </c>
      <c r="K4633" s="106">
        <v>3.9205100000000002</v>
      </c>
      <c r="AF4633" s="35"/>
      <c r="AG4633" s="36"/>
      <c r="AH4633" s="36"/>
      <c r="AJ4633" s="37"/>
      <c r="AK4633" s="37"/>
    </row>
    <row r="4634" spans="6:37" x14ac:dyDescent="0.25">
      <c r="F4634" s="106"/>
      <c r="J4634" s="110">
        <v>52037</v>
      </c>
      <c r="K4634" s="106">
        <v>3.9207200000000002</v>
      </c>
      <c r="AF4634" s="35"/>
      <c r="AG4634" s="36"/>
      <c r="AH4634" s="36"/>
      <c r="AJ4634" s="37"/>
      <c r="AK4634" s="37"/>
    </row>
    <row r="4635" spans="6:37" x14ac:dyDescent="0.25">
      <c r="F4635" s="106"/>
      <c r="J4635" s="110">
        <v>52040</v>
      </c>
      <c r="K4635" s="106">
        <v>3.9203000000000001</v>
      </c>
      <c r="AF4635" s="35"/>
      <c r="AG4635" s="36"/>
      <c r="AH4635" s="36"/>
      <c r="AJ4635" s="37"/>
      <c r="AK4635" s="37"/>
    </row>
    <row r="4636" spans="6:37" x14ac:dyDescent="0.25">
      <c r="F4636" s="106"/>
      <c r="J4636" s="110">
        <v>52041</v>
      </c>
      <c r="K4636" s="106">
        <v>3.9203000000000001</v>
      </c>
      <c r="AF4636" s="35"/>
      <c r="AG4636" s="36"/>
      <c r="AH4636" s="36"/>
      <c r="AJ4636" s="37"/>
      <c r="AK4636" s="37"/>
    </row>
    <row r="4637" spans="6:37" x14ac:dyDescent="0.25">
      <c r="F4637" s="106"/>
      <c r="J4637" s="110">
        <v>52042</v>
      </c>
      <c r="K4637" s="106">
        <v>3.9203000000000001</v>
      </c>
      <c r="AF4637" s="35"/>
      <c r="AG4637" s="36"/>
      <c r="AH4637" s="36"/>
      <c r="AJ4637" s="37"/>
      <c r="AK4637" s="37"/>
    </row>
    <row r="4638" spans="6:37" x14ac:dyDescent="0.25">
      <c r="F4638" s="106"/>
      <c r="J4638" s="110">
        <v>52043</v>
      </c>
      <c r="K4638" s="106">
        <v>3.9203000000000001</v>
      </c>
      <c r="AF4638" s="35"/>
      <c r="AG4638" s="36"/>
      <c r="AH4638" s="36"/>
      <c r="AJ4638" s="37"/>
      <c r="AK4638" s="37"/>
    </row>
    <row r="4639" spans="6:37" x14ac:dyDescent="0.25">
      <c r="F4639" s="106"/>
      <c r="J4639" s="110">
        <v>52044</v>
      </c>
      <c r="K4639" s="106">
        <v>3.9207200000000002</v>
      </c>
      <c r="AF4639" s="35"/>
      <c r="AG4639" s="36"/>
      <c r="AH4639" s="36"/>
      <c r="AJ4639" s="37"/>
      <c r="AK4639" s="37"/>
    </row>
    <row r="4640" spans="6:37" x14ac:dyDescent="0.25">
      <c r="F4640" s="106"/>
      <c r="J4640" s="110">
        <v>52047</v>
      </c>
      <c r="K4640" s="106">
        <v>3.9203000000000001</v>
      </c>
      <c r="AF4640" s="35"/>
      <c r="AG4640" s="36"/>
      <c r="AH4640" s="36"/>
      <c r="AJ4640" s="37"/>
      <c r="AK4640" s="37"/>
    </row>
    <row r="4641" spans="6:37" x14ac:dyDescent="0.25">
      <c r="F4641" s="106"/>
      <c r="J4641" s="110">
        <v>52048</v>
      </c>
      <c r="K4641" s="106">
        <v>3.9203000000000001</v>
      </c>
      <c r="AF4641" s="35"/>
      <c r="AG4641" s="36"/>
      <c r="AH4641" s="36"/>
      <c r="AJ4641" s="37"/>
      <c r="AK4641" s="37"/>
    </row>
    <row r="4642" spans="6:37" x14ac:dyDescent="0.25">
      <c r="F4642" s="106"/>
      <c r="J4642" s="110">
        <v>52049</v>
      </c>
      <c r="K4642" s="106">
        <v>3.9203000000000001</v>
      </c>
      <c r="AF4642" s="35"/>
      <c r="AG4642" s="36"/>
      <c r="AH4642" s="36"/>
      <c r="AJ4642" s="37"/>
      <c r="AK4642" s="37"/>
    </row>
    <row r="4643" spans="6:37" x14ac:dyDescent="0.25">
      <c r="F4643" s="106"/>
      <c r="J4643" s="110">
        <v>52050</v>
      </c>
      <c r="K4643" s="106">
        <v>3.9209399999999999</v>
      </c>
      <c r="AF4643" s="35"/>
      <c r="AG4643" s="36"/>
      <c r="AH4643" s="36"/>
      <c r="AJ4643" s="37"/>
      <c r="AK4643" s="37"/>
    </row>
    <row r="4644" spans="6:37" x14ac:dyDescent="0.25">
      <c r="F4644" s="106"/>
      <c r="J4644" s="110">
        <v>52054</v>
      </c>
      <c r="K4644" s="106">
        <v>3.9203000000000001</v>
      </c>
      <c r="AF4644" s="35"/>
      <c r="AG4644" s="36"/>
      <c r="AH4644" s="36"/>
      <c r="AJ4644" s="37"/>
      <c r="AK4644" s="37"/>
    </row>
    <row r="4645" spans="6:37" x14ac:dyDescent="0.25">
      <c r="F4645" s="106"/>
      <c r="J4645" s="110">
        <v>52055</v>
      </c>
      <c r="K4645" s="106">
        <v>3.9203000000000001</v>
      </c>
      <c r="AF4645" s="35"/>
      <c r="AG4645" s="36"/>
      <c r="AH4645" s="36"/>
      <c r="AJ4645" s="37"/>
      <c r="AK4645" s="37"/>
    </row>
    <row r="4646" spans="6:37" x14ac:dyDescent="0.25">
      <c r="F4646" s="106"/>
      <c r="J4646" s="110">
        <v>52056</v>
      </c>
      <c r="K4646" s="106">
        <v>3.9203000000000001</v>
      </c>
      <c r="AF4646" s="35"/>
      <c r="AG4646" s="36"/>
      <c r="AH4646" s="36"/>
      <c r="AJ4646" s="37"/>
      <c r="AK4646" s="37"/>
    </row>
    <row r="4647" spans="6:37" x14ac:dyDescent="0.25">
      <c r="F4647" s="106"/>
      <c r="J4647" s="110">
        <v>52057</v>
      </c>
      <c r="K4647" s="106">
        <v>3.9203000000000001</v>
      </c>
      <c r="AF4647" s="35"/>
      <c r="AG4647" s="36"/>
      <c r="AH4647" s="36"/>
      <c r="AJ4647" s="37"/>
      <c r="AK4647" s="37"/>
    </row>
    <row r="4648" spans="6:37" x14ac:dyDescent="0.25">
      <c r="F4648" s="106"/>
      <c r="J4648" s="110">
        <v>52058</v>
      </c>
      <c r="K4648" s="106">
        <v>3.9207200000000002</v>
      </c>
      <c r="AF4648" s="35"/>
      <c r="AG4648" s="36"/>
      <c r="AH4648" s="36"/>
      <c r="AJ4648" s="37"/>
      <c r="AK4648" s="37"/>
    </row>
    <row r="4649" spans="6:37" x14ac:dyDescent="0.25">
      <c r="F4649" s="106"/>
      <c r="J4649" s="110">
        <v>52061</v>
      </c>
      <c r="K4649" s="106">
        <v>3.9203000000000001</v>
      </c>
      <c r="AF4649" s="35"/>
      <c r="AG4649" s="36"/>
      <c r="AH4649" s="36"/>
      <c r="AJ4649" s="37"/>
      <c r="AK4649" s="37"/>
    </row>
    <row r="4650" spans="6:37" x14ac:dyDescent="0.25">
      <c r="F4650" s="106"/>
      <c r="J4650" s="110">
        <v>52062</v>
      </c>
      <c r="K4650" s="106">
        <v>3.9203000000000001</v>
      </c>
      <c r="AF4650" s="35"/>
      <c r="AG4650" s="36"/>
      <c r="AH4650" s="36"/>
      <c r="AJ4650" s="37"/>
      <c r="AK4650" s="37"/>
    </row>
    <row r="4651" spans="6:37" x14ac:dyDescent="0.25">
      <c r="F4651" s="106"/>
      <c r="J4651" s="110">
        <v>52063</v>
      </c>
      <c r="K4651" s="106">
        <v>3.9203000000000001</v>
      </c>
      <c r="AF4651" s="35"/>
      <c r="AG4651" s="36"/>
      <c r="AH4651" s="36"/>
      <c r="AJ4651" s="37"/>
      <c r="AK4651" s="37"/>
    </row>
    <row r="4652" spans="6:37" x14ac:dyDescent="0.25">
      <c r="F4652" s="106"/>
      <c r="J4652" s="110">
        <v>52064</v>
      </c>
      <c r="K4652" s="106">
        <v>3.9203000000000001</v>
      </c>
      <c r="AF4652" s="35"/>
      <c r="AG4652" s="36"/>
      <c r="AH4652" s="36"/>
      <c r="AJ4652" s="37"/>
      <c r="AK4652" s="37"/>
    </row>
    <row r="4653" spans="6:37" x14ac:dyDescent="0.25">
      <c r="F4653" s="106"/>
      <c r="J4653" s="110">
        <v>52065</v>
      </c>
      <c r="K4653" s="106">
        <v>3.9207200000000002</v>
      </c>
      <c r="AF4653" s="35"/>
      <c r="AG4653" s="36"/>
      <c r="AH4653" s="36"/>
      <c r="AJ4653" s="37"/>
      <c r="AK4653" s="37"/>
    </row>
    <row r="4654" spans="6:37" x14ac:dyDescent="0.25">
      <c r="F4654" s="106"/>
      <c r="J4654" s="110">
        <v>52068</v>
      </c>
      <c r="K4654" s="106">
        <v>3.9203000000000001</v>
      </c>
      <c r="AF4654" s="35"/>
      <c r="AG4654" s="36"/>
      <c r="AH4654" s="36"/>
      <c r="AJ4654" s="37"/>
      <c r="AK4654" s="37"/>
    </row>
    <row r="4655" spans="6:37" x14ac:dyDescent="0.25">
      <c r="F4655" s="106"/>
      <c r="J4655" s="110">
        <v>52069</v>
      </c>
      <c r="K4655" s="106">
        <v>3.9203000000000001</v>
      </c>
      <c r="AF4655" s="35"/>
      <c r="AG4655" s="36"/>
      <c r="AH4655" s="36"/>
      <c r="AJ4655" s="37"/>
      <c r="AK4655" s="37"/>
    </row>
    <row r="4656" spans="6:37" x14ac:dyDescent="0.25">
      <c r="F4656" s="106"/>
      <c r="J4656" s="110">
        <v>52070</v>
      </c>
      <c r="K4656" s="106">
        <v>3.9203000000000001</v>
      </c>
      <c r="AF4656" s="35"/>
      <c r="AG4656" s="36"/>
      <c r="AH4656" s="36"/>
      <c r="AJ4656" s="37"/>
      <c r="AK4656" s="37"/>
    </row>
    <row r="4657" spans="6:37" x14ac:dyDescent="0.25">
      <c r="F4657" s="106"/>
      <c r="J4657" s="110">
        <v>52071</v>
      </c>
      <c r="K4657" s="106">
        <v>3.9203000000000001</v>
      </c>
      <c r="AF4657" s="35"/>
      <c r="AG4657" s="36"/>
      <c r="AH4657" s="36"/>
      <c r="AJ4657" s="37"/>
      <c r="AK4657" s="37"/>
    </row>
    <row r="4658" spans="6:37" x14ac:dyDescent="0.25">
      <c r="F4658" s="106"/>
      <c r="J4658" s="110">
        <v>52072</v>
      </c>
      <c r="K4658" s="106">
        <v>3.9207200000000002</v>
      </c>
      <c r="AF4658" s="35"/>
      <c r="AG4658" s="36"/>
      <c r="AH4658" s="36"/>
      <c r="AJ4658" s="37"/>
      <c r="AK4658" s="37"/>
    </row>
    <row r="4659" spans="6:37" x14ac:dyDescent="0.25">
      <c r="F4659" s="106"/>
      <c r="J4659" s="110">
        <v>52075</v>
      </c>
      <c r="K4659" s="106">
        <v>3.9203000000000001</v>
      </c>
      <c r="AF4659" s="35"/>
      <c r="AG4659" s="36"/>
      <c r="AH4659" s="36"/>
      <c r="AJ4659" s="37"/>
      <c r="AK4659" s="37"/>
    </row>
    <row r="4660" spans="6:37" x14ac:dyDescent="0.25">
      <c r="F4660" s="106"/>
      <c r="J4660" s="110">
        <v>52076</v>
      </c>
      <c r="K4660" s="106">
        <v>3.9203000000000001</v>
      </c>
      <c r="AF4660" s="35"/>
      <c r="AG4660" s="36"/>
      <c r="AH4660" s="36"/>
      <c r="AJ4660" s="37"/>
      <c r="AK4660" s="37"/>
    </row>
    <row r="4661" spans="6:37" x14ac:dyDescent="0.25">
      <c r="F4661" s="106"/>
      <c r="J4661" s="110">
        <v>52077</v>
      </c>
      <c r="K4661" s="106">
        <v>3.9203000000000001</v>
      </c>
      <c r="AF4661" s="35"/>
      <c r="AG4661" s="36"/>
      <c r="AH4661" s="36"/>
      <c r="AJ4661" s="37"/>
      <c r="AK4661" s="37"/>
    </row>
    <row r="4662" spans="6:37" x14ac:dyDescent="0.25">
      <c r="F4662" s="106"/>
      <c r="J4662" s="110">
        <v>52078</v>
      </c>
      <c r="K4662" s="106">
        <v>3.9203000000000001</v>
      </c>
      <c r="AF4662" s="35"/>
      <c r="AG4662" s="36"/>
      <c r="AH4662" s="36"/>
      <c r="AJ4662" s="37"/>
      <c r="AK4662" s="37"/>
    </row>
    <row r="4663" spans="6:37" x14ac:dyDescent="0.25">
      <c r="F4663" s="106"/>
      <c r="J4663" s="110">
        <v>52079</v>
      </c>
      <c r="K4663" s="106">
        <v>3.9207200000000002</v>
      </c>
      <c r="AF4663" s="35"/>
      <c r="AG4663" s="36"/>
      <c r="AH4663" s="36"/>
      <c r="AJ4663" s="37"/>
      <c r="AK4663" s="37"/>
    </row>
    <row r="4664" spans="6:37" x14ac:dyDescent="0.25">
      <c r="F4664" s="106"/>
      <c r="J4664" s="110">
        <v>52082</v>
      </c>
      <c r="K4664" s="106">
        <v>3.9203000000000001</v>
      </c>
      <c r="AF4664" s="35"/>
      <c r="AG4664" s="36"/>
      <c r="AH4664" s="36"/>
      <c r="AJ4664" s="37"/>
      <c r="AK4664" s="37"/>
    </row>
    <row r="4665" spans="6:37" x14ac:dyDescent="0.25">
      <c r="F4665" s="106"/>
      <c r="J4665" s="110">
        <v>52083</v>
      </c>
      <c r="K4665" s="106">
        <v>3.9203000000000001</v>
      </c>
      <c r="AF4665" s="35"/>
      <c r="AG4665" s="36"/>
      <c r="AH4665" s="36"/>
      <c r="AJ4665" s="37"/>
      <c r="AK4665" s="37"/>
    </row>
    <row r="4666" spans="6:37" x14ac:dyDescent="0.25">
      <c r="F4666" s="106"/>
      <c r="J4666" s="110">
        <v>52084</v>
      </c>
      <c r="K4666" s="106">
        <v>3.9203000000000001</v>
      </c>
      <c r="AF4666" s="35"/>
      <c r="AG4666" s="36"/>
      <c r="AH4666" s="36"/>
      <c r="AJ4666" s="37"/>
      <c r="AK4666" s="37"/>
    </row>
    <row r="4667" spans="6:37" x14ac:dyDescent="0.25">
      <c r="F4667" s="106"/>
      <c r="J4667" s="110">
        <v>52085</v>
      </c>
      <c r="K4667" s="106">
        <v>3.9203000000000001</v>
      </c>
      <c r="AF4667" s="35"/>
      <c r="AG4667" s="36"/>
      <c r="AH4667" s="36"/>
      <c r="AJ4667" s="37"/>
      <c r="AK4667" s="37"/>
    </row>
    <row r="4668" spans="6:37" x14ac:dyDescent="0.25">
      <c r="F4668" s="106"/>
      <c r="J4668" s="110">
        <v>52086</v>
      </c>
      <c r="K4668" s="106">
        <v>3.9207200000000002</v>
      </c>
      <c r="AF4668" s="35"/>
      <c r="AG4668" s="36"/>
      <c r="AH4668" s="36"/>
      <c r="AJ4668" s="37"/>
      <c r="AK4668" s="37"/>
    </row>
    <row r="4669" spans="6:37" x14ac:dyDescent="0.25">
      <c r="F4669" s="106"/>
      <c r="J4669" s="110">
        <v>52089</v>
      </c>
      <c r="K4669" s="106">
        <v>3.9203000000000001</v>
      </c>
      <c r="AF4669" s="35"/>
      <c r="AG4669" s="36"/>
      <c r="AH4669" s="36"/>
      <c r="AJ4669" s="37"/>
      <c r="AK4669" s="37"/>
    </row>
    <row r="4670" spans="6:37" x14ac:dyDescent="0.25">
      <c r="F4670" s="106"/>
      <c r="J4670" s="110">
        <v>52090</v>
      </c>
      <c r="K4670" s="106">
        <v>3.9203000000000001</v>
      </c>
      <c r="AF4670" s="35"/>
      <c r="AG4670" s="36"/>
      <c r="AH4670" s="36"/>
      <c r="AJ4670" s="37"/>
      <c r="AK4670" s="37"/>
    </row>
    <row r="4671" spans="6:37" x14ac:dyDescent="0.25">
      <c r="F4671" s="106"/>
      <c r="J4671" s="110">
        <v>52091</v>
      </c>
      <c r="K4671" s="106">
        <v>3.9203000000000001</v>
      </c>
      <c r="AF4671" s="35"/>
      <c r="AG4671" s="36"/>
      <c r="AH4671" s="36"/>
      <c r="AJ4671" s="37"/>
      <c r="AK4671" s="37"/>
    </row>
    <row r="4672" spans="6:37" x14ac:dyDescent="0.25">
      <c r="F4672" s="106"/>
      <c r="J4672" s="110">
        <v>52092</v>
      </c>
      <c r="K4672" s="106">
        <v>3.9203000000000001</v>
      </c>
      <c r="AF4672" s="35"/>
      <c r="AG4672" s="36"/>
      <c r="AH4672" s="36"/>
      <c r="AJ4672" s="37"/>
      <c r="AK4672" s="37"/>
    </row>
    <row r="4673" spans="6:37" x14ac:dyDescent="0.25">
      <c r="F4673" s="106"/>
      <c r="J4673" s="110">
        <v>52093</v>
      </c>
      <c r="K4673" s="106">
        <v>3.9207200000000002</v>
      </c>
      <c r="AF4673" s="35"/>
      <c r="AG4673" s="36"/>
      <c r="AH4673" s="36"/>
      <c r="AJ4673" s="37"/>
      <c r="AK4673" s="37"/>
    </row>
    <row r="4674" spans="6:37" x14ac:dyDescent="0.25">
      <c r="F4674" s="106"/>
      <c r="J4674" s="110">
        <v>52096</v>
      </c>
      <c r="K4674" s="106">
        <v>3.9203000000000001</v>
      </c>
      <c r="AF4674" s="35"/>
      <c r="AG4674" s="36"/>
      <c r="AH4674" s="36"/>
      <c r="AJ4674" s="37"/>
      <c r="AK4674" s="37"/>
    </row>
    <row r="4675" spans="6:37" x14ac:dyDescent="0.25">
      <c r="F4675" s="106"/>
      <c r="J4675" s="110">
        <v>52097</v>
      </c>
      <c r="K4675" s="106">
        <v>3.9203000000000001</v>
      </c>
      <c r="AF4675" s="35"/>
      <c r="AG4675" s="36"/>
      <c r="AH4675" s="36"/>
      <c r="AJ4675" s="37"/>
      <c r="AK4675" s="37"/>
    </row>
    <row r="4676" spans="6:37" x14ac:dyDescent="0.25">
      <c r="F4676" s="106"/>
      <c r="J4676" s="110">
        <v>52098</v>
      </c>
      <c r="K4676" s="106">
        <v>3.9203000000000001</v>
      </c>
      <c r="AF4676" s="35"/>
      <c r="AG4676" s="36"/>
      <c r="AH4676" s="36"/>
      <c r="AJ4676" s="37"/>
      <c r="AK4676" s="37"/>
    </row>
    <row r="4677" spans="6:37" x14ac:dyDescent="0.25">
      <c r="F4677" s="106"/>
      <c r="J4677" s="110">
        <v>52099</v>
      </c>
      <c r="K4677" s="106">
        <v>3.9203000000000001</v>
      </c>
      <c r="AF4677" s="35"/>
      <c r="AG4677" s="36"/>
      <c r="AH4677" s="36"/>
      <c r="AJ4677" s="37"/>
      <c r="AK4677" s="37"/>
    </row>
    <row r="4678" spans="6:37" x14ac:dyDescent="0.25">
      <c r="F4678" s="106"/>
      <c r="J4678" s="110">
        <v>52100</v>
      </c>
      <c r="K4678" s="106">
        <v>3.9207200000000002</v>
      </c>
      <c r="AF4678" s="35"/>
      <c r="AG4678" s="36"/>
      <c r="AH4678" s="36"/>
      <c r="AJ4678" s="37"/>
      <c r="AK4678" s="37"/>
    </row>
    <row r="4679" spans="6:37" x14ac:dyDescent="0.25">
      <c r="F4679" s="106"/>
      <c r="J4679" s="110">
        <v>52103</v>
      </c>
      <c r="K4679" s="106">
        <v>3.9203000000000001</v>
      </c>
      <c r="AF4679" s="35"/>
      <c r="AG4679" s="36"/>
      <c r="AH4679" s="36"/>
      <c r="AJ4679" s="37"/>
      <c r="AK4679" s="37"/>
    </row>
    <row r="4680" spans="6:37" x14ac:dyDescent="0.25">
      <c r="F4680" s="106"/>
      <c r="J4680" s="110">
        <v>52104</v>
      </c>
      <c r="K4680" s="106">
        <v>3.9203000000000001</v>
      </c>
      <c r="AF4680" s="35"/>
      <c r="AG4680" s="36"/>
      <c r="AH4680" s="36"/>
      <c r="AJ4680" s="37"/>
      <c r="AK4680" s="37"/>
    </row>
    <row r="4681" spans="6:37" x14ac:dyDescent="0.25">
      <c r="F4681" s="106"/>
      <c r="J4681" s="110">
        <v>52105</v>
      </c>
      <c r="K4681" s="106">
        <v>3.9203000000000001</v>
      </c>
      <c r="AF4681" s="35"/>
      <c r="AG4681" s="36"/>
      <c r="AH4681" s="36"/>
      <c r="AJ4681" s="37"/>
      <c r="AK4681" s="37"/>
    </row>
    <row r="4682" spans="6:37" x14ac:dyDescent="0.25">
      <c r="F4682" s="106"/>
      <c r="J4682" s="110">
        <v>52106</v>
      </c>
      <c r="K4682" s="106">
        <v>3.9203000000000001</v>
      </c>
      <c r="AF4682" s="35"/>
      <c r="AG4682" s="36"/>
      <c r="AH4682" s="36"/>
      <c r="AJ4682" s="37"/>
      <c r="AK4682" s="37"/>
    </row>
    <row r="4683" spans="6:37" x14ac:dyDescent="0.25">
      <c r="F4683" s="106"/>
      <c r="J4683" s="110">
        <v>52107</v>
      </c>
      <c r="K4683" s="106">
        <v>3.9209399999999999</v>
      </c>
      <c r="AF4683" s="35"/>
      <c r="AG4683" s="36"/>
      <c r="AH4683" s="36"/>
      <c r="AJ4683" s="37"/>
      <c r="AK4683" s="37"/>
    </row>
    <row r="4684" spans="6:37" x14ac:dyDescent="0.25">
      <c r="F4684" s="106"/>
      <c r="J4684" s="110">
        <v>52111</v>
      </c>
      <c r="K4684" s="106">
        <v>3.9203000000000001</v>
      </c>
      <c r="AF4684" s="35"/>
      <c r="AG4684" s="36"/>
      <c r="AH4684" s="36"/>
      <c r="AJ4684" s="37"/>
      <c r="AK4684" s="37"/>
    </row>
    <row r="4685" spans="6:37" x14ac:dyDescent="0.25">
      <c r="F4685" s="106"/>
      <c r="J4685" s="110">
        <v>52112</v>
      </c>
      <c r="K4685" s="106">
        <v>3.9203000000000001</v>
      </c>
      <c r="AF4685" s="35"/>
      <c r="AG4685" s="36"/>
      <c r="AH4685" s="36"/>
      <c r="AJ4685" s="37"/>
      <c r="AK4685" s="37"/>
    </row>
    <row r="4686" spans="6:37" x14ac:dyDescent="0.25">
      <c r="F4686" s="106"/>
      <c r="J4686" s="110">
        <v>52113</v>
      </c>
      <c r="K4686" s="106">
        <v>3.9203000000000001</v>
      </c>
      <c r="AF4686" s="35"/>
      <c r="AG4686" s="36"/>
      <c r="AH4686" s="36"/>
      <c r="AJ4686" s="37"/>
      <c r="AK4686" s="37"/>
    </row>
    <row r="4687" spans="6:37" x14ac:dyDescent="0.25">
      <c r="F4687" s="106"/>
      <c r="J4687" s="110">
        <v>52114</v>
      </c>
      <c r="K4687" s="106">
        <v>3.9207200000000002</v>
      </c>
      <c r="AF4687" s="35"/>
      <c r="AG4687" s="36"/>
      <c r="AH4687" s="36"/>
      <c r="AJ4687" s="37"/>
      <c r="AK4687" s="37"/>
    </row>
    <row r="4688" spans="6:37" x14ac:dyDescent="0.25">
      <c r="F4688" s="106"/>
      <c r="J4688" s="110">
        <v>52117</v>
      </c>
      <c r="K4688" s="106">
        <v>3.9203000000000001</v>
      </c>
      <c r="AF4688" s="35"/>
      <c r="AG4688" s="36"/>
      <c r="AH4688" s="36"/>
      <c r="AJ4688" s="37"/>
      <c r="AK4688" s="37"/>
    </row>
    <row r="4689" spans="6:37" x14ac:dyDescent="0.25">
      <c r="F4689" s="106"/>
      <c r="J4689" s="110">
        <v>52118</v>
      </c>
      <c r="K4689" s="106">
        <v>3.9203000000000001</v>
      </c>
      <c r="AF4689" s="35"/>
      <c r="AG4689" s="36"/>
      <c r="AH4689" s="36"/>
      <c r="AJ4689" s="37"/>
      <c r="AK4689" s="37"/>
    </row>
    <row r="4690" spans="6:37" x14ac:dyDescent="0.25">
      <c r="F4690" s="106"/>
      <c r="J4690" s="110">
        <v>52119</v>
      </c>
      <c r="K4690" s="106">
        <v>3.9203000000000001</v>
      </c>
      <c r="AF4690" s="35"/>
      <c r="AG4690" s="36"/>
      <c r="AH4690" s="36"/>
      <c r="AJ4690" s="37"/>
      <c r="AK4690" s="37"/>
    </row>
    <row r="4691" spans="6:37" x14ac:dyDescent="0.25">
      <c r="F4691" s="106"/>
      <c r="J4691" s="110">
        <v>52120</v>
      </c>
      <c r="K4691" s="106">
        <v>3.9203000000000001</v>
      </c>
      <c r="AF4691" s="35"/>
      <c r="AG4691" s="36"/>
      <c r="AH4691" s="36"/>
      <c r="AJ4691" s="37"/>
      <c r="AK4691" s="37"/>
    </row>
    <row r="4692" spans="6:37" x14ac:dyDescent="0.25">
      <c r="F4692" s="106"/>
      <c r="J4692" s="110">
        <v>52121</v>
      </c>
      <c r="K4692" s="106">
        <v>3.9207200000000002</v>
      </c>
      <c r="AF4692" s="35"/>
      <c r="AG4692" s="36"/>
      <c r="AH4692" s="36"/>
      <c r="AJ4692" s="37"/>
      <c r="AK4692" s="37"/>
    </row>
    <row r="4693" spans="6:37" x14ac:dyDescent="0.25">
      <c r="F4693" s="106"/>
      <c r="J4693" s="110">
        <v>52124</v>
      </c>
      <c r="K4693" s="106">
        <v>3.9203000000000001</v>
      </c>
      <c r="AF4693" s="35"/>
      <c r="AG4693" s="36"/>
      <c r="AH4693" s="36"/>
      <c r="AJ4693" s="37"/>
      <c r="AK4693" s="37"/>
    </row>
    <row r="4694" spans="6:37" x14ac:dyDescent="0.25">
      <c r="F4694" s="106"/>
      <c r="J4694" s="110">
        <v>52125</v>
      </c>
      <c r="K4694" s="106">
        <v>3.9203000000000001</v>
      </c>
      <c r="AF4694" s="35"/>
      <c r="AG4694" s="36"/>
      <c r="AH4694" s="36"/>
      <c r="AJ4694" s="37"/>
      <c r="AK4694" s="37"/>
    </row>
    <row r="4695" spans="6:37" x14ac:dyDescent="0.25">
      <c r="F4695" s="106"/>
      <c r="J4695" s="110">
        <v>52126</v>
      </c>
      <c r="K4695" s="106">
        <v>3.9203000000000001</v>
      </c>
      <c r="AF4695" s="35"/>
      <c r="AG4695" s="36"/>
      <c r="AH4695" s="36"/>
      <c r="AJ4695" s="37"/>
      <c r="AK4695" s="37"/>
    </row>
    <row r="4696" spans="6:37" x14ac:dyDescent="0.25">
      <c r="F4696" s="106"/>
      <c r="J4696" s="110">
        <v>52127</v>
      </c>
      <c r="K4696" s="106">
        <v>3.9203000000000001</v>
      </c>
      <c r="AF4696" s="35"/>
      <c r="AG4696" s="36"/>
      <c r="AH4696" s="36"/>
      <c r="AJ4696" s="37"/>
      <c r="AK4696" s="37"/>
    </row>
    <row r="4697" spans="6:37" x14ac:dyDescent="0.25">
      <c r="F4697" s="106"/>
      <c r="J4697" s="110">
        <v>52128</v>
      </c>
      <c r="K4697" s="106">
        <v>3.9207200000000002</v>
      </c>
      <c r="AF4697" s="35"/>
      <c r="AG4697" s="36"/>
      <c r="AH4697" s="36"/>
      <c r="AJ4697" s="37"/>
      <c r="AK4697" s="37"/>
    </row>
    <row r="4698" spans="6:37" x14ac:dyDescent="0.25">
      <c r="F4698" s="106"/>
      <c r="J4698" s="110">
        <v>52131</v>
      </c>
      <c r="K4698" s="106">
        <v>3.9203000000000001</v>
      </c>
      <c r="AF4698" s="35"/>
      <c r="AG4698" s="36"/>
      <c r="AH4698" s="36"/>
      <c r="AJ4698" s="37"/>
      <c r="AK4698" s="37"/>
    </row>
    <row r="4699" spans="6:37" x14ac:dyDescent="0.25">
      <c r="F4699" s="106"/>
      <c r="J4699" s="110">
        <v>52132</v>
      </c>
      <c r="K4699" s="106">
        <v>3.9203000000000001</v>
      </c>
      <c r="AF4699" s="35"/>
      <c r="AG4699" s="36"/>
      <c r="AH4699" s="36"/>
      <c r="AJ4699" s="37"/>
      <c r="AK4699" s="37"/>
    </row>
    <row r="4700" spans="6:37" x14ac:dyDescent="0.25">
      <c r="F4700" s="106"/>
      <c r="J4700" s="110">
        <v>52133</v>
      </c>
      <c r="K4700" s="106">
        <v>3.9203000000000001</v>
      </c>
      <c r="AF4700" s="35"/>
      <c r="AG4700" s="36"/>
      <c r="AH4700" s="36"/>
      <c r="AJ4700" s="37"/>
      <c r="AK4700" s="37"/>
    </row>
    <row r="4701" spans="6:37" x14ac:dyDescent="0.25">
      <c r="F4701" s="106"/>
      <c r="J4701" s="110">
        <v>52134</v>
      </c>
      <c r="K4701" s="106">
        <v>3.9203000000000001</v>
      </c>
      <c r="AF4701" s="35"/>
      <c r="AG4701" s="36"/>
      <c r="AH4701" s="36"/>
      <c r="AJ4701" s="37"/>
      <c r="AK4701" s="37"/>
    </row>
    <row r="4702" spans="6:37" x14ac:dyDescent="0.25">
      <c r="F4702" s="106"/>
      <c r="J4702" s="110">
        <v>52135</v>
      </c>
      <c r="K4702" s="106">
        <v>3.9207200000000002</v>
      </c>
      <c r="AF4702" s="35"/>
      <c r="AG4702" s="36"/>
      <c r="AH4702" s="36"/>
      <c r="AJ4702" s="37"/>
      <c r="AK4702" s="37"/>
    </row>
    <row r="4703" spans="6:37" x14ac:dyDescent="0.25">
      <c r="F4703" s="106"/>
      <c r="J4703" s="110">
        <v>52138</v>
      </c>
      <c r="K4703" s="106">
        <v>3.9203000000000001</v>
      </c>
      <c r="AF4703" s="35"/>
      <c r="AG4703" s="36"/>
      <c r="AH4703" s="36"/>
      <c r="AJ4703" s="37"/>
      <c r="AK4703" s="37"/>
    </row>
    <row r="4704" spans="6:37" x14ac:dyDescent="0.25">
      <c r="F4704" s="106"/>
      <c r="J4704" s="110">
        <v>52139</v>
      </c>
      <c r="K4704" s="106">
        <v>3.9203000000000001</v>
      </c>
      <c r="AF4704" s="35"/>
      <c r="AG4704" s="36"/>
      <c r="AH4704" s="36"/>
      <c r="AJ4704" s="37"/>
      <c r="AK4704" s="37"/>
    </row>
    <row r="4705" spans="6:37" x14ac:dyDescent="0.25">
      <c r="F4705" s="106"/>
      <c r="J4705" s="110">
        <v>52140</v>
      </c>
      <c r="K4705" s="106">
        <v>3.9203000000000001</v>
      </c>
      <c r="AF4705" s="35"/>
      <c r="AG4705" s="36"/>
      <c r="AH4705" s="36"/>
      <c r="AJ4705" s="37"/>
      <c r="AK4705" s="37"/>
    </row>
    <row r="4706" spans="6:37" x14ac:dyDescent="0.25">
      <c r="F4706" s="106"/>
      <c r="J4706" s="110">
        <v>52141</v>
      </c>
      <c r="K4706" s="106">
        <v>3.9203000000000001</v>
      </c>
      <c r="AF4706" s="35"/>
      <c r="AG4706" s="36"/>
      <c r="AH4706" s="36"/>
      <c r="AJ4706" s="37"/>
      <c r="AK4706" s="37"/>
    </row>
    <row r="4707" spans="6:37" x14ac:dyDescent="0.25">
      <c r="F4707" s="106"/>
      <c r="J4707" s="110">
        <v>52142</v>
      </c>
      <c r="K4707" s="106">
        <v>3.9207200000000002</v>
      </c>
      <c r="AF4707" s="35"/>
      <c r="AG4707" s="36"/>
      <c r="AH4707" s="36"/>
      <c r="AJ4707" s="37"/>
      <c r="AK4707" s="37"/>
    </row>
    <row r="4708" spans="6:37" x14ac:dyDescent="0.25">
      <c r="F4708" s="106"/>
      <c r="J4708" s="110">
        <v>52145</v>
      </c>
      <c r="K4708" s="106">
        <v>3.9203000000000001</v>
      </c>
      <c r="AF4708" s="35"/>
      <c r="AG4708" s="36"/>
      <c r="AH4708" s="36"/>
      <c r="AJ4708" s="37"/>
      <c r="AK4708" s="37"/>
    </row>
    <row r="4709" spans="6:37" x14ac:dyDescent="0.25">
      <c r="F4709" s="106"/>
      <c r="J4709" s="110">
        <v>52146</v>
      </c>
      <c r="K4709" s="106">
        <v>3.9203000000000001</v>
      </c>
      <c r="AF4709" s="35"/>
      <c r="AG4709" s="36"/>
      <c r="AH4709" s="36"/>
      <c r="AJ4709" s="37"/>
      <c r="AK4709" s="37"/>
    </row>
    <row r="4710" spans="6:37" x14ac:dyDescent="0.25">
      <c r="F4710" s="106"/>
      <c r="J4710" s="110">
        <v>52147</v>
      </c>
      <c r="K4710" s="106">
        <v>3.9203000000000001</v>
      </c>
      <c r="AF4710" s="35"/>
      <c r="AG4710" s="36"/>
      <c r="AH4710" s="36"/>
      <c r="AJ4710" s="37"/>
      <c r="AK4710" s="37"/>
    </row>
    <row r="4711" spans="6:37" x14ac:dyDescent="0.25">
      <c r="F4711" s="106"/>
      <c r="J4711" s="110">
        <v>52148</v>
      </c>
      <c r="K4711" s="106">
        <v>3.9203000000000001</v>
      </c>
      <c r="AF4711" s="35"/>
      <c r="AG4711" s="36"/>
      <c r="AH4711" s="36"/>
      <c r="AJ4711" s="37"/>
      <c r="AK4711" s="37"/>
    </row>
    <row r="4712" spans="6:37" x14ac:dyDescent="0.25">
      <c r="F4712" s="106"/>
      <c r="J4712" s="110">
        <v>52149</v>
      </c>
      <c r="K4712" s="106">
        <v>3.9209399999999999</v>
      </c>
      <c r="AF4712" s="35"/>
      <c r="AG4712" s="36"/>
      <c r="AH4712" s="36"/>
      <c r="AJ4712" s="37"/>
      <c r="AK4712" s="37"/>
    </row>
    <row r="4713" spans="6:37" x14ac:dyDescent="0.25">
      <c r="F4713" s="106"/>
      <c r="J4713" s="110">
        <v>52153</v>
      </c>
      <c r="K4713" s="106">
        <v>3.9203000000000001</v>
      </c>
      <c r="AF4713" s="35"/>
      <c r="AG4713" s="36"/>
      <c r="AH4713" s="36"/>
      <c r="AJ4713" s="37"/>
      <c r="AK4713" s="37"/>
    </row>
    <row r="4714" spans="6:37" x14ac:dyDescent="0.25">
      <c r="F4714" s="106"/>
      <c r="J4714" s="110">
        <v>52154</v>
      </c>
      <c r="K4714" s="106">
        <v>3.9203000000000001</v>
      </c>
      <c r="AF4714" s="35"/>
      <c r="AG4714" s="36"/>
      <c r="AH4714" s="36"/>
      <c r="AJ4714" s="37"/>
      <c r="AK4714" s="37"/>
    </row>
    <row r="4715" spans="6:37" x14ac:dyDescent="0.25">
      <c r="F4715" s="106"/>
      <c r="J4715" s="110">
        <v>52155</v>
      </c>
      <c r="K4715" s="106">
        <v>3.9203000000000001</v>
      </c>
      <c r="AF4715" s="35"/>
      <c r="AG4715" s="36"/>
      <c r="AH4715" s="36"/>
      <c r="AJ4715" s="37"/>
      <c r="AK4715" s="37"/>
    </row>
    <row r="4716" spans="6:37" x14ac:dyDescent="0.25">
      <c r="F4716" s="106"/>
      <c r="J4716" s="110">
        <v>52156</v>
      </c>
      <c r="K4716" s="106">
        <v>3.9207200000000002</v>
      </c>
      <c r="AF4716" s="35"/>
      <c r="AG4716" s="36"/>
      <c r="AH4716" s="36"/>
      <c r="AJ4716" s="37"/>
      <c r="AK4716" s="37"/>
    </row>
    <row r="4717" spans="6:37" x14ac:dyDescent="0.25">
      <c r="F4717" s="106"/>
      <c r="J4717" s="110">
        <v>52159</v>
      </c>
      <c r="K4717" s="106">
        <v>3.9203000000000001</v>
      </c>
      <c r="AF4717" s="35"/>
      <c r="AG4717" s="36"/>
      <c r="AH4717" s="36"/>
      <c r="AJ4717" s="37"/>
      <c r="AK4717" s="37"/>
    </row>
    <row r="4718" spans="6:37" x14ac:dyDescent="0.25">
      <c r="F4718" s="106"/>
      <c r="J4718" s="110">
        <v>52160</v>
      </c>
      <c r="K4718" s="106">
        <v>3.9203000000000001</v>
      </c>
      <c r="AF4718" s="35"/>
      <c r="AG4718" s="36"/>
      <c r="AH4718" s="36"/>
      <c r="AJ4718" s="37"/>
      <c r="AK4718" s="37"/>
    </row>
    <row r="4719" spans="6:37" x14ac:dyDescent="0.25">
      <c r="F4719" s="106"/>
      <c r="J4719" s="110">
        <v>52161</v>
      </c>
      <c r="K4719" s="106">
        <v>3.9203000000000001</v>
      </c>
      <c r="AF4719" s="35"/>
      <c r="AG4719" s="36"/>
      <c r="AH4719" s="36"/>
      <c r="AJ4719" s="37"/>
      <c r="AK4719" s="37"/>
    </row>
    <row r="4720" spans="6:37" x14ac:dyDescent="0.25">
      <c r="F4720" s="106"/>
      <c r="J4720" s="110">
        <v>52162</v>
      </c>
      <c r="K4720" s="106">
        <v>3.9203000000000001</v>
      </c>
      <c r="AF4720" s="35"/>
      <c r="AG4720" s="36"/>
      <c r="AH4720" s="36"/>
      <c r="AJ4720" s="37"/>
      <c r="AK4720" s="37"/>
    </row>
    <row r="4721" spans="6:37" x14ac:dyDescent="0.25">
      <c r="F4721" s="106"/>
      <c r="J4721" s="110">
        <v>52163</v>
      </c>
      <c r="K4721" s="106">
        <v>3.9207200000000002</v>
      </c>
      <c r="AF4721" s="35"/>
      <c r="AG4721" s="36"/>
      <c r="AH4721" s="36"/>
      <c r="AJ4721" s="37"/>
      <c r="AK4721" s="37"/>
    </row>
    <row r="4722" spans="6:37" x14ac:dyDescent="0.25">
      <c r="F4722" s="106"/>
      <c r="J4722" s="110">
        <v>52166</v>
      </c>
      <c r="K4722" s="106">
        <v>3.9203000000000001</v>
      </c>
      <c r="AF4722" s="35"/>
      <c r="AG4722" s="36"/>
      <c r="AH4722" s="36"/>
      <c r="AJ4722" s="37"/>
      <c r="AK4722" s="37"/>
    </row>
    <row r="4723" spans="6:37" x14ac:dyDescent="0.25">
      <c r="F4723" s="106"/>
      <c r="J4723" s="110">
        <v>52167</v>
      </c>
      <c r="K4723" s="106">
        <v>3.9203000000000001</v>
      </c>
      <c r="AF4723" s="35"/>
      <c r="AG4723" s="36"/>
      <c r="AH4723" s="36"/>
      <c r="AJ4723" s="37"/>
      <c r="AK4723" s="37"/>
    </row>
    <row r="4724" spans="6:37" x14ac:dyDescent="0.25">
      <c r="F4724" s="106"/>
      <c r="J4724" s="110">
        <v>52168</v>
      </c>
      <c r="K4724" s="106">
        <v>3.9203000000000001</v>
      </c>
      <c r="AF4724" s="35"/>
      <c r="AG4724" s="36"/>
      <c r="AH4724" s="36"/>
      <c r="AJ4724" s="37"/>
      <c r="AK4724" s="37"/>
    </row>
    <row r="4725" spans="6:37" x14ac:dyDescent="0.25">
      <c r="F4725" s="106"/>
      <c r="J4725" s="110">
        <v>52169</v>
      </c>
      <c r="K4725" s="106">
        <v>3.9203000000000001</v>
      </c>
      <c r="AF4725" s="35"/>
      <c r="AG4725" s="36"/>
      <c r="AH4725" s="36"/>
      <c r="AJ4725" s="37"/>
      <c r="AK4725" s="37"/>
    </row>
    <row r="4726" spans="6:37" x14ac:dyDescent="0.25">
      <c r="F4726" s="106"/>
      <c r="J4726" s="110">
        <v>52170</v>
      </c>
      <c r="K4726" s="106">
        <v>3.9207200000000002</v>
      </c>
      <c r="AF4726" s="35"/>
      <c r="AG4726" s="36"/>
      <c r="AH4726" s="36"/>
      <c r="AJ4726" s="37"/>
      <c r="AK4726" s="37"/>
    </row>
    <row r="4727" spans="6:37" x14ac:dyDescent="0.25">
      <c r="F4727" s="106"/>
      <c r="J4727" s="110">
        <v>52173</v>
      </c>
      <c r="K4727" s="106">
        <v>3.9203000000000001</v>
      </c>
      <c r="AF4727" s="35"/>
      <c r="AG4727" s="36"/>
      <c r="AH4727" s="36"/>
      <c r="AJ4727" s="37"/>
      <c r="AK4727" s="37"/>
    </row>
    <row r="4728" spans="6:37" x14ac:dyDescent="0.25">
      <c r="F4728" s="106"/>
      <c r="J4728" s="110">
        <v>52174</v>
      </c>
      <c r="K4728" s="106">
        <v>3.9203000000000001</v>
      </c>
      <c r="AF4728" s="35"/>
      <c r="AG4728" s="36"/>
      <c r="AH4728" s="36"/>
      <c r="AJ4728" s="37"/>
      <c r="AK4728" s="37"/>
    </row>
    <row r="4729" spans="6:37" x14ac:dyDescent="0.25">
      <c r="F4729" s="106"/>
      <c r="J4729" s="110">
        <v>52175</v>
      </c>
      <c r="K4729" s="106">
        <v>3.9203000000000001</v>
      </c>
      <c r="AF4729" s="35"/>
      <c r="AG4729" s="36"/>
      <c r="AH4729" s="36"/>
      <c r="AJ4729" s="37"/>
      <c r="AK4729" s="37"/>
    </row>
    <row r="4730" spans="6:37" x14ac:dyDescent="0.25">
      <c r="F4730" s="106"/>
      <c r="J4730" s="110">
        <v>52176</v>
      </c>
      <c r="K4730" s="106">
        <v>3.9203000000000001</v>
      </c>
      <c r="AF4730" s="35"/>
      <c r="AG4730" s="36"/>
      <c r="AH4730" s="36"/>
      <c r="AJ4730" s="37"/>
      <c r="AK4730" s="37"/>
    </row>
    <row r="4731" spans="6:37" x14ac:dyDescent="0.25">
      <c r="F4731" s="106"/>
      <c r="J4731" s="110">
        <v>52177</v>
      </c>
      <c r="K4731" s="106">
        <v>3.9207200000000002</v>
      </c>
      <c r="AF4731" s="35"/>
      <c r="AG4731" s="36"/>
      <c r="AH4731" s="36"/>
      <c r="AJ4731" s="37"/>
      <c r="AK4731" s="37"/>
    </row>
    <row r="4732" spans="6:37" x14ac:dyDescent="0.25">
      <c r="F4732" s="106"/>
      <c r="J4732" s="110">
        <v>52180</v>
      </c>
      <c r="K4732" s="106">
        <v>3.9205100000000002</v>
      </c>
      <c r="AF4732" s="35"/>
      <c r="AG4732" s="36"/>
      <c r="AH4732" s="36"/>
      <c r="AJ4732" s="37"/>
      <c r="AK4732" s="37"/>
    </row>
    <row r="4733" spans="6:37" x14ac:dyDescent="0.25">
      <c r="F4733" s="106"/>
      <c r="J4733" s="110">
        <v>52182</v>
      </c>
      <c r="K4733" s="106">
        <v>3.9203000000000001</v>
      </c>
      <c r="AF4733" s="35"/>
      <c r="AG4733" s="36"/>
      <c r="AH4733" s="36"/>
      <c r="AJ4733" s="37"/>
      <c r="AK4733" s="37"/>
    </row>
    <row r="4734" spans="6:37" x14ac:dyDescent="0.25">
      <c r="F4734" s="106"/>
      <c r="J4734" s="110">
        <v>52183</v>
      </c>
      <c r="K4734" s="106">
        <v>3.9203000000000001</v>
      </c>
      <c r="AF4734" s="35"/>
      <c r="AG4734" s="36"/>
      <c r="AH4734" s="36"/>
      <c r="AJ4734" s="37"/>
      <c r="AK4734" s="37"/>
    </row>
    <row r="4735" spans="6:37" x14ac:dyDescent="0.25">
      <c r="F4735" s="106"/>
      <c r="J4735" s="110">
        <v>52184</v>
      </c>
      <c r="K4735" s="106">
        <v>3.9207200000000002</v>
      </c>
      <c r="AF4735" s="35"/>
      <c r="AG4735" s="36"/>
      <c r="AH4735" s="36"/>
      <c r="AJ4735" s="37"/>
      <c r="AK4735" s="37"/>
    </row>
    <row r="4736" spans="6:37" x14ac:dyDescent="0.25">
      <c r="F4736" s="106"/>
      <c r="J4736" s="110">
        <v>52187</v>
      </c>
      <c r="K4736" s="106">
        <v>3.9203000000000001</v>
      </c>
      <c r="AF4736" s="35"/>
      <c r="AG4736" s="36"/>
      <c r="AH4736" s="36"/>
      <c r="AJ4736" s="37"/>
      <c r="AK4736" s="37"/>
    </row>
    <row r="4737" spans="6:37" x14ac:dyDescent="0.25">
      <c r="F4737" s="106"/>
      <c r="J4737" s="110">
        <v>52188</v>
      </c>
      <c r="K4737" s="106">
        <v>3.9203000000000001</v>
      </c>
      <c r="AF4737" s="35"/>
      <c r="AG4737" s="36"/>
      <c r="AH4737" s="36"/>
      <c r="AJ4737" s="37"/>
      <c r="AK4737" s="37"/>
    </row>
    <row r="4738" spans="6:37" x14ac:dyDescent="0.25">
      <c r="F4738" s="106"/>
      <c r="J4738" s="110">
        <v>52189</v>
      </c>
      <c r="K4738" s="106">
        <v>3.9203000000000001</v>
      </c>
      <c r="AF4738" s="35"/>
      <c r="AG4738" s="36"/>
      <c r="AH4738" s="36"/>
      <c r="AJ4738" s="37"/>
      <c r="AK4738" s="37"/>
    </row>
    <row r="4739" spans="6:37" x14ac:dyDescent="0.25">
      <c r="F4739" s="106"/>
      <c r="J4739" s="110">
        <v>52190</v>
      </c>
      <c r="K4739" s="106">
        <v>3.9203000000000001</v>
      </c>
      <c r="AF4739" s="35"/>
      <c r="AG4739" s="36"/>
      <c r="AH4739" s="36"/>
      <c r="AJ4739" s="37"/>
      <c r="AK4739" s="37"/>
    </row>
    <row r="4740" spans="6:37" x14ac:dyDescent="0.25">
      <c r="F4740" s="106"/>
      <c r="J4740" s="110">
        <v>52191</v>
      </c>
      <c r="K4740" s="106">
        <v>3.9207200000000002</v>
      </c>
      <c r="AF4740" s="35"/>
      <c r="AG4740" s="36"/>
      <c r="AH4740" s="36"/>
      <c r="AJ4740" s="37"/>
      <c r="AK4740" s="37"/>
    </row>
    <row r="4741" spans="6:37" x14ac:dyDescent="0.25">
      <c r="F4741" s="106"/>
      <c r="J4741" s="110">
        <v>52194</v>
      </c>
      <c r="K4741" s="106">
        <v>3.9203000000000001</v>
      </c>
      <c r="AF4741" s="35"/>
      <c r="AG4741" s="36"/>
      <c r="AH4741" s="36"/>
      <c r="AJ4741" s="37"/>
      <c r="AK4741" s="37"/>
    </row>
    <row r="4742" spans="6:37" x14ac:dyDescent="0.25">
      <c r="F4742" s="106"/>
      <c r="J4742" s="110">
        <v>52195</v>
      </c>
      <c r="K4742" s="106">
        <v>3.9203000000000001</v>
      </c>
      <c r="AF4742" s="35"/>
      <c r="AG4742" s="36"/>
      <c r="AH4742" s="36"/>
      <c r="AJ4742" s="37"/>
      <c r="AK4742" s="37"/>
    </row>
    <row r="4743" spans="6:37" x14ac:dyDescent="0.25">
      <c r="F4743" s="106"/>
      <c r="J4743" s="110">
        <v>52196</v>
      </c>
      <c r="K4743" s="106">
        <v>3.9205100000000002</v>
      </c>
      <c r="AF4743" s="35"/>
      <c r="AG4743" s="36"/>
      <c r="AH4743" s="36"/>
      <c r="AJ4743" s="37"/>
      <c r="AK4743" s="37"/>
    </row>
    <row r="4744" spans="6:37" x14ac:dyDescent="0.25">
      <c r="F4744" s="106"/>
      <c r="J4744" s="110">
        <v>52198</v>
      </c>
      <c r="K4744" s="106">
        <v>3.9207200000000002</v>
      </c>
      <c r="AF4744" s="35"/>
      <c r="AG4744" s="36"/>
      <c r="AH4744" s="36"/>
      <c r="AJ4744" s="37"/>
      <c r="AK4744" s="37"/>
    </row>
    <row r="4745" spans="6:37" x14ac:dyDescent="0.25">
      <c r="F4745" s="106"/>
      <c r="J4745" s="110">
        <v>52201</v>
      </c>
      <c r="K4745" s="106">
        <v>3.9203000000000001</v>
      </c>
      <c r="AF4745" s="35"/>
      <c r="AG4745" s="36"/>
      <c r="AH4745" s="36"/>
      <c r="AJ4745" s="37"/>
      <c r="AK4745" s="37"/>
    </row>
    <row r="4746" spans="6:37" x14ac:dyDescent="0.25">
      <c r="F4746" s="106"/>
      <c r="J4746" s="110">
        <v>52202</v>
      </c>
      <c r="K4746" s="106">
        <v>3.9203000000000001</v>
      </c>
      <c r="AF4746" s="35"/>
      <c r="AG4746" s="36"/>
      <c r="AH4746" s="36"/>
      <c r="AJ4746" s="37"/>
      <c r="AK4746" s="37"/>
    </row>
    <row r="4747" spans="6:37" x14ac:dyDescent="0.25">
      <c r="F4747" s="106"/>
      <c r="J4747" s="110">
        <v>52203</v>
      </c>
      <c r="K4747" s="106">
        <v>3.9203000000000001</v>
      </c>
      <c r="AF4747" s="35"/>
      <c r="AG4747" s="36"/>
      <c r="AH4747" s="36"/>
      <c r="AJ4747" s="37"/>
      <c r="AK4747" s="37"/>
    </row>
    <row r="4748" spans="6:37" x14ac:dyDescent="0.25">
      <c r="F4748" s="106"/>
      <c r="J4748" s="110">
        <v>52204</v>
      </c>
      <c r="K4748" s="106">
        <v>3.9203000000000001</v>
      </c>
      <c r="AF4748" s="35"/>
      <c r="AG4748" s="36"/>
      <c r="AH4748" s="36"/>
      <c r="AJ4748" s="37"/>
      <c r="AK4748" s="37"/>
    </row>
    <row r="4749" spans="6:37" x14ac:dyDescent="0.25">
      <c r="F4749" s="106"/>
      <c r="J4749" s="110">
        <v>52205</v>
      </c>
      <c r="K4749" s="106">
        <v>3.9207200000000002</v>
      </c>
      <c r="AF4749" s="35"/>
      <c r="AG4749" s="36"/>
      <c r="AH4749" s="36"/>
      <c r="AJ4749" s="37"/>
      <c r="AK4749" s="37"/>
    </row>
    <row r="4750" spans="6:37" x14ac:dyDescent="0.25">
      <c r="F4750" s="106"/>
      <c r="J4750" s="110">
        <v>52208</v>
      </c>
      <c r="K4750" s="106">
        <v>3.9203000000000001</v>
      </c>
      <c r="AF4750" s="35"/>
      <c r="AG4750" s="36"/>
      <c r="AH4750" s="36"/>
      <c r="AJ4750" s="37"/>
      <c r="AK4750" s="37"/>
    </row>
    <row r="4751" spans="6:37" x14ac:dyDescent="0.25">
      <c r="F4751" s="106"/>
      <c r="J4751" s="110">
        <v>52209</v>
      </c>
      <c r="K4751" s="106">
        <v>3.9203000000000001</v>
      </c>
      <c r="AF4751" s="35"/>
      <c r="AG4751" s="36"/>
      <c r="AH4751" s="36"/>
      <c r="AJ4751" s="37"/>
      <c r="AK4751" s="37"/>
    </row>
    <row r="4752" spans="6:37" x14ac:dyDescent="0.25">
      <c r="F4752" s="106"/>
      <c r="J4752" s="110">
        <v>52210</v>
      </c>
      <c r="K4752" s="106">
        <v>3.9203000000000001</v>
      </c>
      <c r="AF4752" s="35"/>
      <c r="AG4752" s="36"/>
      <c r="AH4752" s="36"/>
      <c r="AJ4752" s="37"/>
      <c r="AK4752" s="37"/>
    </row>
    <row r="4753" spans="6:37" x14ac:dyDescent="0.25">
      <c r="F4753" s="106"/>
      <c r="J4753" s="110">
        <v>52211</v>
      </c>
      <c r="K4753" s="106">
        <v>3.9203000000000001</v>
      </c>
      <c r="AF4753" s="35"/>
      <c r="AG4753" s="36"/>
      <c r="AH4753" s="36"/>
      <c r="AJ4753" s="37"/>
      <c r="AK4753" s="37"/>
    </row>
    <row r="4754" spans="6:37" x14ac:dyDescent="0.25">
      <c r="F4754" s="106"/>
      <c r="J4754" s="110">
        <v>52212</v>
      </c>
      <c r="K4754" s="106">
        <v>3.9207200000000002</v>
      </c>
      <c r="AF4754" s="35"/>
      <c r="AG4754" s="36"/>
      <c r="AH4754" s="36"/>
      <c r="AJ4754" s="37"/>
      <c r="AK4754" s="37"/>
    </row>
    <row r="4755" spans="6:37" x14ac:dyDescent="0.25">
      <c r="F4755" s="106"/>
      <c r="J4755" s="110">
        <v>52215</v>
      </c>
      <c r="K4755" s="106">
        <v>3.9203000000000001</v>
      </c>
      <c r="AF4755" s="35"/>
      <c r="AG4755" s="36"/>
      <c r="AH4755" s="36"/>
      <c r="AJ4755" s="37"/>
      <c r="AK4755" s="37"/>
    </row>
    <row r="4756" spans="6:37" x14ac:dyDescent="0.25">
      <c r="F4756" s="106"/>
      <c r="J4756" s="110">
        <v>52216</v>
      </c>
      <c r="K4756" s="106">
        <v>3.9203000000000001</v>
      </c>
      <c r="AF4756" s="35"/>
      <c r="AG4756" s="36"/>
      <c r="AH4756" s="36"/>
      <c r="AJ4756" s="37"/>
      <c r="AK4756" s="37"/>
    </row>
    <row r="4757" spans="6:37" x14ac:dyDescent="0.25">
      <c r="F4757" s="106"/>
      <c r="J4757" s="110">
        <v>52217</v>
      </c>
      <c r="K4757" s="106">
        <v>3.9203000000000001</v>
      </c>
      <c r="AF4757" s="35"/>
      <c r="AG4757" s="36"/>
      <c r="AH4757" s="36"/>
      <c r="AJ4757" s="37"/>
      <c r="AK4757" s="37"/>
    </row>
    <row r="4758" spans="6:37" x14ac:dyDescent="0.25">
      <c r="F4758" s="106"/>
      <c r="J4758" s="110">
        <v>52218</v>
      </c>
      <c r="K4758" s="106">
        <v>3.9203000000000001</v>
      </c>
      <c r="AF4758" s="35"/>
      <c r="AG4758" s="36"/>
      <c r="AH4758" s="36"/>
      <c r="AJ4758" s="37"/>
      <c r="AK4758" s="37"/>
    </row>
    <row r="4759" spans="6:37" x14ac:dyDescent="0.25">
      <c r="F4759" s="106"/>
      <c r="J4759" s="110">
        <v>52219</v>
      </c>
      <c r="K4759" s="106">
        <v>3.9207200000000002</v>
      </c>
      <c r="AF4759" s="35"/>
      <c r="AG4759" s="36"/>
      <c r="AH4759" s="36"/>
      <c r="AJ4759" s="37"/>
      <c r="AK4759" s="37"/>
    </row>
    <row r="4760" spans="6:37" x14ac:dyDescent="0.25">
      <c r="F4760" s="106"/>
      <c r="J4760" s="110">
        <v>52222</v>
      </c>
      <c r="K4760" s="106">
        <v>3.9203000000000001</v>
      </c>
      <c r="AF4760" s="35"/>
      <c r="AG4760" s="36"/>
      <c r="AH4760" s="36"/>
      <c r="AJ4760" s="37"/>
      <c r="AK4760" s="37"/>
    </row>
    <row r="4761" spans="6:37" x14ac:dyDescent="0.25">
      <c r="F4761" s="106"/>
      <c r="J4761" s="110">
        <v>52223</v>
      </c>
      <c r="K4761" s="106">
        <v>3.9203000000000001</v>
      </c>
      <c r="AF4761" s="35"/>
      <c r="AG4761" s="36"/>
      <c r="AH4761" s="36"/>
      <c r="AJ4761" s="37"/>
      <c r="AK4761" s="37"/>
    </row>
    <row r="4762" spans="6:37" x14ac:dyDescent="0.25">
      <c r="F4762" s="106"/>
      <c r="J4762" s="110">
        <v>52224</v>
      </c>
      <c r="K4762" s="106">
        <v>3.9205100000000002</v>
      </c>
      <c r="AF4762" s="35"/>
      <c r="AG4762" s="36"/>
      <c r="AH4762" s="36"/>
      <c r="AJ4762" s="37"/>
      <c r="AK4762" s="37"/>
    </row>
    <row r="4763" spans="6:37" x14ac:dyDescent="0.25">
      <c r="F4763" s="106"/>
      <c r="J4763" s="110">
        <v>52226</v>
      </c>
      <c r="K4763" s="106">
        <v>3.9207200000000002</v>
      </c>
      <c r="AF4763" s="35"/>
      <c r="AG4763" s="36"/>
      <c r="AH4763" s="36"/>
      <c r="AJ4763" s="37"/>
      <c r="AK4763" s="37"/>
    </row>
    <row r="4764" spans="6:37" x14ac:dyDescent="0.25">
      <c r="F4764" s="106"/>
      <c r="J4764" s="110">
        <v>52229</v>
      </c>
      <c r="K4764" s="106">
        <v>3.9203000000000001</v>
      </c>
      <c r="AF4764" s="35"/>
      <c r="AG4764" s="36"/>
      <c r="AH4764" s="36"/>
      <c r="AJ4764" s="37"/>
      <c r="AK4764" s="37"/>
    </row>
    <row r="4765" spans="6:37" x14ac:dyDescent="0.25">
      <c r="F4765" s="106"/>
      <c r="J4765" s="110">
        <v>52230</v>
      </c>
      <c r="K4765" s="106">
        <v>3.9203000000000001</v>
      </c>
      <c r="AF4765" s="35"/>
      <c r="AG4765" s="36"/>
      <c r="AH4765" s="36"/>
      <c r="AJ4765" s="37"/>
      <c r="AK4765" s="37"/>
    </row>
    <row r="4766" spans="6:37" x14ac:dyDescent="0.25">
      <c r="F4766" s="106"/>
      <c r="J4766" s="110">
        <v>52231</v>
      </c>
      <c r="K4766" s="106">
        <v>3.9205100000000002</v>
      </c>
      <c r="AF4766" s="35"/>
      <c r="AG4766" s="36"/>
      <c r="AH4766" s="36"/>
      <c r="AJ4766" s="37"/>
      <c r="AK4766" s="37"/>
    </row>
    <row r="4767" spans="6:37" x14ac:dyDescent="0.25">
      <c r="F4767" s="106"/>
      <c r="J4767" s="110">
        <v>52233</v>
      </c>
      <c r="K4767" s="106">
        <v>3.9207200000000002</v>
      </c>
      <c r="AF4767" s="35"/>
      <c r="AG4767" s="36"/>
      <c r="AH4767" s="36"/>
      <c r="AJ4767" s="37"/>
      <c r="AK4767" s="37"/>
    </row>
    <row r="4768" spans="6:37" x14ac:dyDescent="0.25">
      <c r="F4768" s="106"/>
      <c r="J4768" s="110">
        <v>52236</v>
      </c>
      <c r="K4768" s="106">
        <v>3.9203000000000001</v>
      </c>
      <c r="AF4768" s="35"/>
      <c r="AG4768" s="36"/>
      <c r="AH4768" s="36"/>
      <c r="AJ4768" s="37"/>
      <c r="AK4768" s="37"/>
    </row>
    <row r="4769" spans="6:37" x14ac:dyDescent="0.25">
      <c r="F4769" s="106"/>
      <c r="J4769" s="110">
        <v>52237</v>
      </c>
      <c r="K4769" s="106">
        <v>3.9203000000000001</v>
      </c>
      <c r="AF4769" s="35"/>
      <c r="AG4769" s="36"/>
      <c r="AH4769" s="36"/>
      <c r="AJ4769" s="37"/>
      <c r="AK4769" s="37"/>
    </row>
    <row r="4770" spans="6:37" x14ac:dyDescent="0.25">
      <c r="F4770" s="106"/>
      <c r="J4770" s="110">
        <v>52238</v>
      </c>
      <c r="K4770" s="106">
        <v>3.9203000000000001</v>
      </c>
      <c r="AF4770" s="35"/>
      <c r="AG4770" s="36"/>
      <c r="AH4770" s="36"/>
      <c r="AJ4770" s="37"/>
      <c r="AK4770" s="37"/>
    </row>
    <row r="4771" spans="6:37" x14ac:dyDescent="0.25">
      <c r="F4771" s="106"/>
      <c r="J4771" s="110">
        <v>52239</v>
      </c>
      <c r="K4771" s="106">
        <v>3.9203000000000001</v>
      </c>
      <c r="AF4771" s="35"/>
      <c r="AG4771" s="36"/>
      <c r="AH4771" s="36"/>
      <c r="AJ4771" s="37"/>
      <c r="AK4771" s="37"/>
    </row>
    <row r="4772" spans="6:37" x14ac:dyDescent="0.25">
      <c r="F4772" s="106"/>
      <c r="J4772" s="110">
        <v>52240</v>
      </c>
      <c r="K4772" s="106">
        <v>3.9207200000000002</v>
      </c>
      <c r="AF4772" s="35"/>
      <c r="AG4772" s="36"/>
      <c r="AH4772" s="36"/>
      <c r="AJ4772" s="37"/>
      <c r="AK4772" s="37"/>
    </row>
    <row r="4773" spans="6:37" x14ac:dyDescent="0.25">
      <c r="F4773" s="106"/>
      <c r="J4773" s="110">
        <v>52243</v>
      </c>
      <c r="K4773" s="106">
        <v>3.9203000000000001</v>
      </c>
      <c r="AF4773" s="35"/>
      <c r="AG4773" s="36"/>
      <c r="AH4773" s="36"/>
      <c r="AJ4773" s="37"/>
      <c r="AK4773" s="37"/>
    </row>
    <row r="4774" spans="6:37" x14ac:dyDescent="0.25">
      <c r="F4774" s="106"/>
      <c r="J4774" s="110">
        <v>52244</v>
      </c>
      <c r="K4774" s="106">
        <v>3.9203000000000001</v>
      </c>
      <c r="AF4774" s="35"/>
      <c r="AG4774" s="36"/>
      <c r="AH4774" s="36"/>
      <c r="AJ4774" s="37"/>
      <c r="AK4774" s="37"/>
    </row>
    <row r="4775" spans="6:37" x14ac:dyDescent="0.25">
      <c r="F4775" s="106"/>
      <c r="J4775" s="110">
        <v>52245</v>
      </c>
      <c r="K4775" s="106">
        <v>3.9203000000000001</v>
      </c>
      <c r="AF4775" s="35"/>
      <c r="AG4775" s="36"/>
      <c r="AH4775" s="36"/>
      <c r="AJ4775" s="37"/>
      <c r="AK4775" s="37"/>
    </row>
    <row r="4776" spans="6:37" x14ac:dyDescent="0.25">
      <c r="F4776" s="106"/>
      <c r="J4776" s="110">
        <v>52246</v>
      </c>
      <c r="K4776" s="106">
        <v>3.9203000000000001</v>
      </c>
      <c r="AF4776" s="35"/>
      <c r="AG4776" s="36"/>
      <c r="AH4776" s="36"/>
      <c r="AJ4776" s="37"/>
      <c r="AK4776" s="37"/>
    </row>
    <row r="4777" spans="6:37" x14ac:dyDescent="0.25">
      <c r="F4777" s="106"/>
      <c r="J4777" s="110">
        <v>52247</v>
      </c>
      <c r="K4777" s="106">
        <v>3.9209399999999999</v>
      </c>
      <c r="AF4777" s="35"/>
      <c r="AG4777" s="36"/>
      <c r="AH4777" s="36"/>
      <c r="AJ4777" s="37"/>
      <c r="AK4777" s="37"/>
    </row>
    <row r="4778" spans="6:37" x14ac:dyDescent="0.25">
      <c r="F4778" s="106"/>
      <c r="J4778" s="110">
        <v>52251</v>
      </c>
      <c r="K4778" s="106">
        <v>3.9203000000000001</v>
      </c>
      <c r="AF4778" s="35"/>
      <c r="AG4778" s="36"/>
      <c r="AH4778" s="36"/>
      <c r="AJ4778" s="37"/>
      <c r="AK4778" s="37"/>
    </row>
    <row r="4779" spans="6:37" x14ac:dyDescent="0.25">
      <c r="F4779" s="106"/>
      <c r="J4779" s="110">
        <v>52252</v>
      </c>
      <c r="K4779" s="106">
        <v>3.9203000000000001</v>
      </c>
      <c r="AF4779" s="35"/>
      <c r="AG4779" s="36"/>
      <c r="AH4779" s="36"/>
      <c r="AJ4779" s="37"/>
      <c r="AK4779" s="37"/>
    </row>
    <row r="4780" spans="6:37" x14ac:dyDescent="0.25">
      <c r="F4780" s="106"/>
      <c r="J4780" s="110">
        <v>52253</v>
      </c>
      <c r="K4780" s="106">
        <v>3.9203000000000001</v>
      </c>
      <c r="AF4780" s="35"/>
      <c r="AG4780" s="36"/>
      <c r="AH4780" s="36"/>
      <c r="AJ4780" s="37"/>
      <c r="AK4780" s="37"/>
    </row>
    <row r="4781" spans="6:37" x14ac:dyDescent="0.25">
      <c r="F4781" s="106"/>
      <c r="J4781" s="110">
        <v>52254</v>
      </c>
      <c r="K4781" s="106">
        <v>3.9207200000000002</v>
      </c>
      <c r="AF4781" s="35"/>
      <c r="AG4781" s="36"/>
      <c r="AH4781" s="36"/>
      <c r="AJ4781" s="37"/>
      <c r="AK4781" s="37"/>
    </row>
    <row r="4782" spans="6:37" x14ac:dyDescent="0.25">
      <c r="F4782" s="106"/>
      <c r="J4782" s="110">
        <v>52257</v>
      </c>
      <c r="K4782" s="106">
        <v>3.9203000000000001</v>
      </c>
      <c r="AF4782" s="35"/>
      <c r="AG4782" s="36"/>
      <c r="AH4782" s="36"/>
      <c r="AJ4782" s="37"/>
      <c r="AK4782" s="37"/>
    </row>
    <row r="4783" spans="6:37" x14ac:dyDescent="0.25">
      <c r="F4783" s="106"/>
      <c r="J4783" s="110">
        <v>52258</v>
      </c>
      <c r="K4783" s="106">
        <v>3.9203000000000001</v>
      </c>
      <c r="AF4783" s="35"/>
      <c r="AG4783" s="36"/>
      <c r="AH4783" s="36"/>
      <c r="AJ4783" s="37"/>
      <c r="AK4783" s="37"/>
    </row>
    <row r="4784" spans="6:37" x14ac:dyDescent="0.25">
      <c r="F4784" s="106"/>
      <c r="J4784" s="110">
        <v>52259</v>
      </c>
      <c r="K4784" s="106">
        <v>3.9203000000000001</v>
      </c>
      <c r="AF4784" s="35"/>
      <c r="AG4784" s="36"/>
      <c r="AH4784" s="36"/>
      <c r="AJ4784" s="37"/>
      <c r="AK4784" s="37"/>
    </row>
    <row r="4785" spans="6:37" x14ac:dyDescent="0.25">
      <c r="F4785" s="106"/>
      <c r="J4785" s="110">
        <v>52260</v>
      </c>
      <c r="K4785" s="106">
        <v>3.9203000000000001</v>
      </c>
      <c r="AF4785" s="35"/>
      <c r="AG4785" s="36"/>
      <c r="AH4785" s="36"/>
      <c r="AJ4785" s="37"/>
      <c r="AK4785" s="37"/>
    </row>
    <row r="4786" spans="6:37" x14ac:dyDescent="0.25">
      <c r="F4786" s="106"/>
      <c r="J4786" s="110">
        <v>52261</v>
      </c>
      <c r="K4786" s="106">
        <v>3.9207200000000002</v>
      </c>
      <c r="AF4786" s="35"/>
      <c r="AG4786" s="36"/>
      <c r="AH4786" s="36"/>
      <c r="AJ4786" s="37"/>
      <c r="AK4786" s="37"/>
    </row>
    <row r="4787" spans="6:37" x14ac:dyDescent="0.25">
      <c r="F4787" s="106"/>
      <c r="J4787" s="110">
        <v>52264</v>
      </c>
      <c r="K4787" s="106">
        <v>3.9203000000000001</v>
      </c>
      <c r="AF4787" s="35"/>
      <c r="AG4787" s="36"/>
      <c r="AH4787" s="36"/>
      <c r="AJ4787" s="37"/>
      <c r="AK4787" s="37"/>
    </row>
    <row r="4788" spans="6:37" x14ac:dyDescent="0.25">
      <c r="F4788" s="106"/>
      <c r="J4788" s="110">
        <v>52265</v>
      </c>
      <c r="K4788" s="106">
        <v>3.9203000000000001</v>
      </c>
      <c r="AF4788" s="35"/>
      <c r="AG4788" s="36"/>
      <c r="AH4788" s="36"/>
      <c r="AJ4788" s="37"/>
      <c r="AK4788" s="37"/>
    </row>
    <row r="4789" spans="6:37" x14ac:dyDescent="0.25">
      <c r="F4789" s="106"/>
      <c r="J4789" s="110">
        <v>52266</v>
      </c>
      <c r="K4789" s="106">
        <v>3.9203000000000001</v>
      </c>
      <c r="AF4789" s="35"/>
      <c r="AG4789" s="36"/>
      <c r="AH4789" s="36"/>
      <c r="AJ4789" s="37"/>
      <c r="AK4789" s="37"/>
    </row>
    <row r="4790" spans="6:37" x14ac:dyDescent="0.25">
      <c r="F4790" s="106"/>
      <c r="J4790" s="110">
        <v>52267</v>
      </c>
      <c r="K4790" s="106">
        <v>3.9203000000000001</v>
      </c>
      <c r="AF4790" s="35"/>
      <c r="AG4790" s="36"/>
      <c r="AH4790" s="36"/>
      <c r="AJ4790" s="37"/>
      <c r="AK4790" s="37"/>
    </row>
    <row r="4791" spans="6:37" x14ac:dyDescent="0.25">
      <c r="F4791" s="106"/>
      <c r="J4791" s="110">
        <v>52268</v>
      </c>
      <c r="K4791" s="106">
        <v>3.9207200000000002</v>
      </c>
      <c r="AF4791" s="35"/>
      <c r="AG4791" s="36"/>
      <c r="AH4791" s="36"/>
      <c r="AJ4791" s="37"/>
      <c r="AK4791" s="37"/>
    </row>
    <row r="4792" spans="6:37" x14ac:dyDescent="0.25">
      <c r="F4792" s="106"/>
      <c r="J4792" s="110">
        <v>52271</v>
      </c>
      <c r="K4792" s="106">
        <v>3.9203000000000001</v>
      </c>
      <c r="AF4792" s="35"/>
      <c r="AG4792" s="36"/>
      <c r="AH4792" s="36"/>
      <c r="AJ4792" s="37"/>
      <c r="AK4792" s="37"/>
    </row>
    <row r="4793" spans="6:37" x14ac:dyDescent="0.25">
      <c r="F4793" s="106"/>
      <c r="J4793" s="110">
        <v>52272</v>
      </c>
      <c r="K4793" s="106">
        <v>3.9203000000000001</v>
      </c>
      <c r="AF4793" s="35"/>
      <c r="AG4793" s="36"/>
      <c r="AH4793" s="36"/>
      <c r="AJ4793" s="37"/>
      <c r="AK4793" s="37"/>
    </row>
    <row r="4794" spans="6:37" x14ac:dyDescent="0.25">
      <c r="F4794" s="106"/>
      <c r="J4794" s="110">
        <v>52273</v>
      </c>
      <c r="K4794" s="106">
        <v>3.9203000000000001</v>
      </c>
      <c r="AF4794" s="35"/>
      <c r="AG4794" s="36"/>
      <c r="AH4794" s="36"/>
      <c r="AJ4794" s="37"/>
      <c r="AK4794" s="37"/>
    </row>
    <row r="4795" spans="6:37" x14ac:dyDescent="0.25">
      <c r="F4795" s="106"/>
      <c r="J4795" s="110">
        <v>52274</v>
      </c>
      <c r="K4795" s="106">
        <v>3.9203000000000001</v>
      </c>
      <c r="AF4795" s="35"/>
      <c r="AG4795" s="36"/>
      <c r="AH4795" s="36"/>
      <c r="AJ4795" s="37"/>
      <c r="AK4795" s="37"/>
    </row>
    <row r="4796" spans="6:37" x14ac:dyDescent="0.25">
      <c r="F4796" s="106"/>
      <c r="J4796" s="110">
        <v>52275</v>
      </c>
      <c r="K4796" s="106">
        <v>3.9209399999999999</v>
      </c>
      <c r="AF4796" s="35"/>
      <c r="AG4796" s="36"/>
      <c r="AH4796" s="36"/>
      <c r="AJ4796" s="37"/>
      <c r="AK4796" s="37"/>
    </row>
    <row r="4797" spans="6:37" x14ac:dyDescent="0.25">
      <c r="F4797" s="106"/>
      <c r="J4797" s="110">
        <v>52279</v>
      </c>
      <c r="K4797" s="106">
        <v>3.9203000000000001</v>
      </c>
      <c r="AF4797" s="35"/>
      <c r="AG4797" s="36"/>
      <c r="AH4797" s="36"/>
      <c r="AJ4797" s="37"/>
      <c r="AK4797" s="37"/>
    </row>
    <row r="4798" spans="6:37" x14ac:dyDescent="0.25">
      <c r="F4798" s="106"/>
      <c r="J4798" s="110">
        <v>52280</v>
      </c>
      <c r="K4798" s="106">
        <v>3.9203000000000001</v>
      </c>
      <c r="AF4798" s="35"/>
      <c r="AG4798" s="36"/>
      <c r="AH4798" s="36"/>
      <c r="AJ4798" s="37"/>
      <c r="AK4798" s="37"/>
    </row>
    <row r="4799" spans="6:37" x14ac:dyDescent="0.25">
      <c r="F4799" s="106"/>
      <c r="J4799" s="110">
        <v>52281</v>
      </c>
      <c r="K4799" s="106">
        <v>3.9203000000000001</v>
      </c>
      <c r="AF4799" s="35"/>
      <c r="AG4799" s="36"/>
      <c r="AH4799" s="36"/>
      <c r="AJ4799" s="37"/>
      <c r="AK4799" s="37"/>
    </row>
    <row r="4800" spans="6:37" x14ac:dyDescent="0.25">
      <c r="F4800" s="106"/>
      <c r="J4800" s="110">
        <v>52282</v>
      </c>
      <c r="K4800" s="106">
        <v>3.9207200000000002</v>
      </c>
      <c r="AF4800" s="35"/>
      <c r="AG4800" s="36"/>
      <c r="AH4800" s="36"/>
      <c r="AJ4800" s="37"/>
      <c r="AK4800" s="37"/>
    </row>
    <row r="4801" spans="6:37" x14ac:dyDescent="0.25">
      <c r="F4801" s="106"/>
      <c r="J4801" s="110">
        <v>52285</v>
      </c>
      <c r="K4801" s="106">
        <v>3.9203000000000001</v>
      </c>
      <c r="AF4801" s="35"/>
      <c r="AG4801" s="36"/>
      <c r="AH4801" s="36"/>
      <c r="AJ4801" s="37"/>
      <c r="AK4801" s="37"/>
    </row>
    <row r="4802" spans="6:37" x14ac:dyDescent="0.25">
      <c r="F4802" s="106"/>
      <c r="J4802" s="110">
        <v>52286</v>
      </c>
      <c r="K4802" s="106">
        <v>3.9203000000000001</v>
      </c>
      <c r="AF4802" s="35"/>
      <c r="AG4802" s="36"/>
      <c r="AH4802" s="36"/>
      <c r="AJ4802" s="37"/>
      <c r="AK4802" s="37"/>
    </row>
    <row r="4803" spans="6:37" x14ac:dyDescent="0.25">
      <c r="F4803" s="106"/>
      <c r="J4803" s="110">
        <v>52287</v>
      </c>
      <c r="K4803" s="106">
        <v>3.9203000000000001</v>
      </c>
      <c r="AF4803" s="35"/>
      <c r="AG4803" s="36"/>
      <c r="AH4803" s="36"/>
      <c r="AJ4803" s="37"/>
      <c r="AK4803" s="37"/>
    </row>
    <row r="4804" spans="6:37" x14ac:dyDescent="0.25">
      <c r="F4804" s="106"/>
      <c r="J4804" s="110">
        <v>52288</v>
      </c>
      <c r="K4804" s="106">
        <v>3.9203000000000001</v>
      </c>
      <c r="AF4804" s="35"/>
      <c r="AG4804" s="36"/>
      <c r="AH4804" s="36"/>
      <c r="AJ4804" s="37"/>
      <c r="AK4804" s="37"/>
    </row>
    <row r="4805" spans="6:37" x14ac:dyDescent="0.25">
      <c r="F4805" s="106"/>
      <c r="J4805" s="110">
        <v>52289</v>
      </c>
      <c r="K4805" s="106">
        <v>3.9207200000000002</v>
      </c>
      <c r="AF4805" s="35"/>
      <c r="AG4805" s="36"/>
      <c r="AH4805" s="36"/>
      <c r="AJ4805" s="37"/>
      <c r="AK4805" s="37"/>
    </row>
    <row r="4806" spans="6:37" x14ac:dyDescent="0.25">
      <c r="F4806" s="106"/>
      <c r="J4806" s="110">
        <v>52292</v>
      </c>
      <c r="K4806" s="106">
        <v>3.9203000000000001</v>
      </c>
      <c r="AF4806" s="35"/>
      <c r="AG4806" s="36"/>
      <c r="AH4806" s="36"/>
      <c r="AJ4806" s="37"/>
      <c r="AK4806" s="37"/>
    </row>
    <row r="4807" spans="6:37" x14ac:dyDescent="0.25">
      <c r="F4807" s="106"/>
      <c r="J4807" s="110">
        <v>52293</v>
      </c>
      <c r="K4807" s="106">
        <v>3.9203000000000001</v>
      </c>
      <c r="AF4807" s="35"/>
      <c r="AG4807" s="36"/>
      <c r="AH4807" s="36"/>
      <c r="AJ4807" s="37"/>
      <c r="AK4807" s="37"/>
    </row>
    <row r="4808" spans="6:37" x14ac:dyDescent="0.25">
      <c r="F4808" s="106"/>
      <c r="J4808" s="110">
        <v>52294</v>
      </c>
      <c r="K4808" s="106">
        <v>3.9203000000000001</v>
      </c>
      <c r="AF4808" s="35"/>
      <c r="AG4808" s="36"/>
      <c r="AH4808" s="36"/>
      <c r="AJ4808" s="37"/>
      <c r="AK4808" s="37"/>
    </row>
    <row r="4809" spans="6:37" x14ac:dyDescent="0.25">
      <c r="F4809" s="106"/>
      <c r="J4809" s="110">
        <v>52295</v>
      </c>
      <c r="K4809" s="106">
        <v>3.9203000000000001</v>
      </c>
      <c r="AF4809" s="35"/>
      <c r="AG4809" s="36"/>
      <c r="AH4809" s="36"/>
      <c r="AJ4809" s="37"/>
      <c r="AK4809" s="37"/>
    </row>
    <row r="4810" spans="6:37" x14ac:dyDescent="0.25">
      <c r="F4810" s="106"/>
      <c r="J4810" s="110">
        <v>52296</v>
      </c>
      <c r="K4810" s="106">
        <v>3.9207200000000002</v>
      </c>
      <c r="AF4810" s="35"/>
      <c r="AG4810" s="36"/>
      <c r="AH4810" s="36"/>
      <c r="AJ4810" s="37"/>
      <c r="AK4810" s="37"/>
    </row>
    <row r="4811" spans="6:37" x14ac:dyDescent="0.25">
      <c r="F4811" s="106"/>
      <c r="J4811" s="110">
        <v>52299</v>
      </c>
      <c r="K4811" s="106">
        <v>3.9203000000000001</v>
      </c>
      <c r="AF4811" s="35"/>
      <c r="AG4811" s="36"/>
      <c r="AH4811" s="36"/>
      <c r="AJ4811" s="37"/>
      <c r="AK4811" s="37"/>
    </row>
    <row r="4812" spans="6:37" x14ac:dyDescent="0.25">
      <c r="F4812" s="106"/>
      <c r="J4812" s="110">
        <v>52300</v>
      </c>
      <c r="K4812" s="106">
        <v>3.9203000000000001</v>
      </c>
      <c r="AF4812" s="35"/>
      <c r="AG4812" s="36"/>
      <c r="AH4812" s="36"/>
      <c r="AJ4812" s="37"/>
      <c r="AK4812" s="37"/>
    </row>
    <row r="4813" spans="6:37" x14ac:dyDescent="0.25">
      <c r="F4813" s="106"/>
      <c r="J4813" s="110">
        <v>52301</v>
      </c>
      <c r="K4813" s="106">
        <v>3.9203000000000001</v>
      </c>
      <c r="AF4813" s="35"/>
      <c r="AG4813" s="36"/>
      <c r="AH4813" s="36"/>
      <c r="AJ4813" s="37"/>
      <c r="AK4813" s="37"/>
    </row>
    <row r="4814" spans="6:37" x14ac:dyDescent="0.25">
      <c r="F4814" s="106"/>
      <c r="J4814" s="110">
        <v>52302</v>
      </c>
      <c r="K4814" s="106">
        <v>3.9203000000000001</v>
      </c>
      <c r="AF4814" s="35"/>
      <c r="AG4814" s="36"/>
      <c r="AH4814" s="36"/>
      <c r="AJ4814" s="37"/>
      <c r="AK4814" s="37"/>
    </row>
    <row r="4815" spans="6:37" x14ac:dyDescent="0.25">
      <c r="F4815" s="106"/>
      <c r="J4815" s="110">
        <v>52303</v>
      </c>
      <c r="K4815" s="106">
        <v>3.9207200000000002</v>
      </c>
      <c r="AF4815" s="35"/>
      <c r="AG4815" s="36"/>
      <c r="AH4815" s="36"/>
      <c r="AJ4815" s="37"/>
      <c r="AK4815" s="37"/>
    </row>
    <row r="4816" spans="6:37" x14ac:dyDescent="0.25">
      <c r="F4816" s="106"/>
      <c r="J4816" s="110">
        <v>52306</v>
      </c>
      <c r="K4816" s="106">
        <v>3.9203000000000001</v>
      </c>
      <c r="AF4816" s="35"/>
      <c r="AG4816" s="36"/>
      <c r="AH4816" s="36"/>
      <c r="AJ4816" s="37"/>
      <c r="AK4816" s="37"/>
    </row>
    <row r="4817" spans="6:37" x14ac:dyDescent="0.25">
      <c r="F4817" s="106"/>
      <c r="J4817" s="110">
        <v>52307</v>
      </c>
      <c r="K4817" s="106">
        <v>3.9203000000000001</v>
      </c>
      <c r="AF4817" s="35"/>
      <c r="AG4817" s="36"/>
      <c r="AH4817" s="36"/>
      <c r="AJ4817" s="37"/>
      <c r="AK4817" s="37"/>
    </row>
    <row r="4818" spans="6:37" x14ac:dyDescent="0.25">
      <c r="F4818" s="106"/>
      <c r="J4818" s="110">
        <v>52308</v>
      </c>
      <c r="K4818" s="106">
        <v>3.9203000000000001</v>
      </c>
      <c r="AF4818" s="35"/>
      <c r="AG4818" s="36"/>
      <c r="AH4818" s="36"/>
      <c r="AJ4818" s="37"/>
      <c r="AK4818" s="37"/>
    </row>
    <row r="4819" spans="6:37" x14ac:dyDescent="0.25">
      <c r="F4819" s="106"/>
      <c r="J4819" s="110">
        <v>52309</v>
      </c>
      <c r="K4819" s="106">
        <v>3.9203000000000001</v>
      </c>
      <c r="AF4819" s="35"/>
      <c r="AG4819" s="36"/>
      <c r="AH4819" s="36"/>
      <c r="AJ4819" s="37"/>
      <c r="AK4819" s="37"/>
    </row>
    <row r="4820" spans="6:37" x14ac:dyDescent="0.25">
      <c r="F4820" s="106"/>
      <c r="J4820" s="110">
        <v>52310</v>
      </c>
      <c r="K4820" s="106">
        <v>3.9207200000000002</v>
      </c>
      <c r="AF4820" s="35"/>
      <c r="AG4820" s="36"/>
      <c r="AH4820" s="36"/>
      <c r="AJ4820" s="37"/>
      <c r="AK4820" s="37"/>
    </row>
    <row r="4821" spans="6:37" x14ac:dyDescent="0.25">
      <c r="F4821" s="106"/>
      <c r="J4821" s="110">
        <v>52313</v>
      </c>
      <c r="K4821" s="106">
        <v>3.9203000000000001</v>
      </c>
      <c r="AF4821" s="35"/>
      <c r="AG4821" s="36"/>
      <c r="AH4821" s="36"/>
      <c r="AJ4821" s="37"/>
      <c r="AK4821" s="37"/>
    </row>
    <row r="4822" spans="6:37" x14ac:dyDescent="0.25">
      <c r="F4822" s="106"/>
      <c r="J4822" s="110">
        <v>52314</v>
      </c>
      <c r="K4822" s="106">
        <v>3.9203000000000001</v>
      </c>
      <c r="AF4822" s="35"/>
      <c r="AG4822" s="36"/>
      <c r="AH4822" s="36"/>
      <c r="AJ4822" s="37"/>
      <c r="AK4822" s="37"/>
    </row>
    <row r="4823" spans="6:37" x14ac:dyDescent="0.25">
      <c r="F4823" s="106"/>
      <c r="J4823" s="110">
        <v>52315</v>
      </c>
      <c r="K4823" s="106">
        <v>3.9203000000000001</v>
      </c>
      <c r="AF4823" s="35"/>
      <c r="AG4823" s="36"/>
      <c r="AH4823" s="36"/>
      <c r="AJ4823" s="37"/>
      <c r="AK4823" s="37"/>
    </row>
    <row r="4824" spans="6:37" x14ac:dyDescent="0.25">
      <c r="F4824" s="106"/>
      <c r="J4824" s="110">
        <v>52316</v>
      </c>
      <c r="K4824" s="106">
        <v>3.9209399999999999</v>
      </c>
      <c r="AF4824" s="35"/>
      <c r="AG4824" s="36"/>
      <c r="AH4824" s="36"/>
      <c r="AJ4824" s="37"/>
      <c r="AK4824" s="37"/>
    </row>
    <row r="4825" spans="6:37" x14ac:dyDescent="0.25">
      <c r="F4825" s="106"/>
      <c r="J4825" s="110">
        <v>52320</v>
      </c>
      <c r="K4825" s="106">
        <v>3.9203000000000001</v>
      </c>
      <c r="AF4825" s="35"/>
      <c r="AG4825" s="36"/>
      <c r="AH4825" s="36"/>
      <c r="AJ4825" s="37"/>
      <c r="AK4825" s="37"/>
    </row>
    <row r="4826" spans="6:37" x14ac:dyDescent="0.25">
      <c r="F4826" s="106"/>
      <c r="J4826" s="110">
        <v>52321</v>
      </c>
      <c r="K4826" s="106">
        <v>3.9203000000000001</v>
      </c>
      <c r="AF4826" s="35"/>
      <c r="AG4826" s="36"/>
      <c r="AH4826" s="36"/>
      <c r="AJ4826" s="37"/>
      <c r="AK4826" s="37"/>
    </row>
    <row r="4827" spans="6:37" x14ac:dyDescent="0.25">
      <c r="F4827" s="106"/>
      <c r="J4827" s="110">
        <v>52322</v>
      </c>
      <c r="K4827" s="106">
        <v>3.9203000000000001</v>
      </c>
      <c r="AF4827" s="35"/>
      <c r="AG4827" s="36"/>
      <c r="AH4827" s="36"/>
      <c r="AJ4827" s="37"/>
      <c r="AK4827" s="37"/>
    </row>
    <row r="4828" spans="6:37" x14ac:dyDescent="0.25">
      <c r="F4828" s="106"/>
      <c r="J4828" s="110">
        <v>52323</v>
      </c>
      <c r="K4828" s="106">
        <v>3.9203000000000001</v>
      </c>
      <c r="AF4828" s="35"/>
      <c r="AG4828" s="36"/>
      <c r="AH4828" s="36"/>
      <c r="AJ4828" s="37"/>
      <c r="AK4828" s="37"/>
    </row>
    <row r="4829" spans="6:37" x14ac:dyDescent="0.25">
      <c r="F4829" s="106"/>
      <c r="J4829" s="110">
        <v>52324</v>
      </c>
      <c r="K4829" s="106">
        <v>3.9207200000000002</v>
      </c>
      <c r="AF4829" s="35"/>
      <c r="AG4829" s="36"/>
      <c r="AH4829" s="36"/>
      <c r="AJ4829" s="37"/>
      <c r="AK4829" s="37"/>
    </row>
    <row r="4830" spans="6:37" x14ac:dyDescent="0.25">
      <c r="F4830" s="106"/>
      <c r="J4830" s="110">
        <v>52327</v>
      </c>
      <c r="K4830" s="106">
        <v>3.9203000000000001</v>
      </c>
      <c r="AF4830" s="35"/>
      <c r="AG4830" s="36"/>
      <c r="AH4830" s="36"/>
      <c r="AJ4830" s="37"/>
      <c r="AK4830" s="37"/>
    </row>
    <row r="4831" spans="6:37" x14ac:dyDescent="0.25">
      <c r="F4831" s="106"/>
      <c r="J4831" s="110">
        <v>52328</v>
      </c>
      <c r="K4831" s="106">
        <v>3.9203000000000001</v>
      </c>
      <c r="AF4831" s="35"/>
      <c r="AG4831" s="36"/>
      <c r="AH4831" s="36"/>
      <c r="AJ4831" s="37"/>
      <c r="AK4831" s="37"/>
    </row>
    <row r="4832" spans="6:37" x14ac:dyDescent="0.25">
      <c r="F4832" s="106"/>
      <c r="J4832" s="110">
        <v>52329</v>
      </c>
      <c r="K4832" s="106">
        <v>3.9203000000000001</v>
      </c>
      <c r="AF4832" s="35"/>
      <c r="AG4832" s="36"/>
      <c r="AH4832" s="36"/>
      <c r="AJ4832" s="37"/>
      <c r="AK4832" s="37"/>
    </row>
    <row r="4833" spans="6:37" x14ac:dyDescent="0.25">
      <c r="F4833" s="106"/>
      <c r="J4833" s="110">
        <v>52330</v>
      </c>
      <c r="K4833" s="106">
        <v>3.9203000000000001</v>
      </c>
      <c r="AF4833" s="35"/>
      <c r="AG4833" s="36"/>
      <c r="AH4833" s="36"/>
      <c r="AJ4833" s="37"/>
      <c r="AK4833" s="37"/>
    </row>
    <row r="4834" spans="6:37" x14ac:dyDescent="0.25">
      <c r="F4834" s="106"/>
      <c r="J4834" s="110">
        <v>52331</v>
      </c>
      <c r="K4834" s="106">
        <v>3.9207200000000002</v>
      </c>
      <c r="AF4834" s="35"/>
      <c r="AG4834" s="36"/>
      <c r="AH4834" s="36"/>
      <c r="AJ4834" s="37"/>
      <c r="AK4834" s="37"/>
    </row>
    <row r="4835" spans="6:37" x14ac:dyDescent="0.25">
      <c r="F4835" s="106"/>
      <c r="J4835" s="110">
        <v>52334</v>
      </c>
      <c r="K4835" s="106">
        <v>3.9203000000000001</v>
      </c>
      <c r="AF4835" s="35"/>
      <c r="AG4835" s="36"/>
      <c r="AH4835" s="36"/>
      <c r="AJ4835" s="37"/>
      <c r="AK4835" s="37"/>
    </row>
    <row r="4836" spans="6:37" x14ac:dyDescent="0.25">
      <c r="F4836" s="106"/>
      <c r="J4836" s="110">
        <v>52335</v>
      </c>
      <c r="K4836" s="106">
        <v>3.9203000000000001</v>
      </c>
      <c r="AF4836" s="35"/>
      <c r="AG4836" s="36"/>
      <c r="AH4836" s="36"/>
      <c r="AJ4836" s="37"/>
      <c r="AK4836" s="37"/>
    </row>
    <row r="4837" spans="6:37" x14ac:dyDescent="0.25">
      <c r="F4837" s="106"/>
      <c r="J4837" s="110">
        <v>52336</v>
      </c>
      <c r="K4837" s="106">
        <v>3.9203000000000001</v>
      </c>
      <c r="AF4837" s="35"/>
      <c r="AG4837" s="36"/>
      <c r="AH4837" s="36"/>
      <c r="AJ4837" s="37"/>
      <c r="AK4837" s="37"/>
    </row>
    <row r="4838" spans="6:37" x14ac:dyDescent="0.25">
      <c r="F4838" s="106"/>
      <c r="J4838" s="110">
        <v>52337</v>
      </c>
      <c r="K4838" s="106">
        <v>3.9203000000000001</v>
      </c>
      <c r="AF4838" s="35"/>
      <c r="AG4838" s="36"/>
      <c r="AH4838" s="36"/>
      <c r="AJ4838" s="37"/>
      <c r="AK4838" s="37"/>
    </row>
    <row r="4839" spans="6:37" x14ac:dyDescent="0.25">
      <c r="F4839" s="106"/>
      <c r="J4839" s="110">
        <v>52338</v>
      </c>
      <c r="K4839" s="106">
        <v>3.9207200000000002</v>
      </c>
      <c r="AF4839" s="35"/>
      <c r="AG4839" s="36"/>
      <c r="AH4839" s="36"/>
      <c r="AJ4839" s="37"/>
      <c r="AK4839" s="37"/>
    </row>
    <row r="4840" spans="6:37" x14ac:dyDescent="0.25">
      <c r="F4840" s="106"/>
      <c r="J4840" s="110">
        <v>52341</v>
      </c>
      <c r="K4840" s="106">
        <v>3.9203000000000001</v>
      </c>
      <c r="AF4840" s="35"/>
      <c r="AG4840" s="36"/>
      <c r="AH4840" s="36"/>
      <c r="AJ4840" s="37"/>
      <c r="AK4840" s="37"/>
    </row>
    <row r="4841" spans="6:37" x14ac:dyDescent="0.25">
      <c r="F4841" s="106"/>
      <c r="J4841" s="110">
        <v>52342</v>
      </c>
      <c r="K4841" s="106">
        <v>3.9203000000000001</v>
      </c>
      <c r="AF4841" s="35"/>
      <c r="AG4841" s="36"/>
      <c r="AH4841" s="36"/>
      <c r="AJ4841" s="37"/>
      <c r="AK4841" s="37"/>
    </row>
    <row r="4842" spans="6:37" x14ac:dyDescent="0.25">
      <c r="F4842" s="106"/>
      <c r="J4842" s="110">
        <v>52343</v>
      </c>
      <c r="K4842" s="106">
        <v>3.9203000000000001</v>
      </c>
      <c r="AF4842" s="35"/>
      <c r="AG4842" s="36"/>
      <c r="AH4842" s="36"/>
      <c r="AJ4842" s="37"/>
      <c r="AK4842" s="37"/>
    </row>
    <row r="4843" spans="6:37" x14ac:dyDescent="0.25">
      <c r="F4843" s="106"/>
      <c r="J4843" s="110">
        <v>52344</v>
      </c>
      <c r="K4843" s="106">
        <v>3.9203000000000001</v>
      </c>
      <c r="AF4843" s="35"/>
      <c r="AG4843" s="36"/>
      <c r="AH4843" s="36"/>
      <c r="AJ4843" s="37"/>
      <c r="AK4843" s="37"/>
    </row>
    <row r="4844" spans="6:37" x14ac:dyDescent="0.25">
      <c r="F4844" s="106"/>
      <c r="J4844" s="110">
        <v>52345</v>
      </c>
      <c r="K4844" s="106">
        <v>3.9207200000000002</v>
      </c>
      <c r="AF4844" s="35"/>
      <c r="AG4844" s="36"/>
      <c r="AH4844" s="36"/>
      <c r="AJ4844" s="37"/>
      <c r="AK4844" s="37"/>
    </row>
    <row r="4845" spans="6:37" x14ac:dyDescent="0.25">
      <c r="F4845" s="106"/>
      <c r="J4845" s="110">
        <v>52348</v>
      </c>
      <c r="K4845" s="106">
        <v>3.9203000000000001</v>
      </c>
      <c r="AF4845" s="35"/>
      <c r="AG4845" s="36"/>
      <c r="AH4845" s="36"/>
      <c r="AJ4845" s="37"/>
      <c r="AK4845" s="37"/>
    </row>
    <row r="4846" spans="6:37" x14ac:dyDescent="0.25">
      <c r="F4846" s="106"/>
      <c r="J4846" s="110">
        <v>52349</v>
      </c>
      <c r="K4846" s="106">
        <v>3.9203000000000001</v>
      </c>
      <c r="AF4846" s="35"/>
      <c r="AG4846" s="36"/>
      <c r="AH4846" s="36"/>
      <c r="AJ4846" s="37"/>
      <c r="AK4846" s="37"/>
    </row>
    <row r="4847" spans="6:37" x14ac:dyDescent="0.25">
      <c r="F4847" s="106"/>
      <c r="J4847" s="110">
        <v>52350</v>
      </c>
      <c r="K4847" s="106">
        <v>3.9203000000000001</v>
      </c>
      <c r="AF4847" s="35"/>
      <c r="AG4847" s="36"/>
      <c r="AH4847" s="36"/>
      <c r="AJ4847" s="37"/>
      <c r="AK4847" s="37"/>
    </row>
    <row r="4848" spans="6:37" x14ac:dyDescent="0.25">
      <c r="F4848" s="106"/>
      <c r="J4848" s="110">
        <v>52351</v>
      </c>
      <c r="K4848" s="106">
        <v>3.9203000000000001</v>
      </c>
      <c r="AF4848" s="35"/>
      <c r="AG4848" s="36"/>
      <c r="AH4848" s="36"/>
      <c r="AJ4848" s="37"/>
      <c r="AK4848" s="37"/>
    </row>
    <row r="4849" spans="6:37" x14ac:dyDescent="0.25">
      <c r="F4849" s="106"/>
      <c r="J4849" s="110">
        <v>52352</v>
      </c>
      <c r="K4849" s="106">
        <v>3.9207200000000002</v>
      </c>
      <c r="AF4849" s="35"/>
      <c r="AG4849" s="36"/>
      <c r="AH4849" s="36"/>
      <c r="AJ4849" s="37"/>
      <c r="AK4849" s="37"/>
    </row>
    <row r="4850" spans="6:37" x14ac:dyDescent="0.25">
      <c r="F4850" s="106"/>
      <c r="J4850" s="110">
        <v>52355</v>
      </c>
      <c r="K4850" s="106">
        <v>3.9203000000000001</v>
      </c>
      <c r="AF4850" s="35"/>
      <c r="AG4850" s="36"/>
      <c r="AH4850" s="36"/>
      <c r="AJ4850" s="37"/>
      <c r="AK4850" s="37"/>
    </row>
    <row r="4851" spans="6:37" x14ac:dyDescent="0.25">
      <c r="F4851" s="106"/>
      <c r="J4851" s="110">
        <v>52356</v>
      </c>
      <c r="K4851" s="106">
        <v>3.9203000000000001</v>
      </c>
      <c r="AF4851" s="35"/>
      <c r="AG4851" s="36"/>
      <c r="AH4851" s="36"/>
      <c r="AJ4851" s="37"/>
      <c r="AK4851" s="37"/>
    </row>
    <row r="4852" spans="6:37" x14ac:dyDescent="0.25">
      <c r="F4852" s="106"/>
      <c r="J4852" s="110">
        <v>52357</v>
      </c>
      <c r="K4852" s="106">
        <v>3.9203000000000001</v>
      </c>
      <c r="AF4852" s="35"/>
      <c r="AG4852" s="36"/>
      <c r="AH4852" s="36"/>
      <c r="AJ4852" s="37"/>
      <c r="AK4852" s="37"/>
    </row>
    <row r="4853" spans="6:37" x14ac:dyDescent="0.25">
      <c r="F4853" s="106"/>
      <c r="J4853" s="110">
        <v>52358</v>
      </c>
      <c r="K4853" s="106">
        <v>3.9203000000000001</v>
      </c>
      <c r="AF4853" s="35"/>
      <c r="AG4853" s="36"/>
      <c r="AH4853" s="36"/>
      <c r="AJ4853" s="37"/>
      <c r="AK4853" s="37"/>
    </row>
    <row r="4854" spans="6:37" x14ac:dyDescent="0.25">
      <c r="F4854" s="106"/>
      <c r="J4854" s="110">
        <v>52359</v>
      </c>
      <c r="K4854" s="106">
        <v>3.9207200000000002</v>
      </c>
      <c r="AF4854" s="35"/>
      <c r="AG4854" s="36"/>
      <c r="AH4854" s="36"/>
      <c r="AJ4854" s="37"/>
      <c r="AK4854" s="37"/>
    </row>
    <row r="4855" spans="6:37" x14ac:dyDescent="0.25">
      <c r="F4855" s="106"/>
      <c r="J4855" s="110">
        <v>52362</v>
      </c>
      <c r="K4855" s="106">
        <v>3.9203000000000001</v>
      </c>
      <c r="AF4855" s="35"/>
      <c r="AG4855" s="36"/>
      <c r="AH4855" s="36"/>
      <c r="AJ4855" s="37"/>
      <c r="AK4855" s="37"/>
    </row>
    <row r="4856" spans="6:37" x14ac:dyDescent="0.25">
      <c r="F4856" s="106"/>
      <c r="J4856" s="110">
        <v>52363</v>
      </c>
      <c r="K4856" s="106">
        <v>3.9203000000000001</v>
      </c>
      <c r="AF4856" s="35"/>
      <c r="AG4856" s="36"/>
      <c r="AH4856" s="36"/>
      <c r="AJ4856" s="37"/>
      <c r="AK4856" s="37"/>
    </row>
    <row r="4857" spans="6:37" x14ac:dyDescent="0.25">
      <c r="F4857" s="106"/>
      <c r="J4857" s="110">
        <v>52364</v>
      </c>
      <c r="K4857" s="106">
        <v>3.9203000000000001</v>
      </c>
      <c r="AF4857" s="35"/>
      <c r="AG4857" s="36"/>
      <c r="AH4857" s="36"/>
      <c r="AJ4857" s="37"/>
      <c r="AK4857" s="37"/>
    </row>
    <row r="4858" spans="6:37" x14ac:dyDescent="0.25">
      <c r="F4858" s="106"/>
      <c r="J4858" s="110">
        <v>52365</v>
      </c>
      <c r="K4858" s="106">
        <v>3.9203000000000001</v>
      </c>
      <c r="AF4858" s="35"/>
      <c r="AG4858" s="36"/>
      <c r="AH4858" s="36"/>
      <c r="AJ4858" s="37"/>
      <c r="AK4858" s="37"/>
    </row>
    <row r="4859" spans="6:37" x14ac:dyDescent="0.25">
      <c r="F4859" s="106"/>
      <c r="J4859" s="110">
        <v>52366</v>
      </c>
      <c r="K4859" s="106">
        <v>3.9207200000000002</v>
      </c>
      <c r="AF4859" s="35"/>
      <c r="AG4859" s="36"/>
      <c r="AH4859" s="36"/>
      <c r="AJ4859" s="37"/>
      <c r="AK4859" s="37"/>
    </row>
    <row r="4860" spans="6:37" x14ac:dyDescent="0.25">
      <c r="F4860" s="106"/>
      <c r="J4860" s="110">
        <v>52369</v>
      </c>
      <c r="K4860" s="106">
        <v>3.9203000000000001</v>
      </c>
      <c r="AF4860" s="35"/>
      <c r="AG4860" s="36"/>
      <c r="AH4860" s="36"/>
      <c r="AJ4860" s="37"/>
      <c r="AK4860" s="37"/>
    </row>
    <row r="4861" spans="6:37" x14ac:dyDescent="0.25">
      <c r="F4861" s="106"/>
      <c r="J4861" s="110">
        <v>52370</v>
      </c>
      <c r="K4861" s="106">
        <v>3.9203000000000001</v>
      </c>
      <c r="AF4861" s="35"/>
      <c r="AG4861" s="36"/>
      <c r="AH4861" s="36"/>
      <c r="AJ4861" s="37"/>
      <c r="AK4861" s="37"/>
    </row>
    <row r="4862" spans="6:37" x14ac:dyDescent="0.25">
      <c r="F4862" s="106"/>
      <c r="J4862" s="110">
        <v>52371</v>
      </c>
      <c r="K4862" s="106">
        <v>3.9203000000000001</v>
      </c>
      <c r="AF4862" s="35"/>
      <c r="AG4862" s="36"/>
      <c r="AH4862" s="36"/>
      <c r="AJ4862" s="37"/>
      <c r="AK4862" s="37"/>
    </row>
    <row r="4863" spans="6:37" x14ac:dyDescent="0.25">
      <c r="F4863" s="106"/>
      <c r="J4863" s="110">
        <v>52372</v>
      </c>
      <c r="K4863" s="106">
        <v>3.9203000000000001</v>
      </c>
      <c r="AF4863" s="35"/>
      <c r="AG4863" s="36"/>
      <c r="AH4863" s="36"/>
      <c r="AJ4863" s="37"/>
      <c r="AK4863" s="37"/>
    </row>
    <row r="4864" spans="6:37" x14ac:dyDescent="0.25">
      <c r="F4864" s="106"/>
      <c r="J4864" s="110">
        <v>52373</v>
      </c>
      <c r="K4864" s="106">
        <v>3.9209399999999999</v>
      </c>
      <c r="AF4864" s="35"/>
      <c r="AG4864" s="36"/>
      <c r="AH4864" s="36"/>
      <c r="AJ4864" s="37"/>
      <c r="AK4864" s="37"/>
    </row>
    <row r="4865" spans="6:37" x14ac:dyDescent="0.25">
      <c r="F4865" s="106"/>
      <c r="J4865" s="110">
        <v>52377</v>
      </c>
      <c r="K4865" s="106">
        <v>3.9203000000000001</v>
      </c>
      <c r="AF4865" s="35"/>
      <c r="AG4865" s="36"/>
      <c r="AH4865" s="36"/>
      <c r="AJ4865" s="37"/>
      <c r="AK4865" s="37"/>
    </row>
    <row r="4866" spans="6:37" x14ac:dyDescent="0.25">
      <c r="F4866" s="106"/>
      <c r="J4866" s="110">
        <v>52378</v>
      </c>
      <c r="K4866" s="106">
        <v>3.9203000000000001</v>
      </c>
      <c r="AF4866" s="35"/>
      <c r="AG4866" s="36"/>
      <c r="AH4866" s="36"/>
      <c r="AJ4866" s="37"/>
      <c r="AK4866" s="37"/>
    </row>
    <row r="4867" spans="6:37" x14ac:dyDescent="0.25">
      <c r="F4867" s="106"/>
      <c r="J4867" s="110">
        <v>52379</v>
      </c>
      <c r="K4867" s="106">
        <v>3.9203000000000001</v>
      </c>
      <c r="AF4867" s="35"/>
      <c r="AG4867" s="36"/>
      <c r="AH4867" s="36"/>
      <c r="AJ4867" s="37"/>
      <c r="AK4867" s="37"/>
    </row>
    <row r="4868" spans="6:37" x14ac:dyDescent="0.25">
      <c r="F4868" s="106"/>
      <c r="J4868" s="110">
        <v>52380</v>
      </c>
      <c r="K4868" s="106">
        <v>3.9207200000000002</v>
      </c>
      <c r="AF4868" s="35"/>
      <c r="AG4868" s="36"/>
      <c r="AH4868" s="36"/>
      <c r="AJ4868" s="37"/>
      <c r="AK4868" s="37"/>
    </row>
    <row r="4869" spans="6:37" x14ac:dyDescent="0.25">
      <c r="F4869" s="106"/>
      <c r="J4869" s="110">
        <v>52383</v>
      </c>
      <c r="K4869" s="106">
        <v>3.9203000000000001</v>
      </c>
      <c r="AF4869" s="35"/>
      <c r="AG4869" s="36"/>
      <c r="AH4869" s="36"/>
      <c r="AJ4869" s="37"/>
      <c r="AK4869" s="37"/>
    </row>
    <row r="4870" spans="6:37" x14ac:dyDescent="0.25">
      <c r="F4870" s="106"/>
      <c r="J4870" s="110">
        <v>52384</v>
      </c>
      <c r="K4870" s="106">
        <v>3.9203000000000001</v>
      </c>
      <c r="AF4870" s="35"/>
      <c r="AG4870" s="36"/>
      <c r="AH4870" s="36"/>
      <c r="AJ4870" s="37"/>
      <c r="AK4870" s="37"/>
    </row>
    <row r="4871" spans="6:37" x14ac:dyDescent="0.25">
      <c r="F4871" s="106"/>
      <c r="J4871" s="110">
        <v>52385</v>
      </c>
      <c r="K4871" s="106">
        <v>3.9203000000000001</v>
      </c>
      <c r="AF4871" s="35"/>
      <c r="AG4871" s="36"/>
      <c r="AH4871" s="36"/>
      <c r="AJ4871" s="37"/>
      <c r="AK4871" s="37"/>
    </row>
    <row r="4872" spans="6:37" x14ac:dyDescent="0.25">
      <c r="F4872" s="106"/>
      <c r="J4872" s="110">
        <v>52386</v>
      </c>
      <c r="K4872" s="106">
        <v>3.9203000000000001</v>
      </c>
      <c r="AF4872" s="35"/>
      <c r="AG4872" s="36"/>
      <c r="AH4872" s="36"/>
      <c r="AJ4872" s="37"/>
      <c r="AK4872" s="37"/>
    </row>
    <row r="4873" spans="6:37" x14ac:dyDescent="0.25">
      <c r="F4873" s="106"/>
      <c r="J4873" s="110">
        <v>52387</v>
      </c>
      <c r="K4873" s="106">
        <v>3.9207200000000002</v>
      </c>
      <c r="AF4873" s="35"/>
      <c r="AG4873" s="36"/>
      <c r="AH4873" s="36"/>
      <c r="AJ4873" s="37"/>
      <c r="AK4873" s="37"/>
    </row>
    <row r="4874" spans="6:37" x14ac:dyDescent="0.25">
      <c r="F4874" s="106"/>
      <c r="J4874" s="110">
        <v>52390</v>
      </c>
      <c r="K4874" s="106">
        <v>3.9203000000000001</v>
      </c>
      <c r="AF4874" s="35"/>
      <c r="AG4874" s="36"/>
      <c r="AH4874" s="36"/>
      <c r="AJ4874" s="37"/>
      <c r="AK4874" s="37"/>
    </row>
    <row r="4875" spans="6:37" x14ac:dyDescent="0.25">
      <c r="F4875" s="106"/>
      <c r="J4875" s="110">
        <v>52391</v>
      </c>
      <c r="K4875" s="106">
        <v>3.9203000000000001</v>
      </c>
      <c r="AF4875" s="35"/>
      <c r="AG4875" s="36"/>
      <c r="AH4875" s="36"/>
      <c r="AJ4875" s="37"/>
      <c r="AK4875" s="37"/>
    </row>
    <row r="4876" spans="6:37" x14ac:dyDescent="0.25">
      <c r="F4876" s="106"/>
      <c r="J4876" s="110">
        <v>52392</v>
      </c>
      <c r="K4876" s="106">
        <v>3.9203000000000001</v>
      </c>
      <c r="AF4876" s="35"/>
      <c r="AG4876" s="36"/>
      <c r="AH4876" s="36"/>
      <c r="AJ4876" s="37"/>
      <c r="AK4876" s="37"/>
    </row>
    <row r="4877" spans="6:37" x14ac:dyDescent="0.25">
      <c r="F4877" s="106"/>
      <c r="J4877" s="110">
        <v>52393</v>
      </c>
      <c r="K4877" s="106">
        <v>3.9203000000000001</v>
      </c>
      <c r="AF4877" s="35"/>
      <c r="AG4877" s="36"/>
      <c r="AH4877" s="36"/>
      <c r="AJ4877" s="37"/>
      <c r="AK4877" s="37"/>
    </row>
    <row r="4878" spans="6:37" x14ac:dyDescent="0.25">
      <c r="F4878" s="106"/>
      <c r="J4878" s="110">
        <v>52394</v>
      </c>
      <c r="K4878" s="106">
        <v>3.9207200000000002</v>
      </c>
      <c r="AF4878" s="35"/>
      <c r="AG4878" s="36"/>
      <c r="AH4878" s="36"/>
      <c r="AJ4878" s="37"/>
      <c r="AK4878" s="37"/>
    </row>
    <row r="4879" spans="6:37" x14ac:dyDescent="0.25">
      <c r="F4879" s="106"/>
      <c r="J4879" s="110">
        <v>52397</v>
      </c>
      <c r="K4879" s="106">
        <v>3.9203000000000001</v>
      </c>
      <c r="AF4879" s="35"/>
      <c r="AG4879" s="36"/>
      <c r="AH4879" s="36"/>
      <c r="AJ4879" s="37"/>
      <c r="AK4879" s="37"/>
    </row>
    <row r="4880" spans="6:37" x14ac:dyDescent="0.25">
      <c r="F4880" s="106"/>
      <c r="J4880" s="110">
        <v>52398</v>
      </c>
      <c r="K4880" s="106">
        <v>3.9203000000000001</v>
      </c>
      <c r="AF4880" s="35"/>
      <c r="AG4880" s="36"/>
      <c r="AH4880" s="36"/>
      <c r="AJ4880" s="37"/>
      <c r="AK4880" s="37"/>
    </row>
    <row r="4881" spans="6:37" x14ac:dyDescent="0.25">
      <c r="F4881" s="106"/>
      <c r="J4881" s="110">
        <v>52399</v>
      </c>
      <c r="K4881" s="106">
        <v>3.9203000000000001</v>
      </c>
      <c r="AF4881" s="35"/>
      <c r="AG4881" s="36"/>
      <c r="AH4881" s="36"/>
      <c r="AJ4881" s="37"/>
      <c r="AK4881" s="37"/>
    </row>
    <row r="4882" spans="6:37" x14ac:dyDescent="0.25">
      <c r="F4882" s="106"/>
      <c r="J4882" s="110">
        <v>52400</v>
      </c>
      <c r="K4882" s="106">
        <v>3.9209399999999999</v>
      </c>
      <c r="AF4882" s="35"/>
      <c r="AG4882" s="36"/>
      <c r="AH4882" s="36"/>
      <c r="AJ4882" s="37"/>
      <c r="AK4882" s="37"/>
    </row>
    <row r="4883" spans="6:37" x14ac:dyDescent="0.25">
      <c r="F4883" s="106"/>
      <c r="J4883" s="110">
        <v>52404</v>
      </c>
      <c r="K4883" s="106">
        <v>3.9203000000000001</v>
      </c>
      <c r="AF4883" s="35"/>
      <c r="AG4883" s="36"/>
      <c r="AH4883" s="36"/>
      <c r="AJ4883" s="37"/>
      <c r="AK4883" s="37"/>
    </row>
    <row r="4884" spans="6:37" x14ac:dyDescent="0.25">
      <c r="F4884" s="106"/>
      <c r="J4884" s="110">
        <v>52405</v>
      </c>
      <c r="K4884" s="106">
        <v>3.9203000000000001</v>
      </c>
      <c r="AF4884" s="35"/>
      <c r="AG4884" s="36"/>
      <c r="AH4884" s="36"/>
      <c r="AJ4884" s="37"/>
      <c r="AK4884" s="37"/>
    </row>
    <row r="4885" spans="6:37" x14ac:dyDescent="0.25">
      <c r="F4885" s="106"/>
      <c r="J4885" s="110">
        <v>52406</v>
      </c>
      <c r="K4885" s="106">
        <v>3.9203000000000001</v>
      </c>
      <c r="AF4885" s="35"/>
      <c r="AG4885" s="36"/>
      <c r="AH4885" s="36"/>
      <c r="AJ4885" s="37"/>
      <c r="AK4885" s="37"/>
    </row>
    <row r="4886" spans="6:37" x14ac:dyDescent="0.25">
      <c r="F4886" s="106"/>
      <c r="J4886" s="110">
        <v>52407</v>
      </c>
      <c r="K4886" s="106">
        <v>3.9203000000000001</v>
      </c>
      <c r="AF4886" s="35"/>
      <c r="AG4886" s="36"/>
      <c r="AH4886" s="36"/>
      <c r="AJ4886" s="37"/>
      <c r="AK4886" s="37"/>
    </row>
    <row r="4887" spans="6:37" x14ac:dyDescent="0.25">
      <c r="F4887" s="106"/>
      <c r="J4887" s="110">
        <v>52408</v>
      </c>
      <c r="K4887" s="106">
        <v>3.9207200000000002</v>
      </c>
      <c r="AF4887" s="35"/>
      <c r="AG4887" s="36"/>
      <c r="AH4887" s="36"/>
      <c r="AJ4887" s="37"/>
      <c r="AK4887" s="37"/>
    </row>
    <row r="4888" spans="6:37" x14ac:dyDescent="0.25">
      <c r="F4888" s="106"/>
      <c r="J4888" s="110">
        <v>52411</v>
      </c>
      <c r="K4888" s="106">
        <v>3.9203000000000001</v>
      </c>
      <c r="AF4888" s="35"/>
      <c r="AG4888" s="36"/>
      <c r="AH4888" s="36"/>
      <c r="AJ4888" s="37"/>
      <c r="AK4888" s="37"/>
    </row>
    <row r="4889" spans="6:37" x14ac:dyDescent="0.25">
      <c r="F4889" s="106"/>
      <c r="J4889" s="110">
        <v>52412</v>
      </c>
      <c r="K4889" s="106">
        <v>3.9203000000000001</v>
      </c>
      <c r="AF4889" s="35"/>
      <c r="AG4889" s="36"/>
      <c r="AH4889" s="36"/>
      <c r="AJ4889" s="37"/>
      <c r="AK4889" s="37"/>
    </row>
    <row r="4890" spans="6:37" x14ac:dyDescent="0.25">
      <c r="F4890" s="106"/>
      <c r="J4890" s="110">
        <v>52413</v>
      </c>
      <c r="K4890" s="106">
        <v>3.9203000000000001</v>
      </c>
      <c r="AF4890" s="35"/>
      <c r="AG4890" s="36"/>
      <c r="AH4890" s="36"/>
      <c r="AJ4890" s="37"/>
      <c r="AK4890" s="37"/>
    </row>
    <row r="4891" spans="6:37" x14ac:dyDescent="0.25">
      <c r="F4891" s="106"/>
      <c r="J4891" s="110">
        <v>52414</v>
      </c>
      <c r="K4891" s="106">
        <v>3.9209399999999999</v>
      </c>
      <c r="AF4891" s="35"/>
      <c r="AG4891" s="36"/>
      <c r="AH4891" s="36"/>
      <c r="AJ4891" s="37"/>
      <c r="AK4891" s="37"/>
    </row>
    <row r="4892" spans="6:37" x14ac:dyDescent="0.25">
      <c r="F4892" s="106"/>
      <c r="J4892" s="110">
        <v>52418</v>
      </c>
      <c r="K4892" s="106">
        <v>3.9203000000000001</v>
      </c>
      <c r="AF4892" s="35"/>
      <c r="AG4892" s="36"/>
      <c r="AH4892" s="36"/>
      <c r="AJ4892" s="37"/>
      <c r="AK4892" s="37"/>
    </row>
    <row r="4893" spans="6:37" x14ac:dyDescent="0.25">
      <c r="F4893" s="106"/>
      <c r="J4893" s="110">
        <v>52419</v>
      </c>
      <c r="K4893" s="106">
        <v>3.9203000000000001</v>
      </c>
      <c r="AF4893" s="35"/>
      <c r="AG4893" s="36"/>
      <c r="AH4893" s="36"/>
      <c r="AJ4893" s="37"/>
      <c r="AK4893" s="37"/>
    </row>
    <row r="4894" spans="6:37" x14ac:dyDescent="0.25">
      <c r="F4894" s="106"/>
      <c r="J4894" s="110">
        <v>52420</v>
      </c>
      <c r="K4894" s="106">
        <v>3.9203000000000001</v>
      </c>
      <c r="AF4894" s="35"/>
      <c r="AG4894" s="36"/>
      <c r="AH4894" s="36"/>
      <c r="AJ4894" s="37"/>
      <c r="AK4894" s="37"/>
    </row>
    <row r="4895" spans="6:37" x14ac:dyDescent="0.25">
      <c r="F4895" s="106"/>
      <c r="J4895" s="110">
        <v>52421</v>
      </c>
      <c r="K4895" s="106">
        <v>3.9203000000000001</v>
      </c>
      <c r="AF4895" s="35"/>
      <c r="AG4895" s="36"/>
      <c r="AH4895" s="36"/>
      <c r="AJ4895" s="37"/>
      <c r="AK4895" s="37"/>
    </row>
    <row r="4896" spans="6:37" x14ac:dyDescent="0.25">
      <c r="F4896" s="106"/>
      <c r="J4896" s="110">
        <v>52422</v>
      </c>
      <c r="K4896" s="106">
        <v>3.9207200000000002</v>
      </c>
      <c r="AF4896" s="35"/>
      <c r="AG4896" s="36"/>
      <c r="AH4896" s="36"/>
      <c r="AJ4896" s="37"/>
      <c r="AK4896" s="37"/>
    </row>
    <row r="4897" spans="6:37" x14ac:dyDescent="0.25">
      <c r="F4897" s="106"/>
      <c r="J4897" s="110">
        <v>52425</v>
      </c>
      <c r="K4897" s="106">
        <v>3.9203000000000001</v>
      </c>
      <c r="AF4897" s="35"/>
      <c r="AG4897" s="36"/>
      <c r="AH4897" s="36"/>
      <c r="AJ4897" s="37"/>
      <c r="AK4897" s="37"/>
    </row>
    <row r="4898" spans="6:37" x14ac:dyDescent="0.25">
      <c r="F4898" s="106"/>
      <c r="J4898" s="110">
        <v>52426</v>
      </c>
      <c r="K4898" s="106">
        <v>3.9203000000000001</v>
      </c>
      <c r="AF4898" s="35"/>
      <c r="AG4898" s="36"/>
      <c r="AH4898" s="36"/>
      <c r="AJ4898" s="37"/>
      <c r="AK4898" s="37"/>
    </row>
    <row r="4899" spans="6:37" x14ac:dyDescent="0.25">
      <c r="F4899" s="106"/>
      <c r="J4899" s="110">
        <v>52427</v>
      </c>
      <c r="K4899" s="106">
        <v>3.9203000000000001</v>
      </c>
      <c r="AF4899" s="35"/>
      <c r="AG4899" s="36"/>
      <c r="AH4899" s="36"/>
      <c r="AJ4899" s="37"/>
      <c r="AK4899" s="37"/>
    </row>
    <row r="4900" spans="6:37" x14ac:dyDescent="0.25">
      <c r="F4900" s="106"/>
      <c r="J4900" s="110">
        <v>52428</v>
      </c>
      <c r="K4900" s="106">
        <v>3.9203000000000001</v>
      </c>
      <c r="AF4900" s="35"/>
      <c r="AG4900" s="36"/>
      <c r="AH4900" s="36"/>
      <c r="AJ4900" s="37"/>
      <c r="AK4900" s="37"/>
    </row>
    <row r="4901" spans="6:37" x14ac:dyDescent="0.25">
      <c r="F4901" s="106"/>
      <c r="J4901" s="110">
        <v>52429</v>
      </c>
      <c r="K4901" s="106">
        <v>3.9207200000000002</v>
      </c>
      <c r="AF4901" s="35"/>
      <c r="AG4901" s="36"/>
      <c r="AH4901" s="36"/>
      <c r="AJ4901" s="37"/>
      <c r="AK4901" s="37"/>
    </row>
    <row r="4902" spans="6:37" x14ac:dyDescent="0.25">
      <c r="F4902" s="106"/>
      <c r="J4902" s="110">
        <v>52432</v>
      </c>
      <c r="K4902" s="106">
        <v>3.9203000000000001</v>
      </c>
      <c r="AF4902" s="35"/>
      <c r="AG4902" s="36"/>
      <c r="AH4902" s="36"/>
      <c r="AJ4902" s="37"/>
      <c r="AK4902" s="37"/>
    </row>
    <row r="4903" spans="6:37" x14ac:dyDescent="0.25">
      <c r="F4903" s="106"/>
      <c r="J4903" s="110">
        <v>52433</v>
      </c>
      <c r="K4903" s="106">
        <v>3.9203000000000001</v>
      </c>
      <c r="AF4903" s="35"/>
      <c r="AG4903" s="36"/>
      <c r="AH4903" s="36"/>
      <c r="AJ4903" s="37"/>
      <c r="AK4903" s="37"/>
    </row>
    <row r="4904" spans="6:37" x14ac:dyDescent="0.25">
      <c r="F4904" s="106"/>
      <c r="J4904" s="110">
        <v>52434</v>
      </c>
      <c r="K4904" s="106">
        <v>3.9203000000000001</v>
      </c>
      <c r="AF4904" s="35"/>
      <c r="AG4904" s="36"/>
      <c r="AH4904" s="36"/>
      <c r="AJ4904" s="37"/>
      <c r="AK4904" s="37"/>
    </row>
    <row r="4905" spans="6:37" x14ac:dyDescent="0.25">
      <c r="F4905" s="106"/>
      <c r="J4905" s="110">
        <v>52435</v>
      </c>
      <c r="K4905" s="106">
        <v>3.9203000000000001</v>
      </c>
      <c r="AF4905" s="35"/>
      <c r="AG4905" s="36"/>
      <c r="AH4905" s="36"/>
      <c r="AJ4905" s="37"/>
      <c r="AK4905" s="37"/>
    </row>
    <row r="4906" spans="6:37" x14ac:dyDescent="0.25">
      <c r="F4906" s="106"/>
      <c r="J4906" s="110">
        <v>52436</v>
      </c>
      <c r="K4906" s="106">
        <v>3.9207200000000002</v>
      </c>
      <c r="AF4906" s="35"/>
      <c r="AG4906" s="36"/>
      <c r="AH4906" s="36"/>
      <c r="AJ4906" s="37"/>
      <c r="AK4906" s="37"/>
    </row>
    <row r="4907" spans="6:37" x14ac:dyDescent="0.25">
      <c r="F4907" s="106"/>
      <c r="J4907" s="110">
        <v>52439</v>
      </c>
      <c r="K4907" s="106">
        <v>3.9203000000000001</v>
      </c>
      <c r="AF4907" s="35"/>
      <c r="AG4907" s="36"/>
      <c r="AH4907" s="36"/>
      <c r="AJ4907" s="37"/>
      <c r="AK4907" s="37"/>
    </row>
    <row r="4908" spans="6:37" x14ac:dyDescent="0.25">
      <c r="F4908" s="106"/>
      <c r="J4908" s="110">
        <v>52440</v>
      </c>
      <c r="K4908" s="106">
        <v>3.9203000000000001</v>
      </c>
      <c r="AF4908" s="35"/>
      <c r="AG4908" s="36"/>
      <c r="AH4908" s="36"/>
      <c r="AJ4908" s="37"/>
      <c r="AK4908" s="37"/>
    </row>
    <row r="4909" spans="6:37" x14ac:dyDescent="0.25">
      <c r="F4909" s="106"/>
      <c r="J4909" s="110">
        <v>52441</v>
      </c>
      <c r="K4909" s="106">
        <v>3.9203000000000001</v>
      </c>
      <c r="AF4909" s="35"/>
      <c r="AG4909" s="36"/>
      <c r="AH4909" s="36"/>
      <c r="AJ4909" s="37"/>
      <c r="AK4909" s="37"/>
    </row>
    <row r="4910" spans="6:37" x14ac:dyDescent="0.25">
      <c r="F4910" s="106"/>
      <c r="J4910" s="110">
        <v>52442</v>
      </c>
      <c r="K4910" s="106">
        <v>3.9203000000000001</v>
      </c>
      <c r="AF4910" s="35"/>
      <c r="AG4910" s="36"/>
      <c r="AH4910" s="36"/>
      <c r="AJ4910" s="37"/>
      <c r="AK4910" s="37"/>
    </row>
    <row r="4911" spans="6:37" x14ac:dyDescent="0.25">
      <c r="F4911" s="106"/>
      <c r="J4911" s="110">
        <v>52443</v>
      </c>
      <c r="K4911" s="106">
        <v>3.9207200000000002</v>
      </c>
      <c r="AF4911" s="35"/>
      <c r="AG4911" s="36"/>
      <c r="AH4911" s="36"/>
      <c r="AJ4911" s="37"/>
      <c r="AK4911" s="37"/>
    </row>
    <row r="4912" spans="6:37" x14ac:dyDescent="0.25">
      <c r="F4912" s="106"/>
      <c r="J4912" s="110">
        <v>52446</v>
      </c>
      <c r="K4912" s="106">
        <v>3.9203000000000001</v>
      </c>
      <c r="AF4912" s="35"/>
      <c r="AG4912" s="36"/>
      <c r="AH4912" s="36"/>
      <c r="AJ4912" s="37"/>
      <c r="AK4912" s="37"/>
    </row>
    <row r="4913" spans="6:37" x14ac:dyDescent="0.25">
      <c r="F4913" s="106"/>
      <c r="J4913" s="110">
        <v>52447</v>
      </c>
      <c r="K4913" s="106">
        <v>3.9203000000000001</v>
      </c>
      <c r="AF4913" s="35"/>
      <c r="AG4913" s="36"/>
      <c r="AH4913" s="36"/>
      <c r="AJ4913" s="37"/>
      <c r="AK4913" s="37"/>
    </row>
    <row r="4914" spans="6:37" x14ac:dyDescent="0.25">
      <c r="F4914" s="106"/>
      <c r="J4914" s="110">
        <v>52448</v>
      </c>
      <c r="K4914" s="106">
        <v>3.9203000000000001</v>
      </c>
      <c r="AF4914" s="35"/>
      <c r="AG4914" s="36"/>
      <c r="AH4914" s="36"/>
      <c r="AJ4914" s="37"/>
      <c r="AK4914" s="37"/>
    </row>
    <row r="4915" spans="6:37" x14ac:dyDescent="0.25">
      <c r="F4915" s="106"/>
      <c r="J4915" s="110">
        <v>52449</v>
      </c>
      <c r="K4915" s="106">
        <v>3.9203000000000001</v>
      </c>
      <c r="AF4915" s="35"/>
      <c r="AG4915" s="36"/>
      <c r="AH4915" s="36"/>
      <c r="AJ4915" s="37"/>
      <c r="AK4915" s="37"/>
    </row>
    <row r="4916" spans="6:37" x14ac:dyDescent="0.25">
      <c r="F4916" s="106"/>
      <c r="J4916" s="110">
        <v>52450</v>
      </c>
      <c r="K4916" s="106">
        <v>3.9207200000000002</v>
      </c>
      <c r="AF4916" s="35"/>
      <c r="AG4916" s="36"/>
      <c r="AH4916" s="36"/>
      <c r="AJ4916" s="37"/>
      <c r="AK4916" s="37"/>
    </row>
    <row r="4917" spans="6:37" x14ac:dyDescent="0.25">
      <c r="F4917" s="106"/>
      <c r="J4917" s="110">
        <v>52453</v>
      </c>
      <c r="K4917" s="106">
        <v>3.9203000000000001</v>
      </c>
      <c r="AF4917" s="35"/>
      <c r="AG4917" s="36"/>
      <c r="AH4917" s="36"/>
      <c r="AJ4917" s="37"/>
      <c r="AK4917" s="37"/>
    </row>
    <row r="4918" spans="6:37" x14ac:dyDescent="0.25">
      <c r="F4918" s="106"/>
      <c r="J4918" s="110">
        <v>52454</v>
      </c>
      <c r="K4918" s="106">
        <v>3.9203000000000001</v>
      </c>
      <c r="AF4918" s="35"/>
      <c r="AG4918" s="36"/>
      <c r="AH4918" s="36"/>
      <c r="AJ4918" s="37"/>
      <c r="AK4918" s="37"/>
    </row>
    <row r="4919" spans="6:37" x14ac:dyDescent="0.25">
      <c r="F4919" s="106"/>
      <c r="J4919" s="110">
        <v>52455</v>
      </c>
      <c r="K4919" s="106">
        <v>3.9203000000000001</v>
      </c>
      <c r="AF4919" s="35"/>
      <c r="AG4919" s="36"/>
      <c r="AH4919" s="36"/>
      <c r="AJ4919" s="37"/>
      <c r="AK4919" s="37"/>
    </row>
    <row r="4920" spans="6:37" x14ac:dyDescent="0.25">
      <c r="F4920" s="106"/>
      <c r="J4920" s="110">
        <v>52456</v>
      </c>
      <c r="K4920" s="106">
        <v>3.9203000000000001</v>
      </c>
      <c r="AF4920" s="35"/>
      <c r="AG4920" s="36"/>
      <c r="AH4920" s="36"/>
      <c r="AJ4920" s="37"/>
      <c r="AK4920" s="37"/>
    </row>
    <row r="4921" spans="6:37" x14ac:dyDescent="0.25">
      <c r="F4921" s="106"/>
      <c r="J4921" s="110">
        <v>52457</v>
      </c>
      <c r="K4921" s="106">
        <v>3.9207200000000002</v>
      </c>
      <c r="AF4921" s="35"/>
      <c r="AG4921" s="36"/>
      <c r="AH4921" s="36"/>
      <c r="AJ4921" s="37"/>
      <c r="AK4921" s="37"/>
    </row>
    <row r="4922" spans="6:37" x14ac:dyDescent="0.25">
      <c r="F4922" s="106"/>
      <c r="J4922" s="110">
        <v>52460</v>
      </c>
      <c r="K4922" s="106">
        <v>3.9203000000000001</v>
      </c>
      <c r="AF4922" s="35"/>
      <c r="AG4922" s="36"/>
      <c r="AH4922" s="36"/>
      <c r="AJ4922" s="37"/>
      <c r="AK4922" s="37"/>
    </row>
    <row r="4923" spans="6:37" x14ac:dyDescent="0.25">
      <c r="F4923" s="106"/>
      <c r="J4923" s="110">
        <v>52461</v>
      </c>
      <c r="K4923" s="106">
        <v>3.9203000000000001</v>
      </c>
      <c r="AF4923" s="35"/>
      <c r="AG4923" s="36"/>
      <c r="AH4923" s="36"/>
      <c r="AJ4923" s="37"/>
      <c r="AK4923" s="37"/>
    </row>
    <row r="4924" spans="6:37" x14ac:dyDescent="0.25">
      <c r="F4924" s="106"/>
      <c r="J4924" s="110">
        <v>52462</v>
      </c>
      <c r="K4924" s="106">
        <v>3.9203000000000001</v>
      </c>
      <c r="AF4924" s="35"/>
      <c r="AG4924" s="36"/>
      <c r="AH4924" s="36"/>
      <c r="AJ4924" s="37"/>
      <c r="AK4924" s="37"/>
    </row>
    <row r="4925" spans="6:37" x14ac:dyDescent="0.25">
      <c r="F4925" s="106"/>
      <c r="J4925" s="110">
        <v>52463</v>
      </c>
      <c r="K4925" s="106">
        <v>3.9203000000000001</v>
      </c>
      <c r="AF4925" s="35"/>
      <c r="AG4925" s="36"/>
      <c r="AH4925" s="36"/>
      <c r="AJ4925" s="37"/>
      <c r="AK4925" s="37"/>
    </row>
    <row r="4926" spans="6:37" x14ac:dyDescent="0.25">
      <c r="F4926" s="106"/>
      <c r="J4926" s="110">
        <v>52464</v>
      </c>
      <c r="K4926" s="106">
        <v>3.9207200000000002</v>
      </c>
      <c r="AF4926" s="35"/>
      <c r="AG4926" s="36"/>
      <c r="AH4926" s="36"/>
      <c r="AJ4926" s="37"/>
      <c r="AK4926" s="37"/>
    </row>
    <row r="4927" spans="6:37" x14ac:dyDescent="0.25">
      <c r="F4927" s="106"/>
      <c r="J4927" s="110">
        <v>52467</v>
      </c>
      <c r="K4927" s="106">
        <v>3.9203000000000001</v>
      </c>
      <c r="AF4927" s="35"/>
      <c r="AG4927" s="36"/>
      <c r="AH4927" s="36"/>
      <c r="AJ4927" s="37"/>
      <c r="AK4927" s="37"/>
    </row>
    <row r="4928" spans="6:37" x14ac:dyDescent="0.25">
      <c r="F4928" s="106"/>
      <c r="J4928" s="110">
        <v>52468</v>
      </c>
      <c r="K4928" s="106">
        <v>3.9203000000000001</v>
      </c>
      <c r="AF4928" s="35"/>
      <c r="AG4928" s="36"/>
      <c r="AH4928" s="36"/>
      <c r="AJ4928" s="37"/>
      <c r="AK4928" s="37"/>
    </row>
    <row r="4929" spans="6:37" x14ac:dyDescent="0.25">
      <c r="F4929" s="106"/>
      <c r="J4929" s="110">
        <v>52469</v>
      </c>
      <c r="K4929" s="106">
        <v>3.9203000000000001</v>
      </c>
      <c r="AF4929" s="35"/>
      <c r="AG4929" s="36"/>
      <c r="AH4929" s="36"/>
      <c r="AJ4929" s="37"/>
      <c r="AK4929" s="37"/>
    </row>
    <row r="4930" spans="6:37" x14ac:dyDescent="0.25">
      <c r="F4930" s="106"/>
      <c r="J4930" s="110">
        <v>52470</v>
      </c>
      <c r="K4930" s="106">
        <v>3.9203000000000001</v>
      </c>
      <c r="AF4930" s="35"/>
      <c r="AG4930" s="36"/>
      <c r="AH4930" s="36"/>
      <c r="AJ4930" s="37"/>
      <c r="AK4930" s="37"/>
    </row>
    <row r="4931" spans="6:37" x14ac:dyDescent="0.25">
      <c r="F4931" s="106"/>
      <c r="J4931" s="110">
        <v>52471</v>
      </c>
      <c r="K4931" s="106">
        <v>3.9207200000000002</v>
      </c>
      <c r="AF4931" s="35"/>
      <c r="AG4931" s="36"/>
      <c r="AH4931" s="36"/>
      <c r="AJ4931" s="37"/>
      <c r="AK4931" s="37"/>
    </row>
    <row r="4932" spans="6:37" x14ac:dyDescent="0.25">
      <c r="F4932" s="106"/>
      <c r="J4932" s="110">
        <v>52474</v>
      </c>
      <c r="K4932" s="106">
        <v>3.9203000000000001</v>
      </c>
      <c r="AF4932" s="35"/>
      <c r="AG4932" s="36"/>
      <c r="AH4932" s="36"/>
      <c r="AJ4932" s="37"/>
      <c r="AK4932" s="37"/>
    </row>
    <row r="4933" spans="6:37" x14ac:dyDescent="0.25">
      <c r="F4933" s="106"/>
      <c r="J4933" s="110">
        <v>52475</v>
      </c>
      <c r="K4933" s="106">
        <v>3.9203000000000001</v>
      </c>
      <c r="AF4933" s="35"/>
      <c r="AG4933" s="36"/>
      <c r="AH4933" s="36"/>
      <c r="AJ4933" s="37"/>
      <c r="AK4933" s="37"/>
    </row>
    <row r="4934" spans="6:37" x14ac:dyDescent="0.25">
      <c r="F4934" s="106"/>
      <c r="J4934" s="110">
        <v>52476</v>
      </c>
      <c r="K4934" s="106">
        <v>3.9203000000000001</v>
      </c>
      <c r="AF4934" s="35"/>
      <c r="AG4934" s="36"/>
      <c r="AH4934" s="36"/>
      <c r="AJ4934" s="37"/>
      <c r="AK4934" s="37"/>
    </row>
    <row r="4935" spans="6:37" x14ac:dyDescent="0.25">
      <c r="F4935" s="106"/>
      <c r="J4935" s="110">
        <v>52477</v>
      </c>
      <c r="K4935" s="106">
        <v>3.9203000000000001</v>
      </c>
      <c r="AF4935" s="35"/>
      <c r="AG4935" s="36"/>
      <c r="AH4935" s="36"/>
      <c r="AJ4935" s="37"/>
      <c r="AK4935" s="37"/>
    </row>
    <row r="4936" spans="6:37" x14ac:dyDescent="0.25">
      <c r="F4936" s="106"/>
      <c r="J4936" s="110">
        <v>52478</v>
      </c>
      <c r="K4936" s="106">
        <v>3.9209399999999999</v>
      </c>
      <c r="AF4936" s="35"/>
      <c r="AG4936" s="36"/>
      <c r="AH4936" s="36"/>
      <c r="AJ4936" s="37"/>
      <c r="AK4936" s="37"/>
    </row>
    <row r="4937" spans="6:37" x14ac:dyDescent="0.25">
      <c r="F4937" s="106"/>
      <c r="J4937" s="110">
        <v>52482</v>
      </c>
      <c r="K4937" s="106">
        <v>3.9203000000000001</v>
      </c>
      <c r="AF4937" s="35"/>
      <c r="AG4937" s="36"/>
      <c r="AH4937" s="36"/>
      <c r="AJ4937" s="37"/>
      <c r="AK4937" s="37"/>
    </row>
    <row r="4938" spans="6:37" x14ac:dyDescent="0.25">
      <c r="F4938" s="106"/>
      <c r="J4938" s="110">
        <v>52483</v>
      </c>
      <c r="K4938" s="106">
        <v>3.9203000000000001</v>
      </c>
      <c r="AF4938" s="35"/>
      <c r="AG4938" s="36"/>
      <c r="AH4938" s="36"/>
      <c r="AJ4938" s="37"/>
      <c r="AK4938" s="37"/>
    </row>
    <row r="4939" spans="6:37" x14ac:dyDescent="0.25">
      <c r="F4939" s="106"/>
      <c r="J4939" s="110">
        <v>52484</v>
      </c>
      <c r="K4939" s="106">
        <v>3.9203000000000001</v>
      </c>
      <c r="AF4939" s="35"/>
      <c r="AG4939" s="36"/>
      <c r="AH4939" s="36"/>
      <c r="AJ4939" s="37"/>
      <c r="AK4939" s="37"/>
    </row>
    <row r="4940" spans="6:37" x14ac:dyDescent="0.25">
      <c r="F4940" s="106"/>
      <c r="J4940" s="110">
        <v>52485</v>
      </c>
      <c r="K4940" s="106">
        <v>3.9207200000000002</v>
      </c>
      <c r="AF4940" s="35"/>
      <c r="AG4940" s="36"/>
      <c r="AH4940" s="36"/>
      <c r="AJ4940" s="37"/>
      <c r="AK4940" s="37"/>
    </row>
    <row r="4941" spans="6:37" x14ac:dyDescent="0.25">
      <c r="F4941" s="106"/>
      <c r="J4941" s="110">
        <v>52488</v>
      </c>
      <c r="K4941" s="106">
        <v>3.9203000000000001</v>
      </c>
      <c r="AF4941" s="35"/>
      <c r="AG4941" s="36"/>
      <c r="AH4941" s="36"/>
      <c r="AJ4941" s="37"/>
      <c r="AK4941" s="37"/>
    </row>
    <row r="4942" spans="6:37" x14ac:dyDescent="0.25">
      <c r="F4942" s="106"/>
      <c r="J4942" s="110">
        <v>52489</v>
      </c>
      <c r="K4942" s="106">
        <v>3.9203000000000001</v>
      </c>
      <c r="AF4942" s="35"/>
      <c r="AG4942" s="36"/>
      <c r="AH4942" s="36"/>
      <c r="AJ4942" s="37"/>
      <c r="AK4942" s="37"/>
    </row>
    <row r="4943" spans="6:37" x14ac:dyDescent="0.25">
      <c r="F4943" s="106"/>
      <c r="J4943" s="110">
        <v>52490</v>
      </c>
      <c r="K4943" s="106">
        <v>3.9203000000000001</v>
      </c>
      <c r="AF4943" s="35"/>
      <c r="AG4943" s="36"/>
      <c r="AH4943" s="36"/>
      <c r="AJ4943" s="37"/>
      <c r="AK4943" s="37"/>
    </row>
    <row r="4944" spans="6:37" x14ac:dyDescent="0.25">
      <c r="F4944" s="106"/>
      <c r="J4944" s="110">
        <v>52491</v>
      </c>
      <c r="K4944" s="106">
        <v>3.9203000000000001</v>
      </c>
      <c r="AF4944" s="35"/>
      <c r="AG4944" s="36"/>
      <c r="AH4944" s="36"/>
      <c r="AJ4944" s="37"/>
      <c r="AK4944" s="37"/>
    </row>
    <row r="4945" spans="6:37" x14ac:dyDescent="0.25">
      <c r="F4945" s="106"/>
      <c r="J4945" s="110">
        <v>52492</v>
      </c>
      <c r="K4945" s="106">
        <v>3.9207200000000002</v>
      </c>
      <c r="AF4945" s="35"/>
      <c r="AG4945" s="36"/>
      <c r="AH4945" s="36"/>
      <c r="AJ4945" s="37"/>
      <c r="AK4945" s="37"/>
    </row>
    <row r="4946" spans="6:37" x14ac:dyDescent="0.25">
      <c r="F4946" s="106"/>
      <c r="J4946" s="110">
        <v>52495</v>
      </c>
      <c r="K4946" s="106">
        <v>3.9203000000000001</v>
      </c>
      <c r="AF4946" s="35"/>
      <c r="AG4946" s="36"/>
      <c r="AH4946" s="36"/>
      <c r="AJ4946" s="37"/>
      <c r="AK4946" s="37"/>
    </row>
    <row r="4947" spans="6:37" x14ac:dyDescent="0.25">
      <c r="F4947" s="106"/>
      <c r="J4947" s="110">
        <v>52496</v>
      </c>
      <c r="K4947" s="106">
        <v>3.9203000000000001</v>
      </c>
      <c r="AF4947" s="35"/>
      <c r="AG4947" s="36"/>
      <c r="AH4947" s="36"/>
      <c r="AJ4947" s="37"/>
      <c r="AK4947" s="37"/>
    </row>
    <row r="4948" spans="6:37" x14ac:dyDescent="0.25">
      <c r="F4948" s="106"/>
      <c r="J4948" s="110">
        <v>52497</v>
      </c>
      <c r="K4948" s="106">
        <v>3.9203000000000001</v>
      </c>
      <c r="AF4948" s="35"/>
      <c r="AG4948" s="36"/>
      <c r="AH4948" s="36"/>
      <c r="AJ4948" s="37"/>
      <c r="AK4948" s="37"/>
    </row>
    <row r="4949" spans="6:37" x14ac:dyDescent="0.25">
      <c r="F4949" s="106"/>
      <c r="J4949" s="110">
        <v>52498</v>
      </c>
      <c r="K4949" s="106">
        <v>3.9203000000000001</v>
      </c>
      <c r="AF4949" s="35"/>
      <c r="AG4949" s="36"/>
      <c r="AH4949" s="36"/>
      <c r="AJ4949" s="37"/>
      <c r="AK4949" s="37"/>
    </row>
    <row r="4950" spans="6:37" x14ac:dyDescent="0.25">
      <c r="F4950" s="106"/>
      <c r="J4950" s="110">
        <v>52499</v>
      </c>
      <c r="K4950" s="106">
        <v>3.9207200000000002</v>
      </c>
      <c r="AF4950" s="35"/>
      <c r="AG4950" s="36"/>
      <c r="AH4950" s="36"/>
      <c r="AJ4950" s="37"/>
      <c r="AK4950" s="37"/>
    </row>
    <row r="4951" spans="6:37" x14ac:dyDescent="0.25">
      <c r="F4951" s="106"/>
      <c r="J4951" s="110">
        <v>52502</v>
      </c>
      <c r="K4951" s="106">
        <v>3.9203000000000001</v>
      </c>
      <c r="AF4951" s="35"/>
      <c r="AG4951" s="36"/>
      <c r="AH4951" s="36"/>
      <c r="AJ4951" s="37"/>
      <c r="AK4951" s="37"/>
    </row>
    <row r="4952" spans="6:37" x14ac:dyDescent="0.25">
      <c r="F4952" s="106"/>
      <c r="J4952" s="110">
        <v>52503</v>
      </c>
      <c r="K4952" s="106">
        <v>3.9203000000000001</v>
      </c>
      <c r="AF4952" s="35"/>
      <c r="AG4952" s="36"/>
      <c r="AH4952" s="36"/>
      <c r="AJ4952" s="37"/>
      <c r="AK4952" s="37"/>
    </row>
    <row r="4953" spans="6:37" x14ac:dyDescent="0.25">
      <c r="F4953" s="106"/>
      <c r="J4953" s="110">
        <v>52504</v>
      </c>
      <c r="K4953" s="106">
        <v>3.9203000000000001</v>
      </c>
      <c r="AF4953" s="35"/>
      <c r="AG4953" s="36"/>
      <c r="AH4953" s="36"/>
      <c r="AJ4953" s="37"/>
      <c r="AK4953" s="37"/>
    </row>
    <row r="4954" spans="6:37" x14ac:dyDescent="0.25">
      <c r="F4954" s="106"/>
      <c r="J4954" s="110">
        <v>52505</v>
      </c>
      <c r="K4954" s="106">
        <v>3.9203000000000001</v>
      </c>
      <c r="AF4954" s="35"/>
      <c r="AG4954" s="36"/>
      <c r="AH4954" s="36"/>
      <c r="AJ4954" s="37"/>
      <c r="AK4954" s="37"/>
    </row>
    <row r="4955" spans="6:37" x14ac:dyDescent="0.25">
      <c r="F4955" s="106"/>
      <c r="J4955" s="110">
        <v>52506</v>
      </c>
      <c r="K4955" s="106">
        <v>3.9207200000000002</v>
      </c>
      <c r="AF4955" s="35"/>
      <c r="AG4955" s="36"/>
      <c r="AH4955" s="36"/>
      <c r="AJ4955" s="37"/>
      <c r="AK4955" s="37"/>
    </row>
    <row r="4956" spans="6:37" x14ac:dyDescent="0.25">
      <c r="F4956" s="106"/>
      <c r="J4956" s="110">
        <v>52509</v>
      </c>
      <c r="K4956" s="106">
        <v>3.9203000000000001</v>
      </c>
      <c r="AF4956" s="35"/>
      <c r="AG4956" s="36"/>
      <c r="AH4956" s="36"/>
      <c r="AJ4956" s="37"/>
      <c r="AK4956" s="37"/>
    </row>
    <row r="4957" spans="6:37" x14ac:dyDescent="0.25">
      <c r="F4957" s="106"/>
      <c r="J4957" s="110">
        <v>52510</v>
      </c>
      <c r="K4957" s="106">
        <v>3.9203000000000001</v>
      </c>
      <c r="AF4957" s="35"/>
      <c r="AG4957" s="36"/>
      <c r="AH4957" s="36"/>
      <c r="AJ4957" s="37"/>
      <c r="AK4957" s="37"/>
    </row>
    <row r="4958" spans="6:37" x14ac:dyDescent="0.25">
      <c r="F4958" s="106"/>
      <c r="J4958" s="110">
        <v>52511</v>
      </c>
      <c r="K4958" s="106">
        <v>3.9203000000000001</v>
      </c>
      <c r="AF4958" s="35"/>
      <c r="AG4958" s="36"/>
      <c r="AH4958" s="36"/>
      <c r="AJ4958" s="37"/>
      <c r="AK4958" s="37"/>
    </row>
    <row r="4959" spans="6:37" x14ac:dyDescent="0.25">
      <c r="F4959" s="106"/>
      <c r="J4959" s="110">
        <v>52512</v>
      </c>
      <c r="K4959" s="106">
        <v>3.9203000000000001</v>
      </c>
      <c r="AF4959" s="35"/>
      <c r="AG4959" s="36"/>
      <c r="AH4959" s="36"/>
      <c r="AJ4959" s="37"/>
      <c r="AK4959" s="37"/>
    </row>
    <row r="4960" spans="6:37" x14ac:dyDescent="0.25">
      <c r="F4960" s="106"/>
      <c r="J4960" s="110">
        <v>52513</v>
      </c>
      <c r="K4960" s="106">
        <v>3.9209399999999999</v>
      </c>
      <c r="AF4960" s="35"/>
      <c r="AG4960" s="36"/>
      <c r="AH4960" s="36"/>
      <c r="AJ4960" s="37"/>
      <c r="AK4960" s="37"/>
    </row>
    <row r="4961" spans="6:37" x14ac:dyDescent="0.25">
      <c r="F4961" s="106"/>
      <c r="J4961" s="110">
        <v>52517</v>
      </c>
      <c r="K4961" s="106">
        <v>3.9203000000000001</v>
      </c>
      <c r="AF4961" s="35"/>
      <c r="AG4961" s="36"/>
      <c r="AH4961" s="36"/>
      <c r="AJ4961" s="37"/>
      <c r="AK4961" s="37"/>
    </row>
    <row r="4962" spans="6:37" x14ac:dyDescent="0.25">
      <c r="F4962" s="106"/>
      <c r="J4962" s="110">
        <v>52518</v>
      </c>
      <c r="K4962" s="106">
        <v>3.9203000000000001</v>
      </c>
      <c r="AF4962" s="35"/>
      <c r="AG4962" s="36"/>
      <c r="AH4962" s="36"/>
      <c r="AJ4962" s="37"/>
      <c r="AK4962" s="37"/>
    </row>
    <row r="4963" spans="6:37" x14ac:dyDescent="0.25">
      <c r="F4963" s="106"/>
      <c r="J4963" s="110">
        <v>52519</v>
      </c>
      <c r="K4963" s="106">
        <v>3.9203000000000001</v>
      </c>
      <c r="AF4963" s="35"/>
      <c r="AG4963" s="36"/>
      <c r="AH4963" s="36"/>
      <c r="AJ4963" s="37"/>
      <c r="AK4963" s="37"/>
    </row>
    <row r="4964" spans="6:37" x14ac:dyDescent="0.25">
      <c r="F4964" s="106"/>
      <c r="J4964" s="110">
        <v>52520</v>
      </c>
      <c r="K4964" s="106">
        <v>3.9207200000000002</v>
      </c>
      <c r="AF4964" s="35"/>
      <c r="AG4964" s="36"/>
      <c r="AH4964" s="36"/>
      <c r="AJ4964" s="37"/>
      <c r="AK4964" s="37"/>
    </row>
    <row r="4965" spans="6:37" x14ac:dyDescent="0.25">
      <c r="F4965" s="106"/>
      <c r="J4965" s="110">
        <v>52523</v>
      </c>
      <c r="K4965" s="106">
        <v>3.9203000000000001</v>
      </c>
      <c r="AF4965" s="35"/>
      <c r="AG4965" s="36"/>
      <c r="AH4965" s="36"/>
      <c r="AJ4965" s="37"/>
      <c r="AK4965" s="37"/>
    </row>
    <row r="4966" spans="6:37" x14ac:dyDescent="0.25">
      <c r="F4966" s="106"/>
      <c r="J4966" s="110">
        <v>52524</v>
      </c>
      <c r="K4966" s="106">
        <v>3.9203000000000001</v>
      </c>
      <c r="AF4966" s="35"/>
      <c r="AG4966" s="36"/>
      <c r="AH4966" s="36"/>
      <c r="AJ4966" s="37"/>
      <c r="AK4966" s="37"/>
    </row>
    <row r="4967" spans="6:37" x14ac:dyDescent="0.25">
      <c r="F4967" s="106"/>
      <c r="J4967" s="110">
        <v>52525</v>
      </c>
      <c r="K4967" s="106">
        <v>3.9203000000000001</v>
      </c>
      <c r="AF4967" s="35"/>
      <c r="AG4967" s="36"/>
      <c r="AH4967" s="36"/>
      <c r="AJ4967" s="37"/>
      <c r="AK4967" s="37"/>
    </row>
    <row r="4968" spans="6:37" x14ac:dyDescent="0.25">
      <c r="F4968" s="106"/>
      <c r="J4968" s="110">
        <v>52526</v>
      </c>
      <c r="K4968" s="106">
        <v>3.9203000000000001</v>
      </c>
      <c r="AF4968" s="35"/>
      <c r="AG4968" s="36"/>
      <c r="AH4968" s="36"/>
      <c r="AJ4968" s="37"/>
      <c r="AK4968" s="37"/>
    </row>
    <row r="4969" spans="6:37" x14ac:dyDescent="0.25">
      <c r="F4969" s="106"/>
      <c r="J4969" s="110">
        <v>52527</v>
      </c>
      <c r="K4969" s="106">
        <v>3.9207200000000002</v>
      </c>
      <c r="AF4969" s="35"/>
      <c r="AG4969" s="36"/>
      <c r="AH4969" s="36"/>
      <c r="AJ4969" s="37"/>
      <c r="AK4969" s="37"/>
    </row>
    <row r="4970" spans="6:37" x14ac:dyDescent="0.25">
      <c r="F4970" s="106"/>
      <c r="J4970" s="110">
        <v>52530</v>
      </c>
      <c r="K4970" s="106">
        <v>3.9203000000000001</v>
      </c>
      <c r="AF4970" s="35"/>
      <c r="AG4970" s="36"/>
      <c r="AH4970" s="36"/>
      <c r="AJ4970" s="37"/>
      <c r="AK4970" s="37"/>
    </row>
    <row r="4971" spans="6:37" x14ac:dyDescent="0.25">
      <c r="F4971" s="106"/>
      <c r="J4971" s="110">
        <v>52531</v>
      </c>
      <c r="K4971" s="106">
        <v>3.9203000000000001</v>
      </c>
      <c r="AF4971" s="35"/>
      <c r="AG4971" s="36"/>
      <c r="AH4971" s="36"/>
      <c r="AJ4971" s="37"/>
      <c r="AK4971" s="37"/>
    </row>
    <row r="4972" spans="6:37" x14ac:dyDescent="0.25">
      <c r="F4972" s="106"/>
      <c r="J4972" s="110">
        <v>52532</v>
      </c>
      <c r="K4972" s="106">
        <v>3.9203000000000001</v>
      </c>
      <c r="AF4972" s="35"/>
      <c r="AG4972" s="36"/>
      <c r="AH4972" s="36"/>
      <c r="AJ4972" s="37"/>
      <c r="AK4972" s="37"/>
    </row>
    <row r="4973" spans="6:37" x14ac:dyDescent="0.25">
      <c r="F4973" s="106"/>
      <c r="J4973" s="110">
        <v>52533</v>
      </c>
      <c r="K4973" s="106">
        <v>3.9203000000000001</v>
      </c>
      <c r="AF4973" s="35"/>
      <c r="AG4973" s="36"/>
      <c r="AH4973" s="36"/>
      <c r="AJ4973" s="37"/>
      <c r="AK4973" s="37"/>
    </row>
    <row r="4974" spans="6:37" x14ac:dyDescent="0.25">
      <c r="F4974" s="106"/>
      <c r="J4974" s="110">
        <v>52534</v>
      </c>
      <c r="K4974" s="106">
        <v>3.9207200000000002</v>
      </c>
      <c r="AF4974" s="35"/>
      <c r="AG4974" s="36"/>
      <c r="AH4974" s="36"/>
      <c r="AJ4974" s="37"/>
      <c r="AK4974" s="37"/>
    </row>
    <row r="4975" spans="6:37" x14ac:dyDescent="0.25">
      <c r="F4975" s="106"/>
      <c r="J4975" s="110">
        <v>52537</v>
      </c>
      <c r="K4975" s="106">
        <v>3.9203000000000001</v>
      </c>
      <c r="AF4975" s="35"/>
      <c r="AG4975" s="36"/>
      <c r="AH4975" s="36"/>
      <c r="AJ4975" s="37"/>
      <c r="AK4975" s="37"/>
    </row>
    <row r="4976" spans="6:37" x14ac:dyDescent="0.25">
      <c r="F4976" s="106"/>
      <c r="J4976" s="110">
        <v>52538</v>
      </c>
      <c r="K4976" s="106">
        <v>3.9203000000000001</v>
      </c>
      <c r="AF4976" s="35"/>
      <c r="AG4976" s="36"/>
      <c r="AH4976" s="36"/>
      <c r="AJ4976" s="37"/>
      <c r="AK4976" s="37"/>
    </row>
    <row r="4977" spans="6:37" x14ac:dyDescent="0.25">
      <c r="F4977" s="106"/>
      <c r="J4977" s="110">
        <v>52539</v>
      </c>
      <c r="K4977" s="106">
        <v>3.9203000000000001</v>
      </c>
      <c r="AF4977" s="35"/>
      <c r="AG4977" s="36"/>
      <c r="AH4977" s="36"/>
      <c r="AJ4977" s="37"/>
      <c r="AK4977" s="37"/>
    </row>
    <row r="4978" spans="6:37" x14ac:dyDescent="0.25">
      <c r="F4978" s="106"/>
      <c r="J4978" s="110">
        <v>52540</v>
      </c>
      <c r="K4978" s="106">
        <v>3.9203000000000001</v>
      </c>
      <c r="AF4978" s="35"/>
      <c r="AG4978" s="36"/>
      <c r="AH4978" s="36"/>
      <c r="AJ4978" s="37"/>
      <c r="AK4978" s="37"/>
    </row>
    <row r="4979" spans="6:37" x14ac:dyDescent="0.25">
      <c r="F4979" s="106"/>
      <c r="J4979" s="110">
        <v>52541</v>
      </c>
      <c r="K4979" s="106">
        <v>3.9207200000000002</v>
      </c>
      <c r="AF4979" s="35"/>
      <c r="AG4979" s="36"/>
      <c r="AH4979" s="36"/>
      <c r="AJ4979" s="37"/>
      <c r="AK4979" s="37"/>
    </row>
    <row r="4980" spans="6:37" x14ac:dyDescent="0.25">
      <c r="F4980" s="106"/>
      <c r="J4980" s="110">
        <v>52544</v>
      </c>
      <c r="K4980" s="106">
        <v>3.9203000000000001</v>
      </c>
      <c r="AF4980" s="35"/>
      <c r="AG4980" s="36"/>
      <c r="AH4980" s="36"/>
      <c r="AJ4980" s="37"/>
      <c r="AK4980" s="37"/>
    </row>
    <row r="4981" spans="6:37" x14ac:dyDescent="0.25">
      <c r="F4981" s="106"/>
      <c r="J4981" s="110">
        <v>52545</v>
      </c>
      <c r="K4981" s="106">
        <v>3.9205100000000002</v>
      </c>
      <c r="AF4981" s="35"/>
      <c r="AG4981" s="36"/>
      <c r="AH4981" s="36"/>
      <c r="AJ4981" s="37"/>
      <c r="AK4981" s="37"/>
    </row>
    <row r="4982" spans="6:37" x14ac:dyDescent="0.25">
      <c r="F4982" s="106"/>
      <c r="J4982" s="110">
        <v>52547</v>
      </c>
      <c r="K4982" s="106">
        <v>3.9203000000000001</v>
      </c>
      <c r="AF4982" s="35"/>
      <c r="AG4982" s="36"/>
      <c r="AH4982" s="36"/>
      <c r="AJ4982" s="37"/>
      <c r="AK4982" s="37"/>
    </row>
    <row r="4983" spans="6:37" x14ac:dyDescent="0.25">
      <c r="F4983" s="106"/>
      <c r="J4983" s="110">
        <v>52548</v>
      </c>
      <c r="K4983" s="106">
        <v>3.9207200000000002</v>
      </c>
      <c r="AF4983" s="35"/>
      <c r="AG4983" s="36"/>
      <c r="AH4983" s="36"/>
      <c r="AJ4983" s="37"/>
      <c r="AK4983" s="37"/>
    </row>
    <row r="4984" spans="6:37" x14ac:dyDescent="0.25">
      <c r="F4984" s="106"/>
      <c r="J4984" s="110">
        <v>52551</v>
      </c>
      <c r="K4984" s="106">
        <v>3.9203000000000001</v>
      </c>
      <c r="AF4984" s="35"/>
      <c r="AG4984" s="36"/>
      <c r="AH4984" s="36"/>
      <c r="AJ4984" s="37"/>
      <c r="AK4984" s="37"/>
    </row>
    <row r="4985" spans="6:37" x14ac:dyDescent="0.25">
      <c r="F4985" s="106"/>
      <c r="J4985" s="110">
        <v>52552</v>
      </c>
      <c r="K4985" s="106">
        <v>3.9203000000000001</v>
      </c>
      <c r="AF4985" s="35"/>
      <c r="AG4985" s="36"/>
      <c r="AH4985" s="36"/>
      <c r="AJ4985" s="37"/>
      <c r="AK4985" s="37"/>
    </row>
    <row r="4986" spans="6:37" x14ac:dyDescent="0.25">
      <c r="F4986" s="106"/>
      <c r="J4986" s="110">
        <v>52553</v>
      </c>
      <c r="K4986" s="106">
        <v>3.9203000000000001</v>
      </c>
      <c r="AF4986" s="35"/>
      <c r="AG4986" s="36"/>
      <c r="AH4986" s="36"/>
      <c r="AJ4986" s="37"/>
      <c r="AK4986" s="37"/>
    </row>
    <row r="4987" spans="6:37" x14ac:dyDescent="0.25">
      <c r="F4987" s="106"/>
      <c r="J4987" s="110">
        <v>52554</v>
      </c>
      <c r="K4987" s="106">
        <v>3.9203000000000001</v>
      </c>
      <c r="AF4987" s="35"/>
      <c r="AG4987" s="36"/>
      <c r="AH4987" s="36"/>
      <c r="AJ4987" s="37"/>
      <c r="AK4987" s="37"/>
    </row>
    <row r="4988" spans="6:37" x14ac:dyDescent="0.25">
      <c r="F4988" s="106"/>
      <c r="J4988" s="110">
        <v>52555</v>
      </c>
      <c r="K4988" s="106">
        <v>3.9207200000000002</v>
      </c>
      <c r="AF4988" s="35"/>
      <c r="AG4988" s="36"/>
      <c r="AH4988" s="36"/>
      <c r="AJ4988" s="37"/>
      <c r="AK4988" s="37"/>
    </row>
    <row r="4989" spans="6:37" x14ac:dyDescent="0.25">
      <c r="F4989" s="106"/>
      <c r="J4989" s="110">
        <v>52558</v>
      </c>
      <c r="K4989" s="106">
        <v>3.9203000000000001</v>
      </c>
      <c r="AF4989" s="35"/>
      <c r="AG4989" s="36"/>
      <c r="AH4989" s="36"/>
      <c r="AJ4989" s="37"/>
      <c r="AK4989" s="37"/>
    </row>
    <row r="4990" spans="6:37" x14ac:dyDescent="0.25">
      <c r="F4990" s="106"/>
      <c r="J4990" s="110">
        <v>52559</v>
      </c>
      <c r="K4990" s="106">
        <v>3.9203000000000001</v>
      </c>
      <c r="AF4990" s="35"/>
      <c r="AG4990" s="36"/>
      <c r="AH4990" s="36"/>
      <c r="AJ4990" s="37"/>
      <c r="AK4990" s="37"/>
    </row>
    <row r="4991" spans="6:37" x14ac:dyDescent="0.25">
      <c r="F4991" s="106"/>
      <c r="J4991" s="110">
        <v>50221</v>
      </c>
      <c r="K4991" s="106">
        <v>4.2542600000000004</v>
      </c>
      <c r="AF4991" s="35"/>
      <c r="AG4991" s="36"/>
      <c r="AH4991" s="36"/>
      <c r="AJ4991" s="37"/>
      <c r="AK4991" s="37"/>
    </row>
    <row r="4992" spans="6:37" x14ac:dyDescent="0.25">
      <c r="F4992" s="106"/>
      <c r="J4992" s="110">
        <v>50222</v>
      </c>
      <c r="K4992" s="106">
        <v>5.05</v>
      </c>
      <c r="AF4992" s="35"/>
      <c r="AG4992" s="36"/>
      <c r="AH4992" s="36"/>
      <c r="AJ4992" s="37"/>
      <c r="AK4992" s="37"/>
    </row>
    <row r="4993" spans="6:37" x14ac:dyDescent="0.25">
      <c r="F4993" s="106"/>
      <c r="J4993" s="110">
        <v>50223</v>
      </c>
      <c r="K4993" s="106">
        <v>5.05</v>
      </c>
      <c r="AF4993" s="35"/>
      <c r="AG4993" s="36"/>
      <c r="AH4993" s="36"/>
      <c r="AJ4993" s="37"/>
      <c r="AK4993" s="37"/>
    </row>
    <row r="4994" spans="6:37" x14ac:dyDescent="0.25">
      <c r="F4994" s="106"/>
      <c r="J4994" s="110">
        <v>50224</v>
      </c>
      <c r="K4994" s="106">
        <v>5.05</v>
      </c>
      <c r="AF4994" s="35"/>
      <c r="AG4994" s="36"/>
      <c r="AH4994" s="36"/>
      <c r="AJ4994" s="37"/>
      <c r="AK4994" s="37"/>
    </row>
    <row r="4995" spans="6:37" x14ac:dyDescent="0.25">
      <c r="F4995" s="106"/>
      <c r="J4995" s="110">
        <v>50225</v>
      </c>
      <c r="K4995" s="106">
        <v>5.05</v>
      </c>
      <c r="AF4995" s="35"/>
      <c r="AG4995" s="36"/>
      <c r="AH4995" s="36"/>
      <c r="AJ4995" s="37"/>
      <c r="AK4995" s="37"/>
    </row>
    <row r="4996" spans="6:37" x14ac:dyDescent="0.25">
      <c r="F4996" s="106"/>
      <c r="J4996" s="110">
        <v>50226</v>
      </c>
      <c r="K4996" s="106">
        <v>5.05</v>
      </c>
      <c r="AF4996" s="35"/>
      <c r="AG4996" s="36"/>
      <c r="AH4996" s="36"/>
      <c r="AJ4996" s="37"/>
      <c r="AK4996" s="37"/>
    </row>
    <row r="4997" spans="6:37" x14ac:dyDescent="0.25">
      <c r="F4997" s="106"/>
      <c r="J4997" s="110">
        <v>50227</v>
      </c>
      <c r="K4997" s="106">
        <v>5.05</v>
      </c>
      <c r="AF4997" s="35"/>
      <c r="AG4997" s="36"/>
      <c r="AH4997" s="36"/>
      <c r="AJ4997" s="37"/>
      <c r="AK4997" s="37"/>
    </row>
    <row r="4998" spans="6:37" x14ac:dyDescent="0.25">
      <c r="F4998" s="106"/>
      <c r="J4998" s="110">
        <v>50228</v>
      </c>
      <c r="K4998" s="106">
        <v>5.05</v>
      </c>
      <c r="AF4998" s="35"/>
      <c r="AG4998" s="36"/>
      <c r="AH4998" s="36"/>
      <c r="AJ4998" s="37"/>
      <c r="AK4998" s="37"/>
    </row>
    <row r="4999" spans="6:37" x14ac:dyDescent="0.25">
      <c r="F4999" s="106"/>
      <c r="J4999" s="110">
        <v>50229</v>
      </c>
      <c r="K4999" s="106">
        <v>5.05</v>
      </c>
      <c r="AF4999" s="35"/>
      <c r="AG4999" s="36"/>
      <c r="AH4999" s="36"/>
      <c r="AJ4999" s="37"/>
      <c r="AK4999" s="37"/>
    </row>
    <row r="5000" spans="6:37" x14ac:dyDescent="0.25">
      <c r="F5000" s="106"/>
      <c r="J5000" s="110">
        <v>50230</v>
      </c>
      <c r="K5000" s="106">
        <v>5.05</v>
      </c>
      <c r="AF5000" s="35"/>
      <c r="AG5000" s="36"/>
      <c r="AH5000" s="36"/>
      <c r="AJ5000" s="37"/>
      <c r="AK5000" s="37"/>
    </row>
    <row r="5001" spans="6:37" x14ac:dyDescent="0.25">
      <c r="F5001" s="106"/>
      <c r="J5001" s="110">
        <v>50231</v>
      </c>
      <c r="K5001" s="106">
        <v>5.05</v>
      </c>
      <c r="AF5001" s="35"/>
      <c r="AG5001" s="36"/>
      <c r="AH5001" s="36"/>
      <c r="AJ5001" s="37"/>
      <c r="AK5001" s="37"/>
    </row>
    <row r="5002" spans="6:37" x14ac:dyDescent="0.25">
      <c r="F5002" s="106"/>
      <c r="J5002" s="110">
        <v>50232</v>
      </c>
      <c r="K5002" s="106">
        <v>5.05</v>
      </c>
      <c r="AF5002" s="35"/>
      <c r="AG5002" s="36"/>
      <c r="AH5002" s="36"/>
      <c r="AJ5002" s="37"/>
      <c r="AK5002" s="37"/>
    </row>
    <row r="5003" spans="6:37" x14ac:dyDescent="0.25">
      <c r="F5003" s="106"/>
      <c r="J5003" s="110">
        <v>50233</v>
      </c>
      <c r="K5003" s="106">
        <v>5.05</v>
      </c>
      <c r="AF5003" s="35"/>
      <c r="AG5003" s="36"/>
      <c r="AH5003" s="36"/>
      <c r="AJ5003" s="37"/>
      <c r="AK5003" s="37"/>
    </row>
    <row r="5004" spans="6:37" x14ac:dyDescent="0.25">
      <c r="F5004" s="106"/>
      <c r="J5004" s="110">
        <v>50234</v>
      </c>
      <c r="K5004" s="106">
        <v>5.05</v>
      </c>
      <c r="AF5004" s="35"/>
      <c r="AG5004" s="36"/>
      <c r="AH5004" s="36"/>
      <c r="AJ5004" s="37"/>
      <c r="AK5004" s="37"/>
    </row>
    <row r="5005" spans="6:37" x14ac:dyDescent="0.25">
      <c r="F5005" s="106"/>
      <c r="J5005" s="110">
        <v>50235</v>
      </c>
      <c r="K5005" s="106">
        <v>5.05</v>
      </c>
      <c r="AF5005" s="35"/>
      <c r="AG5005" s="36"/>
      <c r="AH5005" s="36"/>
      <c r="AJ5005" s="37"/>
      <c r="AK5005" s="37"/>
    </row>
    <row r="5006" spans="6:37" x14ac:dyDescent="0.25">
      <c r="F5006" s="106"/>
      <c r="J5006" s="110">
        <v>50236</v>
      </c>
      <c r="K5006" s="106">
        <v>5.05</v>
      </c>
      <c r="AF5006" s="35"/>
      <c r="AG5006" s="36"/>
      <c r="AH5006" s="36"/>
      <c r="AJ5006" s="37"/>
      <c r="AK5006" s="37"/>
    </row>
    <row r="5007" spans="6:37" x14ac:dyDescent="0.25">
      <c r="F5007" s="106"/>
      <c r="J5007" s="110">
        <v>50237</v>
      </c>
      <c r="K5007" s="106">
        <v>5.05</v>
      </c>
      <c r="AF5007" s="35"/>
      <c r="AG5007" s="36"/>
      <c r="AH5007" s="36"/>
      <c r="AJ5007" s="37"/>
      <c r="AK5007" s="37"/>
    </row>
    <row r="5008" spans="6:37" x14ac:dyDescent="0.25">
      <c r="F5008" s="106"/>
      <c r="J5008" s="110">
        <v>50238</v>
      </c>
      <c r="K5008" s="106">
        <v>5.05</v>
      </c>
      <c r="AF5008" s="35"/>
      <c r="AG5008" s="36"/>
      <c r="AH5008" s="36"/>
      <c r="AJ5008" s="37"/>
      <c r="AK5008" s="37"/>
    </row>
    <row r="5009" spans="6:37" x14ac:dyDescent="0.25">
      <c r="F5009" s="106"/>
      <c r="J5009" s="110">
        <v>50239</v>
      </c>
      <c r="K5009" s="106">
        <v>5.05</v>
      </c>
      <c r="AF5009" s="35"/>
      <c r="AG5009" s="36"/>
      <c r="AH5009" s="36"/>
      <c r="AJ5009" s="37"/>
      <c r="AK5009" s="37"/>
    </row>
    <row r="5010" spans="6:37" x14ac:dyDescent="0.25">
      <c r="F5010" s="106"/>
      <c r="J5010" s="110">
        <v>50240</v>
      </c>
      <c r="K5010" s="106">
        <v>5.05</v>
      </c>
      <c r="AF5010" s="35"/>
      <c r="AG5010" s="36"/>
      <c r="AH5010" s="36"/>
      <c r="AJ5010" s="37"/>
      <c r="AK5010" s="37"/>
    </row>
    <row r="5011" spans="6:37" x14ac:dyDescent="0.25">
      <c r="F5011" s="106"/>
      <c r="J5011" s="110">
        <v>50241</v>
      </c>
      <c r="K5011" s="106">
        <v>5.05</v>
      </c>
      <c r="AF5011" s="35"/>
      <c r="AG5011" s="36"/>
      <c r="AH5011" s="36"/>
      <c r="AJ5011" s="37"/>
      <c r="AK5011" s="37"/>
    </row>
    <row r="5012" spans="6:37" x14ac:dyDescent="0.25">
      <c r="F5012" s="106"/>
      <c r="J5012" s="110">
        <v>50242</v>
      </c>
      <c r="K5012" s="106">
        <v>5.05</v>
      </c>
      <c r="AF5012" s="35"/>
      <c r="AG5012" s="36"/>
      <c r="AH5012" s="36"/>
      <c r="AJ5012" s="37"/>
      <c r="AK5012" s="37"/>
    </row>
    <row r="5013" spans="6:37" x14ac:dyDescent="0.25">
      <c r="F5013" s="106"/>
      <c r="J5013" s="110">
        <v>50243</v>
      </c>
      <c r="K5013" s="106">
        <v>5.05</v>
      </c>
      <c r="AF5013" s="35"/>
      <c r="AG5013" s="36"/>
      <c r="AH5013" s="36"/>
      <c r="AJ5013" s="37"/>
      <c r="AK5013" s="37"/>
    </row>
    <row r="5014" spans="6:37" x14ac:dyDescent="0.25">
      <c r="F5014" s="106"/>
      <c r="J5014" s="110">
        <v>50244</v>
      </c>
      <c r="K5014" s="106">
        <v>5.05</v>
      </c>
      <c r="AF5014" s="35"/>
      <c r="AG5014" s="36"/>
      <c r="AH5014" s="36"/>
      <c r="AJ5014" s="37"/>
      <c r="AK5014" s="37"/>
    </row>
    <row r="5015" spans="6:37" x14ac:dyDescent="0.25">
      <c r="F5015" s="106"/>
      <c r="J5015" s="110">
        <v>50245</v>
      </c>
      <c r="K5015" s="106">
        <v>5.05</v>
      </c>
      <c r="AF5015" s="35"/>
      <c r="AG5015" s="36"/>
      <c r="AH5015" s="36"/>
      <c r="AJ5015" s="37"/>
      <c r="AK5015" s="37"/>
    </row>
    <row r="5016" spans="6:37" x14ac:dyDescent="0.25">
      <c r="F5016" s="106"/>
      <c r="J5016" s="110">
        <v>50246</v>
      </c>
      <c r="K5016" s="106">
        <v>5.05</v>
      </c>
      <c r="AF5016" s="35"/>
      <c r="AG5016" s="36"/>
      <c r="AH5016" s="36"/>
      <c r="AJ5016" s="37"/>
      <c r="AK5016" s="37"/>
    </row>
    <row r="5017" spans="6:37" x14ac:dyDescent="0.25">
      <c r="F5017" s="106"/>
      <c r="J5017" s="110">
        <v>50247</v>
      </c>
      <c r="K5017" s="106">
        <v>5.05</v>
      </c>
      <c r="AF5017" s="35"/>
      <c r="AG5017" s="36"/>
      <c r="AH5017" s="36"/>
      <c r="AJ5017" s="37"/>
      <c r="AK5017" s="37"/>
    </row>
    <row r="5018" spans="6:37" x14ac:dyDescent="0.25">
      <c r="F5018" s="106"/>
      <c r="J5018" s="110">
        <v>50248</v>
      </c>
      <c r="K5018" s="106">
        <v>5.05</v>
      </c>
      <c r="AF5018" s="35"/>
      <c r="AG5018" s="36"/>
      <c r="AH5018" s="36"/>
      <c r="AJ5018" s="37"/>
      <c r="AK5018" s="37"/>
    </row>
    <row r="5019" spans="6:37" x14ac:dyDescent="0.25">
      <c r="F5019" s="106"/>
      <c r="J5019" s="110">
        <v>50249</v>
      </c>
      <c r="K5019" s="106">
        <v>5.05</v>
      </c>
      <c r="AF5019" s="35"/>
      <c r="AG5019" s="36"/>
      <c r="AH5019" s="36"/>
      <c r="AJ5019" s="37"/>
      <c r="AK5019" s="37"/>
    </row>
    <row r="5020" spans="6:37" x14ac:dyDescent="0.25">
      <c r="F5020" s="106"/>
      <c r="J5020" s="110">
        <v>50250</v>
      </c>
      <c r="K5020" s="106">
        <v>5.05</v>
      </c>
      <c r="AF5020" s="35"/>
      <c r="AG5020" s="36"/>
      <c r="AH5020" s="36"/>
      <c r="AJ5020" s="37"/>
      <c r="AK5020" s="37"/>
    </row>
    <row r="5021" spans="6:37" x14ac:dyDescent="0.25">
      <c r="F5021" s="106"/>
      <c r="J5021" s="110">
        <v>50251</v>
      </c>
      <c r="K5021" s="106">
        <v>5.05</v>
      </c>
      <c r="AF5021" s="35"/>
      <c r="AG5021" s="36"/>
      <c r="AH5021" s="36"/>
      <c r="AJ5021" s="37"/>
      <c r="AK5021" s="37"/>
    </row>
    <row r="5022" spans="6:37" x14ac:dyDescent="0.25">
      <c r="F5022" s="106"/>
      <c r="J5022" s="110">
        <v>50252</v>
      </c>
      <c r="K5022" s="106">
        <v>5.05</v>
      </c>
      <c r="AF5022" s="35"/>
      <c r="AG5022" s="36"/>
      <c r="AH5022" s="36"/>
      <c r="AJ5022" s="37"/>
      <c r="AK5022" s="37"/>
    </row>
    <row r="5023" spans="6:37" x14ac:dyDescent="0.25">
      <c r="F5023" s="106"/>
      <c r="J5023" s="110">
        <v>50253</v>
      </c>
      <c r="K5023" s="106">
        <v>5.05</v>
      </c>
      <c r="AF5023" s="35"/>
      <c r="AG5023" s="36"/>
      <c r="AH5023" s="36"/>
      <c r="AJ5023" s="37"/>
      <c r="AK5023" s="37"/>
    </row>
    <row r="5024" spans="6:37" x14ac:dyDescent="0.25">
      <c r="F5024" s="106"/>
      <c r="J5024" s="110">
        <v>50254</v>
      </c>
      <c r="K5024" s="106">
        <v>5.05</v>
      </c>
      <c r="AF5024" s="35"/>
      <c r="AG5024" s="36"/>
      <c r="AH5024" s="36"/>
      <c r="AJ5024" s="37"/>
      <c r="AK5024" s="37"/>
    </row>
    <row r="5025" spans="6:37" x14ac:dyDescent="0.25">
      <c r="F5025" s="106"/>
      <c r="J5025" s="110">
        <v>50255</v>
      </c>
      <c r="K5025" s="106">
        <v>5.05</v>
      </c>
      <c r="AF5025" s="35"/>
      <c r="AG5025" s="36"/>
      <c r="AH5025" s="36"/>
      <c r="AJ5025" s="37"/>
      <c r="AK5025" s="37"/>
    </row>
    <row r="5026" spans="6:37" x14ac:dyDescent="0.25">
      <c r="F5026" s="106"/>
      <c r="J5026" s="110">
        <v>50256</v>
      </c>
      <c r="K5026" s="106">
        <v>5.05</v>
      </c>
      <c r="AF5026" s="35"/>
      <c r="AG5026" s="36"/>
      <c r="AH5026" s="36"/>
      <c r="AJ5026" s="37"/>
      <c r="AK5026" s="37"/>
    </row>
    <row r="5027" spans="6:37" x14ac:dyDescent="0.25">
      <c r="F5027" s="106"/>
      <c r="J5027" s="110">
        <v>50257</v>
      </c>
      <c r="K5027" s="106">
        <v>5.05</v>
      </c>
      <c r="AF5027" s="35"/>
      <c r="AG5027" s="36"/>
      <c r="AH5027" s="36"/>
      <c r="AJ5027" s="37"/>
      <c r="AK5027" s="37"/>
    </row>
    <row r="5028" spans="6:37" x14ac:dyDescent="0.25">
      <c r="F5028" s="106"/>
      <c r="J5028" s="110">
        <v>50258</v>
      </c>
      <c r="K5028" s="106">
        <v>5.05</v>
      </c>
      <c r="AF5028" s="35"/>
      <c r="AG5028" s="36"/>
      <c r="AH5028" s="36"/>
      <c r="AJ5028" s="37"/>
      <c r="AK5028" s="37"/>
    </row>
    <row r="5029" spans="6:37" x14ac:dyDescent="0.25">
      <c r="F5029" s="106"/>
      <c r="J5029" s="110">
        <v>50259</v>
      </c>
      <c r="K5029" s="106">
        <v>5.05</v>
      </c>
      <c r="AF5029" s="35"/>
      <c r="AG5029" s="36"/>
      <c r="AH5029" s="36"/>
      <c r="AJ5029" s="37"/>
      <c r="AK5029" s="37"/>
    </row>
    <row r="5030" spans="6:37" x14ac:dyDescent="0.25">
      <c r="F5030" s="106"/>
      <c r="J5030" s="110">
        <v>50260</v>
      </c>
      <c r="K5030" s="106">
        <v>5.05</v>
      </c>
      <c r="AF5030" s="35"/>
      <c r="AG5030" s="36"/>
      <c r="AH5030" s="36"/>
      <c r="AJ5030" s="37"/>
      <c r="AK5030" s="37"/>
    </row>
    <row r="5031" spans="6:37" x14ac:dyDescent="0.25">
      <c r="F5031" s="106"/>
      <c r="J5031" s="110">
        <v>50261</v>
      </c>
      <c r="K5031" s="106">
        <v>5.05</v>
      </c>
      <c r="AF5031" s="35"/>
      <c r="AG5031" s="36"/>
      <c r="AH5031" s="36"/>
      <c r="AJ5031" s="37"/>
      <c r="AK5031" s="37"/>
    </row>
    <row r="5032" spans="6:37" x14ac:dyDescent="0.25">
      <c r="F5032" s="106"/>
      <c r="J5032" s="110">
        <v>50262</v>
      </c>
      <c r="K5032" s="106">
        <v>5.05</v>
      </c>
      <c r="AF5032" s="35"/>
      <c r="AG5032" s="36"/>
      <c r="AH5032" s="36"/>
      <c r="AJ5032" s="37"/>
      <c r="AK5032" s="37"/>
    </row>
    <row r="5033" spans="6:37" x14ac:dyDescent="0.25">
      <c r="F5033" s="106"/>
      <c r="J5033" s="110">
        <v>50263</v>
      </c>
      <c r="K5033" s="106">
        <v>5.05</v>
      </c>
      <c r="AF5033" s="35"/>
      <c r="AG5033" s="36"/>
      <c r="AH5033" s="36"/>
      <c r="AJ5033" s="37"/>
      <c r="AK5033" s="37"/>
    </row>
    <row r="5034" spans="6:37" x14ac:dyDescent="0.25">
      <c r="F5034" s="106"/>
      <c r="J5034" s="110">
        <v>50264</v>
      </c>
      <c r="K5034" s="106">
        <v>5.05</v>
      </c>
      <c r="AF5034" s="35"/>
      <c r="AG5034" s="36"/>
      <c r="AH5034" s="36"/>
      <c r="AJ5034" s="37"/>
      <c r="AK5034" s="37"/>
    </row>
    <row r="5035" spans="6:37" x14ac:dyDescent="0.25">
      <c r="F5035" s="106"/>
      <c r="J5035" s="110">
        <v>50265</v>
      </c>
      <c r="K5035" s="106">
        <v>5.05</v>
      </c>
      <c r="AF5035" s="35"/>
      <c r="AG5035" s="36"/>
      <c r="AH5035" s="36"/>
      <c r="AJ5035" s="37"/>
      <c r="AK5035" s="37"/>
    </row>
    <row r="5036" spans="6:37" x14ac:dyDescent="0.25">
      <c r="F5036" s="106"/>
      <c r="J5036" s="110">
        <v>50266</v>
      </c>
      <c r="K5036" s="106">
        <v>5.05</v>
      </c>
      <c r="AF5036" s="35"/>
      <c r="AG5036" s="36"/>
      <c r="AH5036" s="36"/>
      <c r="AJ5036" s="37"/>
      <c r="AK5036" s="37"/>
    </row>
    <row r="5037" spans="6:37" x14ac:dyDescent="0.25">
      <c r="F5037" s="106"/>
      <c r="J5037" s="110">
        <v>50267</v>
      </c>
      <c r="K5037" s="106">
        <v>5.05</v>
      </c>
      <c r="AF5037" s="35"/>
      <c r="AG5037" s="36"/>
      <c r="AH5037" s="36"/>
      <c r="AJ5037" s="37"/>
      <c r="AK5037" s="37"/>
    </row>
    <row r="5038" spans="6:37" x14ac:dyDescent="0.25">
      <c r="F5038" s="106"/>
      <c r="J5038" s="110">
        <v>50268</v>
      </c>
      <c r="K5038" s="106">
        <v>5.05</v>
      </c>
      <c r="AF5038" s="35"/>
      <c r="AG5038" s="36"/>
      <c r="AH5038" s="36"/>
      <c r="AJ5038" s="37"/>
      <c r="AK5038" s="37"/>
    </row>
    <row r="5039" spans="6:37" x14ac:dyDescent="0.25">
      <c r="F5039" s="106"/>
      <c r="J5039" s="110">
        <v>50269</v>
      </c>
      <c r="K5039" s="106">
        <v>5.05</v>
      </c>
      <c r="AF5039" s="35"/>
      <c r="AG5039" s="36"/>
      <c r="AH5039" s="36"/>
      <c r="AJ5039" s="37"/>
      <c r="AK5039" s="37"/>
    </row>
    <row r="5040" spans="6:37" x14ac:dyDescent="0.25">
      <c r="F5040" s="106"/>
      <c r="J5040" s="110">
        <v>50270</v>
      </c>
      <c r="K5040" s="106">
        <v>5.05</v>
      </c>
      <c r="AF5040" s="35"/>
      <c r="AG5040" s="36"/>
      <c r="AH5040" s="36"/>
      <c r="AJ5040" s="37"/>
      <c r="AK5040" s="37"/>
    </row>
    <row r="5041" spans="6:37" x14ac:dyDescent="0.25">
      <c r="F5041" s="106"/>
      <c r="J5041" s="110">
        <v>50271</v>
      </c>
      <c r="K5041" s="106">
        <v>5.05</v>
      </c>
      <c r="AF5041" s="35"/>
      <c r="AG5041" s="36"/>
      <c r="AH5041" s="36"/>
      <c r="AJ5041" s="37"/>
      <c r="AK5041" s="37"/>
    </row>
    <row r="5042" spans="6:37" x14ac:dyDescent="0.25">
      <c r="F5042" s="106"/>
      <c r="J5042" s="110">
        <v>50272</v>
      </c>
      <c r="K5042" s="106">
        <v>5.05</v>
      </c>
      <c r="AF5042" s="35"/>
      <c r="AG5042" s="36"/>
      <c r="AH5042" s="36"/>
      <c r="AJ5042" s="37"/>
      <c r="AK5042" s="37"/>
    </row>
    <row r="5043" spans="6:37" x14ac:dyDescent="0.25">
      <c r="F5043" s="106"/>
      <c r="J5043" s="110">
        <v>50273</v>
      </c>
      <c r="K5043" s="106">
        <v>5.05</v>
      </c>
      <c r="AF5043" s="35"/>
      <c r="AG5043" s="36"/>
      <c r="AH5043" s="36"/>
      <c r="AJ5043" s="37"/>
      <c r="AK5043" s="37"/>
    </row>
    <row r="5044" spans="6:37" x14ac:dyDescent="0.25">
      <c r="F5044" s="106"/>
      <c r="J5044" s="110">
        <v>50274</v>
      </c>
      <c r="K5044" s="106">
        <v>5.05</v>
      </c>
      <c r="AF5044" s="35"/>
      <c r="AG5044" s="36"/>
      <c r="AH5044" s="36"/>
      <c r="AJ5044" s="37"/>
      <c r="AK5044" s="37"/>
    </row>
    <row r="5045" spans="6:37" x14ac:dyDescent="0.25">
      <c r="F5045" s="106"/>
      <c r="J5045" s="110">
        <v>50275</v>
      </c>
      <c r="K5045" s="106">
        <v>5.05</v>
      </c>
      <c r="AF5045" s="35"/>
      <c r="AG5045" s="36"/>
      <c r="AH5045" s="36"/>
      <c r="AJ5045" s="37"/>
      <c r="AK5045" s="37"/>
    </row>
    <row r="5046" spans="6:37" x14ac:dyDescent="0.25">
      <c r="F5046" s="106"/>
      <c r="J5046" s="110">
        <v>50276</v>
      </c>
      <c r="K5046" s="106">
        <v>5.05</v>
      </c>
      <c r="AF5046" s="35"/>
      <c r="AG5046" s="36"/>
      <c r="AH5046" s="36"/>
      <c r="AJ5046" s="37"/>
      <c r="AK5046" s="37"/>
    </row>
    <row r="5047" spans="6:37" x14ac:dyDescent="0.25">
      <c r="F5047" s="106"/>
      <c r="J5047" s="110">
        <v>50277</v>
      </c>
      <c r="K5047" s="106">
        <v>5.05</v>
      </c>
      <c r="AF5047" s="35"/>
      <c r="AG5047" s="36"/>
      <c r="AH5047" s="36"/>
      <c r="AJ5047" s="37"/>
      <c r="AK5047" s="37"/>
    </row>
    <row r="5048" spans="6:37" x14ac:dyDescent="0.25">
      <c r="F5048" s="106"/>
      <c r="J5048" s="110">
        <v>50278</v>
      </c>
      <c r="K5048" s="106">
        <v>5.05</v>
      </c>
      <c r="AF5048" s="35"/>
      <c r="AG5048" s="36"/>
      <c r="AH5048" s="36"/>
      <c r="AJ5048" s="37"/>
      <c r="AK5048" s="37"/>
    </row>
    <row r="5049" spans="6:37" x14ac:dyDescent="0.25">
      <c r="F5049" s="106"/>
      <c r="J5049" s="110">
        <v>50279</v>
      </c>
      <c r="K5049" s="106">
        <v>5.05</v>
      </c>
      <c r="AF5049" s="35"/>
      <c r="AG5049" s="36"/>
      <c r="AH5049" s="36"/>
      <c r="AJ5049" s="37"/>
      <c r="AK5049" s="37"/>
    </row>
    <row r="5050" spans="6:37" x14ac:dyDescent="0.25">
      <c r="F5050" s="106"/>
      <c r="J5050" s="110">
        <v>50280</v>
      </c>
      <c r="K5050" s="106">
        <v>5.05</v>
      </c>
      <c r="AF5050" s="35"/>
      <c r="AG5050" s="36"/>
      <c r="AH5050" s="36"/>
      <c r="AJ5050" s="37"/>
      <c r="AK5050" s="37"/>
    </row>
    <row r="5051" spans="6:37" x14ac:dyDescent="0.25">
      <c r="F5051" s="106"/>
      <c r="J5051" s="110">
        <v>50281</v>
      </c>
      <c r="K5051" s="106">
        <v>5.05</v>
      </c>
      <c r="AF5051" s="35"/>
      <c r="AG5051" s="36"/>
      <c r="AH5051" s="36"/>
      <c r="AJ5051" s="37"/>
      <c r="AK5051" s="37"/>
    </row>
    <row r="5052" spans="6:37" x14ac:dyDescent="0.25">
      <c r="F5052" s="106"/>
      <c r="J5052" s="110">
        <v>50282</v>
      </c>
      <c r="K5052" s="106">
        <v>5.05</v>
      </c>
      <c r="AF5052" s="35"/>
      <c r="AG5052" s="36"/>
      <c r="AH5052" s="36"/>
      <c r="AJ5052" s="37"/>
      <c r="AK5052" s="37"/>
    </row>
    <row r="5053" spans="6:37" x14ac:dyDescent="0.25">
      <c r="F5053" s="106"/>
      <c r="J5053" s="110">
        <v>50283</v>
      </c>
      <c r="K5053" s="106">
        <v>5.05</v>
      </c>
      <c r="AF5053" s="35"/>
      <c r="AG5053" s="36"/>
      <c r="AH5053" s="36"/>
      <c r="AJ5053" s="37"/>
      <c r="AK5053" s="37"/>
    </row>
    <row r="5054" spans="6:37" x14ac:dyDescent="0.25">
      <c r="F5054" s="106"/>
      <c r="J5054" s="110">
        <v>50284</v>
      </c>
      <c r="K5054" s="106">
        <v>5.05</v>
      </c>
      <c r="AF5054" s="35"/>
      <c r="AG5054" s="36"/>
      <c r="AH5054" s="36"/>
      <c r="AJ5054" s="37"/>
      <c r="AK5054" s="37"/>
    </row>
    <row r="5055" spans="6:37" x14ac:dyDescent="0.25">
      <c r="F5055" s="106"/>
      <c r="J5055" s="110">
        <v>50285</v>
      </c>
      <c r="K5055" s="106">
        <v>5.05</v>
      </c>
      <c r="AF5055" s="35"/>
      <c r="AG5055" s="36"/>
      <c r="AH5055" s="36"/>
      <c r="AJ5055" s="37"/>
      <c r="AK5055" s="37"/>
    </row>
    <row r="5056" spans="6:37" x14ac:dyDescent="0.25">
      <c r="F5056" s="106"/>
      <c r="J5056" s="110">
        <v>50286</v>
      </c>
      <c r="K5056" s="106">
        <v>5.05</v>
      </c>
      <c r="AF5056" s="35"/>
      <c r="AG5056" s="36"/>
      <c r="AH5056" s="36"/>
      <c r="AJ5056" s="37"/>
      <c r="AK5056" s="37"/>
    </row>
    <row r="5057" spans="6:37" x14ac:dyDescent="0.25">
      <c r="F5057" s="106"/>
      <c r="J5057" s="110">
        <v>50287</v>
      </c>
      <c r="K5057" s="106">
        <v>5.05</v>
      </c>
      <c r="AF5057" s="35"/>
      <c r="AG5057" s="36"/>
      <c r="AH5057" s="36"/>
      <c r="AJ5057" s="37"/>
      <c r="AK5057" s="37"/>
    </row>
    <row r="5058" spans="6:37" x14ac:dyDescent="0.25">
      <c r="F5058" s="106"/>
      <c r="J5058" s="110">
        <v>50288</v>
      </c>
      <c r="K5058" s="106">
        <v>5.05</v>
      </c>
      <c r="AF5058" s="35"/>
      <c r="AG5058" s="36"/>
      <c r="AH5058" s="36"/>
      <c r="AJ5058" s="37"/>
      <c r="AK5058" s="37"/>
    </row>
    <row r="5059" spans="6:37" x14ac:dyDescent="0.25">
      <c r="F5059" s="106"/>
      <c r="J5059" s="110">
        <v>50289</v>
      </c>
      <c r="K5059" s="106">
        <v>5.05</v>
      </c>
      <c r="AF5059" s="35"/>
      <c r="AG5059" s="36"/>
      <c r="AH5059" s="36"/>
      <c r="AJ5059" s="37"/>
      <c r="AK5059" s="37"/>
    </row>
    <row r="5060" spans="6:37" x14ac:dyDescent="0.25">
      <c r="F5060" s="106"/>
      <c r="J5060" s="110">
        <v>50290</v>
      </c>
      <c r="K5060" s="106">
        <v>5.05</v>
      </c>
      <c r="AF5060" s="35"/>
      <c r="AG5060" s="36"/>
      <c r="AH5060" s="36"/>
      <c r="AJ5060" s="37"/>
      <c r="AK5060" s="37"/>
    </row>
    <row r="5061" spans="6:37" x14ac:dyDescent="0.25">
      <c r="F5061" s="106"/>
      <c r="J5061" s="110">
        <v>50291</v>
      </c>
      <c r="K5061" s="106">
        <v>5.05</v>
      </c>
      <c r="AF5061" s="35"/>
      <c r="AG5061" s="36"/>
      <c r="AH5061" s="36"/>
      <c r="AJ5061" s="37"/>
      <c r="AK5061" s="37"/>
    </row>
    <row r="5062" spans="6:37" x14ac:dyDescent="0.25">
      <c r="F5062" s="106"/>
      <c r="J5062" s="110">
        <v>50292</v>
      </c>
      <c r="K5062" s="106">
        <v>5.05</v>
      </c>
      <c r="AF5062" s="35"/>
      <c r="AG5062" s="36"/>
      <c r="AH5062" s="36"/>
      <c r="AJ5062" s="37"/>
      <c r="AK5062" s="37"/>
    </row>
    <row r="5063" spans="6:37" x14ac:dyDescent="0.25">
      <c r="F5063" s="106"/>
      <c r="J5063" s="110">
        <v>50293</v>
      </c>
      <c r="K5063" s="106">
        <v>5.05</v>
      </c>
      <c r="AF5063" s="35"/>
      <c r="AG5063" s="36"/>
      <c r="AH5063" s="36"/>
      <c r="AJ5063" s="37"/>
      <c r="AK5063" s="37"/>
    </row>
    <row r="5064" spans="6:37" x14ac:dyDescent="0.25">
      <c r="F5064" s="106"/>
      <c r="J5064" s="110">
        <v>50294</v>
      </c>
      <c r="K5064" s="106">
        <v>5.05</v>
      </c>
      <c r="AF5064" s="35"/>
      <c r="AG5064" s="36"/>
      <c r="AH5064" s="36"/>
      <c r="AJ5064" s="37"/>
      <c r="AK5064" s="37"/>
    </row>
    <row r="5065" spans="6:37" x14ac:dyDescent="0.25">
      <c r="F5065" s="106"/>
      <c r="J5065" s="110">
        <v>50295</v>
      </c>
      <c r="K5065" s="106">
        <v>5.05</v>
      </c>
      <c r="AF5065" s="35"/>
      <c r="AG5065" s="36"/>
      <c r="AH5065" s="36"/>
      <c r="AJ5065" s="37"/>
      <c r="AK5065" s="37"/>
    </row>
    <row r="5066" spans="6:37" x14ac:dyDescent="0.25">
      <c r="F5066" s="106"/>
      <c r="J5066" s="110">
        <v>50296</v>
      </c>
      <c r="K5066" s="106">
        <v>5.05</v>
      </c>
      <c r="AF5066" s="35"/>
      <c r="AG5066" s="36"/>
      <c r="AH5066" s="36"/>
      <c r="AJ5066" s="37"/>
      <c r="AK5066" s="37"/>
    </row>
    <row r="5067" spans="6:37" x14ac:dyDescent="0.25">
      <c r="F5067" s="106"/>
      <c r="J5067" s="110">
        <v>50297</v>
      </c>
      <c r="K5067" s="106">
        <v>5.05</v>
      </c>
      <c r="AF5067" s="35"/>
      <c r="AG5067" s="36"/>
      <c r="AH5067" s="36"/>
      <c r="AJ5067" s="37"/>
      <c r="AK5067" s="37"/>
    </row>
    <row r="5068" spans="6:37" x14ac:dyDescent="0.25">
      <c r="F5068" s="106"/>
      <c r="J5068" s="110">
        <v>50298</v>
      </c>
      <c r="K5068" s="106">
        <v>5.05</v>
      </c>
      <c r="AF5068" s="35"/>
      <c r="AG5068" s="36"/>
      <c r="AH5068" s="36"/>
      <c r="AJ5068" s="37"/>
      <c r="AK5068" s="37"/>
    </row>
    <row r="5069" spans="6:37" x14ac:dyDescent="0.25">
      <c r="F5069" s="106"/>
      <c r="J5069" s="110">
        <v>50299</v>
      </c>
      <c r="K5069" s="106">
        <v>5.05</v>
      </c>
      <c r="AF5069" s="35"/>
      <c r="AG5069" s="36"/>
      <c r="AH5069" s="36"/>
      <c r="AJ5069" s="37"/>
      <c r="AK5069" s="37"/>
    </row>
    <row r="5070" spans="6:37" x14ac:dyDescent="0.25">
      <c r="F5070" s="106"/>
      <c r="J5070" s="110">
        <v>50300</v>
      </c>
      <c r="K5070" s="106">
        <v>5.05</v>
      </c>
      <c r="AF5070" s="35"/>
      <c r="AG5070" s="36"/>
      <c r="AH5070" s="36"/>
      <c r="AJ5070" s="37"/>
      <c r="AK5070" s="37"/>
    </row>
    <row r="5071" spans="6:37" x14ac:dyDescent="0.25">
      <c r="F5071" s="106"/>
      <c r="J5071" s="110">
        <v>50301</v>
      </c>
      <c r="K5071" s="106">
        <v>5.05</v>
      </c>
      <c r="AF5071" s="35"/>
      <c r="AG5071" s="36"/>
      <c r="AH5071" s="36"/>
      <c r="AJ5071" s="37"/>
      <c r="AK5071" s="37"/>
    </row>
    <row r="5072" spans="6:37" x14ac:dyDescent="0.25">
      <c r="F5072" s="106"/>
      <c r="J5072" s="110">
        <v>50302</v>
      </c>
      <c r="K5072" s="106">
        <v>5.05</v>
      </c>
      <c r="AF5072" s="35"/>
      <c r="AG5072" s="36"/>
      <c r="AH5072" s="36"/>
      <c r="AJ5072" s="37"/>
      <c r="AK5072" s="37"/>
    </row>
    <row r="5073" spans="6:37" x14ac:dyDescent="0.25">
      <c r="F5073" s="106"/>
      <c r="J5073" s="110">
        <v>50303</v>
      </c>
      <c r="K5073" s="106">
        <v>5.05</v>
      </c>
      <c r="AF5073" s="35"/>
      <c r="AG5073" s="36"/>
      <c r="AH5073" s="36"/>
      <c r="AJ5073" s="37"/>
      <c r="AK5073" s="37"/>
    </row>
    <row r="5074" spans="6:37" x14ac:dyDescent="0.25">
      <c r="F5074" s="106"/>
      <c r="J5074" s="110">
        <v>50304</v>
      </c>
      <c r="K5074" s="106">
        <v>5.05</v>
      </c>
      <c r="AF5074" s="35"/>
      <c r="AG5074" s="36"/>
      <c r="AH5074" s="36"/>
      <c r="AJ5074" s="37"/>
      <c r="AK5074" s="37"/>
    </row>
    <row r="5075" spans="6:37" x14ac:dyDescent="0.25">
      <c r="F5075" s="106"/>
      <c r="J5075" s="110">
        <v>50305</v>
      </c>
      <c r="K5075" s="106">
        <v>5.05</v>
      </c>
      <c r="AF5075" s="35"/>
      <c r="AG5075" s="36"/>
      <c r="AH5075" s="36"/>
      <c r="AJ5075" s="37"/>
      <c r="AK5075" s="37"/>
    </row>
    <row r="5076" spans="6:37" x14ac:dyDescent="0.25">
      <c r="F5076" s="106"/>
      <c r="J5076" s="110">
        <v>50306</v>
      </c>
      <c r="K5076" s="106">
        <v>5.05</v>
      </c>
      <c r="AF5076" s="35"/>
      <c r="AG5076" s="36"/>
      <c r="AH5076" s="36"/>
      <c r="AJ5076" s="37"/>
      <c r="AK5076" s="37"/>
    </row>
    <row r="5077" spans="6:37" x14ac:dyDescent="0.25">
      <c r="F5077" s="106"/>
      <c r="J5077" s="110">
        <v>50307</v>
      </c>
      <c r="K5077" s="106">
        <v>5.05</v>
      </c>
      <c r="AF5077" s="35"/>
      <c r="AG5077" s="36"/>
      <c r="AH5077" s="36"/>
      <c r="AJ5077" s="37"/>
      <c r="AK5077" s="37"/>
    </row>
    <row r="5078" spans="6:37" x14ac:dyDescent="0.25">
      <c r="F5078" s="106"/>
      <c r="J5078" s="110">
        <v>50308</v>
      </c>
      <c r="K5078" s="106">
        <v>5.05</v>
      </c>
      <c r="AF5078" s="35"/>
      <c r="AG5078" s="36"/>
      <c r="AH5078" s="36"/>
      <c r="AJ5078" s="37"/>
      <c r="AK5078" s="37"/>
    </row>
    <row r="5079" spans="6:37" x14ac:dyDescent="0.25">
      <c r="F5079" s="106"/>
      <c r="J5079" s="110">
        <v>50309</v>
      </c>
      <c r="K5079" s="106">
        <v>5.05</v>
      </c>
      <c r="AF5079" s="35"/>
      <c r="AG5079" s="36"/>
      <c r="AH5079" s="36"/>
      <c r="AJ5079" s="37"/>
      <c r="AK5079" s="37"/>
    </row>
    <row r="5080" spans="6:37" x14ac:dyDescent="0.25">
      <c r="F5080" s="106"/>
      <c r="J5080" s="110">
        <v>50310</v>
      </c>
      <c r="K5080" s="106">
        <v>5.05</v>
      </c>
      <c r="AF5080" s="35"/>
      <c r="AG5080" s="36"/>
      <c r="AH5080" s="36"/>
      <c r="AJ5080" s="37"/>
      <c r="AK5080" s="37"/>
    </row>
    <row r="5081" spans="6:37" x14ac:dyDescent="0.25">
      <c r="F5081" s="106"/>
      <c r="J5081" s="110">
        <v>50311</v>
      </c>
      <c r="K5081" s="106">
        <v>5.05</v>
      </c>
      <c r="AF5081" s="35"/>
      <c r="AG5081" s="36"/>
      <c r="AH5081" s="36"/>
      <c r="AJ5081" s="37"/>
      <c r="AK5081" s="37"/>
    </row>
    <row r="5082" spans="6:37" x14ac:dyDescent="0.25">
      <c r="F5082" s="106"/>
      <c r="J5082" s="110">
        <v>50312</v>
      </c>
      <c r="K5082" s="106">
        <v>5.05</v>
      </c>
      <c r="AF5082" s="35"/>
      <c r="AG5082" s="36"/>
      <c r="AH5082" s="36"/>
      <c r="AJ5082" s="37"/>
      <c r="AK5082" s="37"/>
    </row>
    <row r="5083" spans="6:37" x14ac:dyDescent="0.25">
      <c r="F5083" s="106"/>
      <c r="J5083" s="110">
        <v>50313</v>
      </c>
      <c r="K5083" s="106">
        <v>5.05</v>
      </c>
      <c r="AF5083" s="35"/>
      <c r="AG5083" s="36"/>
      <c r="AH5083" s="36"/>
      <c r="AJ5083" s="37"/>
      <c r="AK5083" s="37"/>
    </row>
    <row r="5084" spans="6:37" x14ac:dyDescent="0.25">
      <c r="F5084" s="106"/>
      <c r="J5084" s="110">
        <v>50314</v>
      </c>
      <c r="K5084" s="106">
        <v>5.05</v>
      </c>
      <c r="AF5084" s="35"/>
      <c r="AG5084" s="36"/>
      <c r="AH5084" s="36"/>
      <c r="AJ5084" s="37"/>
      <c r="AK5084" s="37"/>
    </row>
    <row r="5085" spans="6:37" x14ac:dyDescent="0.25">
      <c r="F5085" s="106"/>
      <c r="J5085" s="110">
        <v>50315</v>
      </c>
      <c r="K5085" s="106">
        <v>5.05</v>
      </c>
      <c r="AF5085" s="35"/>
      <c r="AG5085" s="36"/>
      <c r="AH5085" s="36"/>
      <c r="AJ5085" s="37"/>
      <c r="AK5085" s="37"/>
    </row>
    <row r="5086" spans="6:37" x14ac:dyDescent="0.25">
      <c r="F5086" s="106"/>
      <c r="J5086" s="110">
        <v>50316</v>
      </c>
      <c r="K5086" s="106">
        <v>5.05</v>
      </c>
      <c r="AF5086" s="35"/>
      <c r="AG5086" s="36"/>
      <c r="AH5086" s="36"/>
      <c r="AJ5086" s="37"/>
      <c r="AK5086" s="37"/>
    </row>
    <row r="5087" spans="6:37" x14ac:dyDescent="0.25">
      <c r="F5087" s="106"/>
      <c r="J5087" s="110">
        <v>50317</v>
      </c>
      <c r="K5087" s="106">
        <v>5.05</v>
      </c>
      <c r="AF5087" s="35"/>
      <c r="AG5087" s="36"/>
      <c r="AH5087" s="36"/>
      <c r="AJ5087" s="37"/>
      <c r="AK5087" s="37"/>
    </row>
    <row r="5088" spans="6:37" x14ac:dyDescent="0.25">
      <c r="F5088" s="106"/>
      <c r="J5088" s="110">
        <v>50318</v>
      </c>
      <c r="K5088" s="106">
        <v>5.05</v>
      </c>
      <c r="AF5088" s="35"/>
      <c r="AG5088" s="36"/>
      <c r="AH5088" s="36"/>
      <c r="AJ5088" s="37"/>
      <c r="AK5088" s="37"/>
    </row>
    <row r="5089" spans="6:37" x14ac:dyDescent="0.25">
      <c r="F5089" s="106"/>
      <c r="J5089" s="110">
        <v>50319</v>
      </c>
      <c r="K5089" s="106">
        <v>5.05</v>
      </c>
      <c r="AF5089" s="35"/>
      <c r="AG5089" s="36"/>
      <c r="AH5089" s="36"/>
      <c r="AJ5089" s="37"/>
      <c r="AK5089" s="37"/>
    </row>
    <row r="5090" spans="6:37" x14ac:dyDescent="0.25">
      <c r="F5090" s="106"/>
      <c r="J5090" s="110">
        <v>50320</v>
      </c>
      <c r="K5090" s="106">
        <v>5.05</v>
      </c>
      <c r="AF5090" s="35"/>
      <c r="AG5090" s="36"/>
      <c r="AH5090" s="36"/>
      <c r="AJ5090" s="37"/>
      <c r="AK5090" s="37"/>
    </row>
    <row r="5091" spans="6:37" x14ac:dyDescent="0.25">
      <c r="F5091" s="106"/>
      <c r="J5091" s="110">
        <v>50321</v>
      </c>
      <c r="K5091" s="106">
        <v>5.05</v>
      </c>
      <c r="AF5091" s="35"/>
      <c r="AG5091" s="36"/>
      <c r="AH5091" s="36"/>
      <c r="AJ5091" s="37"/>
      <c r="AK5091" s="37"/>
    </row>
    <row r="5092" spans="6:37" x14ac:dyDescent="0.25">
      <c r="F5092" s="106"/>
      <c r="J5092" s="110">
        <v>50322</v>
      </c>
      <c r="K5092" s="106">
        <v>5.05</v>
      </c>
      <c r="AF5092" s="35"/>
      <c r="AG5092" s="36"/>
      <c r="AH5092" s="36"/>
      <c r="AJ5092" s="37"/>
      <c r="AK5092" s="37"/>
    </row>
    <row r="5093" spans="6:37" x14ac:dyDescent="0.25">
      <c r="F5093" s="106"/>
      <c r="J5093" s="110">
        <v>50323</v>
      </c>
      <c r="K5093" s="106">
        <v>5.05</v>
      </c>
      <c r="AF5093" s="35"/>
      <c r="AG5093" s="36"/>
      <c r="AH5093" s="36"/>
      <c r="AJ5093" s="37"/>
      <c r="AK5093" s="37"/>
    </row>
    <row r="5094" spans="6:37" x14ac:dyDescent="0.25">
      <c r="F5094" s="106"/>
      <c r="J5094" s="110">
        <v>50324</v>
      </c>
      <c r="K5094" s="106">
        <v>5.05</v>
      </c>
      <c r="AF5094" s="35"/>
      <c r="AG5094" s="36"/>
      <c r="AH5094" s="36"/>
      <c r="AJ5094" s="37"/>
      <c r="AK5094" s="37"/>
    </row>
    <row r="5095" spans="6:37" x14ac:dyDescent="0.25">
      <c r="F5095" s="106"/>
      <c r="J5095" s="110">
        <v>50325</v>
      </c>
      <c r="K5095" s="106">
        <v>5.05</v>
      </c>
      <c r="AF5095" s="35"/>
      <c r="AG5095" s="36"/>
      <c r="AH5095" s="36"/>
      <c r="AJ5095" s="37"/>
      <c r="AK5095" s="37"/>
    </row>
    <row r="5096" spans="6:37" x14ac:dyDescent="0.25">
      <c r="F5096" s="106"/>
      <c r="J5096" s="110">
        <v>50326</v>
      </c>
      <c r="K5096" s="106">
        <v>5.05</v>
      </c>
      <c r="AF5096" s="35"/>
      <c r="AG5096" s="36"/>
      <c r="AH5096" s="36"/>
      <c r="AJ5096" s="37"/>
      <c r="AK5096" s="37"/>
    </row>
    <row r="5097" spans="6:37" x14ac:dyDescent="0.25">
      <c r="F5097" s="106"/>
      <c r="J5097" s="110">
        <v>50327</v>
      </c>
      <c r="K5097" s="106">
        <v>5.05</v>
      </c>
      <c r="AF5097" s="35"/>
      <c r="AG5097" s="36"/>
      <c r="AH5097" s="36"/>
      <c r="AJ5097" s="37"/>
      <c r="AK5097" s="37"/>
    </row>
    <row r="5098" spans="6:37" x14ac:dyDescent="0.25">
      <c r="F5098" s="106"/>
      <c r="J5098" s="110">
        <v>50328</v>
      </c>
      <c r="K5098" s="106">
        <v>5.05</v>
      </c>
      <c r="AF5098" s="35"/>
      <c r="AG5098" s="36"/>
      <c r="AH5098" s="36"/>
      <c r="AJ5098" s="37"/>
      <c r="AK5098" s="37"/>
    </row>
    <row r="5099" spans="6:37" x14ac:dyDescent="0.25">
      <c r="F5099" s="106"/>
      <c r="J5099" s="110">
        <v>50329</v>
      </c>
      <c r="K5099" s="106">
        <v>5.05</v>
      </c>
      <c r="AF5099" s="35"/>
      <c r="AG5099" s="36"/>
      <c r="AH5099" s="36"/>
      <c r="AJ5099" s="37"/>
      <c r="AK5099" s="37"/>
    </row>
    <row r="5100" spans="6:37" x14ac:dyDescent="0.25">
      <c r="F5100" s="106"/>
      <c r="J5100" s="110">
        <v>50330</v>
      </c>
      <c r="K5100" s="106">
        <v>5.05</v>
      </c>
      <c r="AF5100" s="35"/>
      <c r="AG5100" s="36"/>
      <c r="AH5100" s="36"/>
      <c r="AJ5100" s="37"/>
      <c r="AK5100" s="37"/>
    </row>
    <row r="5101" spans="6:37" x14ac:dyDescent="0.25">
      <c r="F5101" s="106"/>
      <c r="J5101" s="110">
        <v>50331</v>
      </c>
      <c r="K5101" s="106">
        <v>5.05</v>
      </c>
      <c r="AF5101" s="35"/>
      <c r="AG5101" s="36"/>
      <c r="AH5101" s="36"/>
      <c r="AJ5101" s="37"/>
      <c r="AK5101" s="37"/>
    </row>
    <row r="5102" spans="6:37" x14ac:dyDescent="0.25">
      <c r="F5102" s="106"/>
      <c r="J5102" s="110">
        <v>50332</v>
      </c>
      <c r="K5102" s="106">
        <v>5.05</v>
      </c>
      <c r="AF5102" s="35"/>
      <c r="AG5102" s="36"/>
      <c r="AH5102" s="36"/>
      <c r="AJ5102" s="37"/>
      <c r="AK5102" s="37"/>
    </row>
    <row r="5103" spans="6:37" x14ac:dyDescent="0.25">
      <c r="F5103" s="106"/>
      <c r="J5103" s="110">
        <v>50333</v>
      </c>
      <c r="K5103" s="106">
        <v>5.05</v>
      </c>
      <c r="AF5103" s="35"/>
      <c r="AG5103" s="36"/>
      <c r="AH5103" s="36"/>
      <c r="AJ5103" s="37"/>
      <c r="AK5103" s="37"/>
    </row>
    <row r="5104" spans="6:37" x14ac:dyDescent="0.25">
      <c r="F5104" s="106"/>
      <c r="J5104" s="110">
        <v>50334</v>
      </c>
      <c r="K5104" s="106">
        <v>5.05</v>
      </c>
      <c r="AF5104" s="35"/>
      <c r="AG5104" s="36"/>
      <c r="AH5104" s="36"/>
      <c r="AJ5104" s="37"/>
      <c r="AK5104" s="37"/>
    </row>
    <row r="5105" spans="6:37" x14ac:dyDescent="0.25">
      <c r="F5105" s="106"/>
      <c r="J5105" s="110">
        <v>50335</v>
      </c>
      <c r="K5105" s="106">
        <v>5.05</v>
      </c>
      <c r="AF5105" s="35"/>
      <c r="AG5105" s="36"/>
      <c r="AH5105" s="36"/>
      <c r="AJ5105" s="37"/>
      <c r="AK5105" s="37"/>
    </row>
    <row r="5106" spans="6:37" x14ac:dyDescent="0.25">
      <c r="F5106" s="106"/>
      <c r="J5106" s="110">
        <v>50336</v>
      </c>
      <c r="K5106" s="106">
        <v>5.05</v>
      </c>
      <c r="AF5106" s="35"/>
      <c r="AG5106" s="36"/>
      <c r="AH5106" s="36"/>
      <c r="AJ5106" s="37"/>
      <c r="AK5106" s="37"/>
    </row>
    <row r="5107" spans="6:37" x14ac:dyDescent="0.25">
      <c r="F5107" s="106"/>
      <c r="J5107" s="110">
        <v>50337</v>
      </c>
      <c r="K5107" s="106">
        <v>5.05</v>
      </c>
      <c r="AF5107" s="35"/>
      <c r="AG5107" s="36"/>
      <c r="AH5107" s="36"/>
      <c r="AJ5107" s="37"/>
      <c r="AK5107" s="37"/>
    </row>
    <row r="5108" spans="6:37" x14ac:dyDescent="0.25">
      <c r="F5108" s="106"/>
      <c r="J5108" s="110">
        <v>50338</v>
      </c>
      <c r="K5108" s="106">
        <v>5.05</v>
      </c>
      <c r="AF5108" s="35"/>
      <c r="AG5108" s="36"/>
      <c r="AH5108" s="36"/>
      <c r="AJ5108" s="37"/>
      <c r="AK5108" s="37"/>
    </row>
    <row r="5109" spans="6:37" x14ac:dyDescent="0.25">
      <c r="F5109" s="106"/>
      <c r="J5109" s="110">
        <v>50339</v>
      </c>
      <c r="K5109" s="106">
        <v>5.05</v>
      </c>
      <c r="AF5109" s="35"/>
      <c r="AG5109" s="36"/>
      <c r="AH5109" s="36"/>
      <c r="AJ5109" s="37"/>
      <c r="AK5109" s="37"/>
    </row>
    <row r="5110" spans="6:37" x14ac:dyDescent="0.25">
      <c r="F5110" s="106"/>
      <c r="J5110" s="110">
        <v>50340</v>
      </c>
      <c r="K5110" s="106">
        <v>5.05</v>
      </c>
      <c r="AF5110" s="35"/>
      <c r="AG5110" s="36"/>
      <c r="AH5110" s="36"/>
      <c r="AJ5110" s="37"/>
      <c r="AK5110" s="37"/>
    </row>
    <row r="5111" spans="6:37" x14ac:dyDescent="0.25">
      <c r="F5111" s="106"/>
      <c r="J5111" s="110">
        <v>50341</v>
      </c>
      <c r="K5111" s="106">
        <v>5.05</v>
      </c>
      <c r="AF5111" s="35"/>
      <c r="AG5111" s="36"/>
      <c r="AH5111" s="36"/>
      <c r="AJ5111" s="37"/>
      <c r="AK5111" s="37"/>
    </row>
    <row r="5112" spans="6:37" x14ac:dyDescent="0.25">
      <c r="F5112" s="106"/>
      <c r="J5112" s="110">
        <v>50342</v>
      </c>
      <c r="K5112" s="106">
        <v>5.05</v>
      </c>
      <c r="AF5112" s="35"/>
      <c r="AG5112" s="36"/>
      <c r="AH5112" s="36"/>
      <c r="AJ5112" s="37"/>
      <c r="AK5112" s="37"/>
    </row>
    <row r="5113" spans="6:37" x14ac:dyDescent="0.25">
      <c r="F5113" s="106"/>
      <c r="J5113" s="110">
        <v>50343</v>
      </c>
      <c r="K5113" s="106">
        <v>5.05</v>
      </c>
      <c r="AF5113" s="35"/>
      <c r="AG5113" s="36"/>
      <c r="AH5113" s="36"/>
      <c r="AJ5113" s="37"/>
      <c r="AK5113" s="37"/>
    </row>
    <row r="5114" spans="6:37" x14ac:dyDescent="0.25">
      <c r="F5114" s="106"/>
      <c r="J5114" s="110">
        <v>50344</v>
      </c>
      <c r="K5114" s="106">
        <v>5.05</v>
      </c>
      <c r="AF5114" s="35"/>
      <c r="AG5114" s="36"/>
      <c r="AH5114" s="36"/>
      <c r="AJ5114" s="37"/>
      <c r="AK5114" s="37"/>
    </row>
    <row r="5115" spans="6:37" x14ac:dyDescent="0.25">
      <c r="F5115" s="106"/>
      <c r="J5115" s="110">
        <v>50345</v>
      </c>
      <c r="K5115" s="106">
        <v>5.05</v>
      </c>
      <c r="AF5115" s="35"/>
      <c r="AG5115" s="36"/>
      <c r="AH5115" s="36"/>
      <c r="AJ5115" s="37"/>
      <c r="AK5115" s="37"/>
    </row>
    <row r="5116" spans="6:37" x14ac:dyDescent="0.25">
      <c r="F5116" s="106"/>
      <c r="J5116" s="110">
        <v>50346</v>
      </c>
      <c r="K5116" s="106">
        <v>5.05</v>
      </c>
      <c r="AF5116" s="35"/>
      <c r="AG5116" s="36"/>
      <c r="AH5116" s="36"/>
      <c r="AJ5116" s="37"/>
      <c r="AK5116" s="37"/>
    </row>
    <row r="5117" spans="6:37" x14ac:dyDescent="0.25">
      <c r="F5117" s="106"/>
      <c r="J5117" s="110">
        <v>50347</v>
      </c>
      <c r="K5117" s="106">
        <v>5.05</v>
      </c>
      <c r="AF5117" s="35"/>
      <c r="AG5117" s="36"/>
      <c r="AH5117" s="36"/>
      <c r="AJ5117" s="37"/>
      <c r="AK5117" s="37"/>
    </row>
    <row r="5118" spans="6:37" x14ac:dyDescent="0.25">
      <c r="F5118" s="106"/>
      <c r="J5118" s="110">
        <v>50348</v>
      </c>
      <c r="K5118" s="106">
        <v>5.05</v>
      </c>
      <c r="AF5118" s="35"/>
      <c r="AG5118" s="36"/>
      <c r="AH5118" s="36"/>
      <c r="AJ5118" s="37"/>
      <c r="AK5118" s="37"/>
    </row>
    <row r="5119" spans="6:37" x14ac:dyDescent="0.25">
      <c r="F5119" s="106"/>
      <c r="J5119" s="110">
        <v>50349</v>
      </c>
      <c r="K5119" s="106">
        <v>5.05</v>
      </c>
      <c r="AF5119" s="35"/>
      <c r="AG5119" s="36"/>
      <c r="AH5119" s="36"/>
      <c r="AJ5119" s="37"/>
      <c r="AK5119" s="37"/>
    </row>
    <row r="5120" spans="6:37" x14ac:dyDescent="0.25">
      <c r="F5120" s="106"/>
      <c r="J5120" s="110">
        <v>50350</v>
      </c>
      <c r="K5120" s="106">
        <v>5.05</v>
      </c>
      <c r="AF5120" s="35"/>
      <c r="AG5120" s="36"/>
      <c r="AH5120" s="36"/>
      <c r="AJ5120" s="37"/>
      <c r="AK5120" s="37"/>
    </row>
    <row r="5121" spans="6:37" x14ac:dyDescent="0.25">
      <c r="F5121" s="106"/>
      <c r="J5121" s="110">
        <v>50351</v>
      </c>
      <c r="K5121" s="106">
        <v>5.05</v>
      </c>
      <c r="AF5121" s="35"/>
      <c r="AG5121" s="36"/>
      <c r="AH5121" s="36"/>
      <c r="AJ5121" s="37"/>
      <c r="AK5121" s="37"/>
    </row>
    <row r="5122" spans="6:37" x14ac:dyDescent="0.25">
      <c r="F5122" s="106"/>
      <c r="J5122" s="110">
        <v>50352</v>
      </c>
      <c r="K5122" s="106">
        <v>5.05</v>
      </c>
      <c r="AF5122" s="35"/>
      <c r="AG5122" s="36"/>
      <c r="AH5122" s="36"/>
      <c r="AJ5122" s="37"/>
      <c r="AK5122" s="37"/>
    </row>
    <row r="5123" spans="6:37" x14ac:dyDescent="0.25">
      <c r="F5123" s="106"/>
      <c r="J5123" s="110">
        <v>50353</v>
      </c>
      <c r="K5123" s="106">
        <v>5.05</v>
      </c>
      <c r="AF5123" s="35"/>
      <c r="AG5123" s="36"/>
      <c r="AH5123" s="36"/>
      <c r="AJ5123" s="37"/>
      <c r="AK5123" s="37"/>
    </row>
    <row r="5124" spans="6:37" x14ac:dyDescent="0.25">
      <c r="F5124" s="106"/>
      <c r="J5124" s="110">
        <v>50354</v>
      </c>
      <c r="K5124" s="106">
        <v>5.05</v>
      </c>
      <c r="AF5124" s="35"/>
      <c r="AG5124" s="36"/>
      <c r="AH5124" s="36"/>
      <c r="AJ5124" s="37"/>
      <c r="AK5124" s="37"/>
    </row>
    <row r="5125" spans="6:37" x14ac:dyDescent="0.25">
      <c r="F5125" s="106"/>
      <c r="J5125" s="110">
        <v>50355</v>
      </c>
      <c r="K5125" s="106">
        <v>5.05</v>
      </c>
      <c r="AF5125" s="35"/>
      <c r="AG5125" s="36"/>
      <c r="AH5125" s="36"/>
      <c r="AJ5125" s="37"/>
      <c r="AK5125" s="37"/>
    </row>
    <row r="5126" spans="6:37" x14ac:dyDescent="0.25">
      <c r="F5126" s="106"/>
      <c r="J5126" s="110">
        <v>50356</v>
      </c>
      <c r="K5126" s="106">
        <v>5.05</v>
      </c>
      <c r="AF5126" s="35"/>
      <c r="AG5126" s="36"/>
      <c r="AH5126" s="36"/>
      <c r="AJ5126" s="37"/>
      <c r="AK5126" s="37"/>
    </row>
    <row r="5127" spans="6:37" x14ac:dyDescent="0.25">
      <c r="F5127" s="106"/>
      <c r="J5127" s="110">
        <v>50357</v>
      </c>
      <c r="K5127" s="106">
        <v>5.05</v>
      </c>
      <c r="AF5127" s="35"/>
      <c r="AG5127" s="36"/>
      <c r="AH5127" s="36"/>
      <c r="AJ5127" s="37"/>
      <c r="AK5127" s="37"/>
    </row>
    <row r="5128" spans="6:37" x14ac:dyDescent="0.25">
      <c r="F5128" s="106"/>
      <c r="J5128" s="110">
        <v>50358</v>
      </c>
      <c r="K5128" s="106">
        <v>5.05</v>
      </c>
      <c r="AF5128" s="35"/>
      <c r="AG5128" s="36"/>
      <c r="AH5128" s="36"/>
      <c r="AJ5128" s="37"/>
      <c r="AK5128" s="37"/>
    </row>
    <row r="5129" spans="6:37" x14ac:dyDescent="0.25">
      <c r="F5129" s="106"/>
      <c r="J5129" s="110">
        <v>50359</v>
      </c>
      <c r="K5129" s="106">
        <v>5.05</v>
      </c>
      <c r="AF5129" s="35"/>
      <c r="AG5129" s="36"/>
      <c r="AH5129" s="36"/>
      <c r="AJ5129" s="37"/>
      <c r="AK5129" s="37"/>
    </row>
    <row r="5130" spans="6:37" x14ac:dyDescent="0.25">
      <c r="F5130" s="106"/>
      <c r="J5130" s="110">
        <v>50360</v>
      </c>
      <c r="K5130" s="106">
        <v>5.05</v>
      </c>
      <c r="AF5130" s="35"/>
      <c r="AG5130" s="36"/>
      <c r="AH5130" s="36"/>
      <c r="AJ5130" s="37"/>
      <c r="AK5130" s="37"/>
    </row>
    <row r="5131" spans="6:37" x14ac:dyDescent="0.25">
      <c r="F5131" s="106"/>
      <c r="J5131" s="110">
        <v>50361</v>
      </c>
      <c r="K5131" s="106">
        <v>5.05</v>
      </c>
      <c r="AF5131" s="35"/>
      <c r="AG5131" s="36"/>
      <c r="AH5131" s="36"/>
      <c r="AJ5131" s="37"/>
      <c r="AK5131" s="37"/>
    </row>
    <row r="5132" spans="6:37" x14ac:dyDescent="0.25">
      <c r="F5132" s="106"/>
      <c r="J5132" s="110">
        <v>50362</v>
      </c>
      <c r="K5132" s="106">
        <v>5.05</v>
      </c>
      <c r="AF5132" s="35"/>
      <c r="AG5132" s="36"/>
      <c r="AH5132" s="36"/>
      <c r="AJ5132" s="37"/>
      <c r="AK5132" s="37"/>
    </row>
    <row r="5133" spans="6:37" x14ac:dyDescent="0.25">
      <c r="F5133" s="106"/>
      <c r="J5133" s="110">
        <v>50363</v>
      </c>
      <c r="K5133" s="106">
        <v>5.05</v>
      </c>
      <c r="AF5133" s="35"/>
      <c r="AG5133" s="36"/>
      <c r="AH5133" s="36"/>
      <c r="AJ5133" s="37"/>
      <c r="AK5133" s="37"/>
    </row>
    <row r="5134" spans="6:37" x14ac:dyDescent="0.25">
      <c r="F5134" s="106"/>
      <c r="J5134" s="110">
        <v>50364</v>
      </c>
      <c r="K5134" s="106">
        <v>5.05</v>
      </c>
      <c r="AF5134" s="35"/>
      <c r="AG5134" s="36"/>
      <c r="AH5134" s="36"/>
      <c r="AJ5134" s="37"/>
      <c r="AK5134" s="37"/>
    </row>
    <row r="5135" spans="6:37" x14ac:dyDescent="0.25">
      <c r="F5135" s="106"/>
      <c r="J5135" s="110">
        <v>50365</v>
      </c>
      <c r="K5135" s="106">
        <v>5.05</v>
      </c>
      <c r="AF5135" s="35"/>
      <c r="AG5135" s="36"/>
      <c r="AH5135" s="36"/>
      <c r="AJ5135" s="37"/>
      <c r="AK5135" s="37"/>
    </row>
    <row r="5136" spans="6:37" x14ac:dyDescent="0.25">
      <c r="F5136" s="106"/>
      <c r="J5136" s="110">
        <v>50366</v>
      </c>
      <c r="K5136" s="106">
        <v>5.05</v>
      </c>
      <c r="AF5136" s="35"/>
      <c r="AG5136" s="36"/>
      <c r="AH5136" s="36"/>
      <c r="AJ5136" s="37"/>
      <c r="AK5136" s="37"/>
    </row>
    <row r="5137" spans="6:37" x14ac:dyDescent="0.25">
      <c r="F5137" s="106"/>
      <c r="J5137" s="110">
        <v>50367</v>
      </c>
      <c r="K5137" s="106">
        <v>5.05</v>
      </c>
      <c r="AF5137" s="35"/>
      <c r="AG5137" s="36"/>
      <c r="AH5137" s="36"/>
      <c r="AJ5137" s="37"/>
      <c r="AK5137" s="37"/>
    </row>
    <row r="5138" spans="6:37" x14ac:dyDescent="0.25">
      <c r="F5138" s="106"/>
      <c r="J5138" s="110">
        <v>50368</v>
      </c>
      <c r="K5138" s="106">
        <v>5.05</v>
      </c>
      <c r="AF5138" s="35"/>
      <c r="AG5138" s="36"/>
      <c r="AH5138" s="36"/>
      <c r="AJ5138" s="37"/>
      <c r="AK5138" s="37"/>
    </row>
    <row r="5139" spans="6:37" x14ac:dyDescent="0.25">
      <c r="F5139" s="106"/>
      <c r="J5139" s="110">
        <v>50369</v>
      </c>
      <c r="K5139" s="106">
        <v>5.05</v>
      </c>
      <c r="AF5139" s="35"/>
      <c r="AG5139" s="36"/>
      <c r="AH5139" s="36"/>
      <c r="AJ5139" s="37"/>
      <c r="AK5139" s="37"/>
    </row>
    <row r="5140" spans="6:37" x14ac:dyDescent="0.25">
      <c r="F5140" s="106"/>
      <c r="J5140" s="110">
        <v>50370</v>
      </c>
      <c r="K5140" s="106">
        <v>5.05</v>
      </c>
      <c r="AF5140" s="35"/>
      <c r="AG5140" s="36"/>
      <c r="AH5140" s="36"/>
      <c r="AJ5140" s="37"/>
      <c r="AK5140" s="37"/>
    </row>
    <row r="5141" spans="6:37" x14ac:dyDescent="0.25">
      <c r="F5141" s="106"/>
      <c r="J5141" s="110">
        <v>50371</v>
      </c>
      <c r="K5141" s="106">
        <v>5.05</v>
      </c>
      <c r="AF5141" s="35"/>
      <c r="AG5141" s="36"/>
      <c r="AH5141" s="36"/>
      <c r="AJ5141" s="37"/>
      <c r="AK5141" s="37"/>
    </row>
    <row r="5142" spans="6:37" x14ac:dyDescent="0.25">
      <c r="F5142" s="106"/>
      <c r="J5142" s="110">
        <v>50372</v>
      </c>
      <c r="K5142" s="106">
        <v>5.05</v>
      </c>
      <c r="AF5142" s="35"/>
      <c r="AG5142" s="36"/>
      <c r="AH5142" s="36"/>
      <c r="AJ5142" s="37"/>
      <c r="AK5142" s="37"/>
    </row>
    <row r="5143" spans="6:37" x14ac:dyDescent="0.25">
      <c r="F5143" s="106"/>
      <c r="J5143" s="110">
        <v>50373</v>
      </c>
      <c r="K5143" s="106">
        <v>5.05</v>
      </c>
      <c r="AF5143" s="35"/>
      <c r="AG5143" s="36"/>
      <c r="AH5143" s="36"/>
      <c r="AJ5143" s="37"/>
      <c r="AK5143" s="37"/>
    </row>
    <row r="5144" spans="6:37" x14ac:dyDescent="0.25">
      <c r="F5144" s="106"/>
      <c r="J5144" s="110">
        <v>50374</v>
      </c>
      <c r="K5144" s="106">
        <v>5.05</v>
      </c>
      <c r="AF5144" s="35"/>
      <c r="AG5144" s="36"/>
      <c r="AH5144" s="36"/>
      <c r="AJ5144" s="37"/>
      <c r="AK5144" s="37"/>
    </row>
    <row r="5145" spans="6:37" x14ac:dyDescent="0.25">
      <c r="F5145" s="106"/>
      <c r="J5145" s="110">
        <v>50375</v>
      </c>
      <c r="K5145" s="106">
        <v>5.05</v>
      </c>
      <c r="AF5145" s="35"/>
      <c r="AG5145" s="36"/>
      <c r="AH5145" s="36"/>
      <c r="AJ5145" s="37"/>
      <c r="AK5145" s="37"/>
    </row>
    <row r="5146" spans="6:37" x14ac:dyDescent="0.25">
      <c r="F5146" s="106"/>
      <c r="J5146" s="110">
        <v>50376</v>
      </c>
      <c r="K5146" s="106">
        <v>5.05</v>
      </c>
      <c r="AF5146" s="35"/>
      <c r="AG5146" s="36"/>
      <c r="AH5146" s="36"/>
      <c r="AJ5146" s="37"/>
      <c r="AK5146" s="37"/>
    </row>
    <row r="5147" spans="6:37" x14ac:dyDescent="0.25">
      <c r="F5147" s="106"/>
      <c r="J5147" s="110">
        <v>50377</v>
      </c>
      <c r="K5147" s="106">
        <v>5.05</v>
      </c>
      <c r="AF5147" s="35"/>
      <c r="AG5147" s="36"/>
      <c r="AH5147" s="36"/>
      <c r="AJ5147" s="37"/>
      <c r="AK5147" s="37"/>
    </row>
    <row r="5148" spans="6:37" x14ac:dyDescent="0.25">
      <c r="F5148" s="106"/>
      <c r="J5148" s="110">
        <v>50378</v>
      </c>
      <c r="K5148" s="106">
        <v>5.05</v>
      </c>
      <c r="AF5148" s="35"/>
      <c r="AG5148" s="36"/>
      <c r="AH5148" s="36"/>
      <c r="AJ5148" s="37"/>
      <c r="AK5148" s="37"/>
    </row>
    <row r="5149" spans="6:37" x14ac:dyDescent="0.25">
      <c r="F5149" s="106"/>
      <c r="J5149" s="110">
        <v>50379</v>
      </c>
      <c r="K5149" s="106">
        <v>5.05</v>
      </c>
      <c r="AF5149" s="35"/>
      <c r="AG5149" s="36"/>
      <c r="AH5149" s="36"/>
      <c r="AJ5149" s="37"/>
      <c r="AK5149" s="37"/>
    </row>
    <row r="5150" spans="6:37" x14ac:dyDescent="0.25">
      <c r="F5150" s="106"/>
      <c r="J5150" s="110">
        <v>50380</v>
      </c>
      <c r="K5150" s="106">
        <v>5.05</v>
      </c>
      <c r="AF5150" s="35"/>
      <c r="AG5150" s="36"/>
      <c r="AH5150" s="36"/>
      <c r="AJ5150" s="37"/>
      <c r="AK5150" s="37"/>
    </row>
    <row r="5151" spans="6:37" x14ac:dyDescent="0.25">
      <c r="F5151" s="106"/>
      <c r="J5151" s="110">
        <v>50381</v>
      </c>
      <c r="K5151" s="106">
        <v>5.05</v>
      </c>
      <c r="AF5151" s="35"/>
      <c r="AG5151" s="36"/>
      <c r="AH5151" s="36"/>
      <c r="AJ5151" s="37"/>
      <c r="AK5151" s="37"/>
    </row>
    <row r="5152" spans="6:37" x14ac:dyDescent="0.25">
      <c r="F5152" s="106"/>
      <c r="J5152" s="110">
        <v>50382</v>
      </c>
      <c r="K5152" s="106">
        <v>5.05</v>
      </c>
      <c r="AF5152" s="35"/>
      <c r="AG5152" s="36"/>
      <c r="AH5152" s="36"/>
      <c r="AJ5152" s="37"/>
      <c r="AK5152" s="37"/>
    </row>
    <row r="5153" spans="6:37" x14ac:dyDescent="0.25">
      <c r="F5153" s="106"/>
      <c r="J5153" s="110">
        <v>50383</v>
      </c>
      <c r="K5153" s="106">
        <v>5.05</v>
      </c>
      <c r="AF5153" s="35"/>
      <c r="AG5153" s="36"/>
      <c r="AH5153" s="36"/>
      <c r="AJ5153" s="37"/>
      <c r="AK5153" s="37"/>
    </row>
    <row r="5154" spans="6:37" x14ac:dyDescent="0.25">
      <c r="F5154" s="106"/>
      <c r="J5154" s="110">
        <v>50384</v>
      </c>
      <c r="K5154" s="106">
        <v>5.05</v>
      </c>
      <c r="AF5154" s="35"/>
      <c r="AG5154" s="36"/>
      <c r="AH5154" s="36"/>
      <c r="AJ5154" s="37"/>
      <c r="AK5154" s="37"/>
    </row>
    <row r="5155" spans="6:37" x14ac:dyDescent="0.25">
      <c r="F5155" s="106"/>
      <c r="J5155" s="110">
        <v>50385</v>
      </c>
      <c r="K5155" s="106">
        <v>5.05</v>
      </c>
      <c r="AF5155" s="35"/>
      <c r="AG5155" s="36"/>
      <c r="AH5155" s="36"/>
      <c r="AJ5155" s="37"/>
      <c r="AK5155" s="37"/>
    </row>
    <row r="5156" spans="6:37" x14ac:dyDescent="0.25">
      <c r="F5156" s="106"/>
      <c r="J5156" s="110">
        <v>50386</v>
      </c>
      <c r="K5156" s="106">
        <v>5.05</v>
      </c>
      <c r="AF5156" s="35"/>
      <c r="AG5156" s="36"/>
      <c r="AH5156" s="36"/>
      <c r="AJ5156" s="37"/>
      <c r="AK5156" s="37"/>
    </row>
    <row r="5157" spans="6:37" x14ac:dyDescent="0.25">
      <c r="F5157" s="106"/>
      <c r="J5157" s="110">
        <v>50387</v>
      </c>
      <c r="K5157" s="106">
        <v>5.05</v>
      </c>
      <c r="AF5157" s="35"/>
      <c r="AG5157" s="36"/>
      <c r="AH5157" s="36"/>
      <c r="AJ5157" s="37"/>
      <c r="AK5157" s="37"/>
    </row>
    <row r="5158" spans="6:37" x14ac:dyDescent="0.25">
      <c r="F5158" s="106"/>
      <c r="J5158" s="110">
        <v>50388</v>
      </c>
      <c r="K5158" s="106">
        <v>5.05</v>
      </c>
      <c r="AF5158" s="35"/>
      <c r="AG5158" s="36"/>
      <c r="AH5158" s="36"/>
      <c r="AJ5158" s="37"/>
      <c r="AK5158" s="37"/>
    </row>
    <row r="5159" spans="6:37" x14ac:dyDescent="0.25">
      <c r="F5159" s="106"/>
      <c r="J5159" s="110">
        <v>50389</v>
      </c>
      <c r="K5159" s="106">
        <v>5.05</v>
      </c>
      <c r="AF5159" s="35"/>
      <c r="AG5159" s="36"/>
      <c r="AH5159" s="36"/>
      <c r="AJ5159" s="37"/>
      <c r="AK5159" s="37"/>
    </row>
    <row r="5160" spans="6:37" x14ac:dyDescent="0.25">
      <c r="F5160" s="106"/>
      <c r="J5160" s="110">
        <v>50390</v>
      </c>
      <c r="K5160" s="106">
        <v>5.05</v>
      </c>
      <c r="AF5160" s="35"/>
      <c r="AG5160" s="36"/>
      <c r="AH5160" s="36"/>
      <c r="AJ5160" s="37"/>
      <c r="AK5160" s="37"/>
    </row>
    <row r="5161" spans="6:37" x14ac:dyDescent="0.25">
      <c r="F5161" s="106"/>
      <c r="J5161" s="110">
        <v>50391</v>
      </c>
      <c r="K5161" s="106">
        <v>5.05</v>
      </c>
      <c r="AF5161" s="35"/>
      <c r="AG5161" s="36"/>
      <c r="AH5161" s="36"/>
      <c r="AJ5161" s="37"/>
      <c r="AK5161" s="37"/>
    </row>
    <row r="5162" spans="6:37" x14ac:dyDescent="0.25">
      <c r="F5162" s="106"/>
      <c r="J5162" s="110">
        <v>50392</v>
      </c>
      <c r="K5162" s="106">
        <v>5.05</v>
      </c>
      <c r="AF5162" s="35"/>
      <c r="AG5162" s="36"/>
      <c r="AH5162" s="36"/>
      <c r="AJ5162" s="37"/>
      <c r="AK5162" s="37"/>
    </row>
    <row r="5163" spans="6:37" x14ac:dyDescent="0.25">
      <c r="F5163" s="106"/>
      <c r="J5163" s="110">
        <v>50393</v>
      </c>
      <c r="K5163" s="106">
        <v>5.05</v>
      </c>
      <c r="AF5163" s="35"/>
      <c r="AG5163" s="36"/>
      <c r="AH5163" s="36"/>
      <c r="AJ5163" s="37"/>
      <c r="AK5163" s="37"/>
    </row>
    <row r="5164" spans="6:37" x14ac:dyDescent="0.25">
      <c r="F5164" s="106"/>
      <c r="J5164" s="110">
        <v>50394</v>
      </c>
      <c r="K5164" s="106">
        <v>5.05</v>
      </c>
      <c r="AF5164" s="35"/>
      <c r="AG5164" s="36"/>
      <c r="AH5164" s="36"/>
      <c r="AJ5164" s="37"/>
      <c r="AK5164" s="37"/>
    </row>
    <row r="5165" spans="6:37" x14ac:dyDescent="0.25">
      <c r="F5165" s="106"/>
      <c r="J5165" s="110">
        <v>50395</v>
      </c>
      <c r="K5165" s="106">
        <v>5.05</v>
      </c>
      <c r="AF5165" s="35"/>
      <c r="AG5165" s="36"/>
      <c r="AH5165" s="36"/>
      <c r="AJ5165" s="37"/>
      <c r="AK5165" s="37"/>
    </row>
    <row r="5166" spans="6:37" x14ac:dyDescent="0.25">
      <c r="F5166" s="106"/>
      <c r="J5166" s="110">
        <v>50396</v>
      </c>
      <c r="K5166" s="106">
        <v>5.05</v>
      </c>
      <c r="AF5166" s="35"/>
      <c r="AG5166" s="36"/>
      <c r="AH5166" s="36"/>
      <c r="AJ5166" s="37"/>
      <c r="AK5166" s="37"/>
    </row>
    <row r="5167" spans="6:37" x14ac:dyDescent="0.25">
      <c r="F5167" s="106"/>
      <c r="J5167" s="110">
        <v>50397</v>
      </c>
      <c r="K5167" s="106">
        <v>5.05</v>
      </c>
      <c r="AF5167" s="35"/>
      <c r="AG5167" s="36"/>
      <c r="AH5167" s="36"/>
      <c r="AJ5167" s="37"/>
      <c r="AK5167" s="37"/>
    </row>
    <row r="5168" spans="6:37" x14ac:dyDescent="0.25">
      <c r="F5168" s="106"/>
      <c r="J5168" s="110">
        <v>50398</v>
      </c>
      <c r="K5168" s="106">
        <v>5.05</v>
      </c>
      <c r="AF5168" s="35"/>
      <c r="AG5168" s="36"/>
      <c r="AH5168" s="36"/>
      <c r="AJ5168" s="37"/>
      <c r="AK5168" s="37"/>
    </row>
    <row r="5169" spans="6:37" x14ac:dyDescent="0.25">
      <c r="F5169" s="106"/>
      <c r="J5169" s="110">
        <v>50399</v>
      </c>
      <c r="K5169" s="106">
        <v>5.05</v>
      </c>
      <c r="AF5169" s="35"/>
      <c r="AG5169" s="36"/>
      <c r="AH5169" s="36"/>
      <c r="AJ5169" s="37"/>
      <c r="AK5169" s="37"/>
    </row>
    <row r="5170" spans="6:37" x14ac:dyDescent="0.25">
      <c r="F5170" s="106"/>
      <c r="J5170" s="110">
        <v>50400</v>
      </c>
      <c r="K5170" s="106">
        <v>5.05</v>
      </c>
      <c r="AF5170" s="35"/>
      <c r="AG5170" s="36"/>
      <c r="AH5170" s="36"/>
      <c r="AJ5170" s="37"/>
      <c r="AK5170" s="37"/>
    </row>
    <row r="5171" spans="6:37" x14ac:dyDescent="0.25">
      <c r="F5171" s="106"/>
      <c r="J5171" s="110">
        <v>50401</v>
      </c>
      <c r="K5171" s="106">
        <v>5.05</v>
      </c>
      <c r="AF5171" s="35"/>
      <c r="AG5171" s="36"/>
      <c r="AH5171" s="36"/>
      <c r="AJ5171" s="37"/>
      <c r="AK5171" s="37"/>
    </row>
    <row r="5172" spans="6:37" x14ac:dyDescent="0.25">
      <c r="F5172" s="106"/>
      <c r="J5172" s="110">
        <v>50402</v>
      </c>
      <c r="K5172" s="106">
        <v>5.05</v>
      </c>
      <c r="AF5172" s="35"/>
      <c r="AG5172" s="36"/>
      <c r="AH5172" s="36"/>
      <c r="AJ5172" s="37"/>
      <c r="AK5172" s="37"/>
    </row>
    <row r="5173" spans="6:37" x14ac:dyDescent="0.25">
      <c r="F5173" s="106"/>
      <c r="J5173" s="110">
        <v>50403</v>
      </c>
      <c r="K5173" s="106">
        <v>5.05</v>
      </c>
      <c r="AF5173" s="35"/>
      <c r="AG5173" s="36"/>
      <c r="AH5173" s="36"/>
      <c r="AJ5173" s="37"/>
      <c r="AK5173" s="37"/>
    </row>
    <row r="5174" spans="6:37" x14ac:dyDescent="0.25">
      <c r="F5174" s="106"/>
      <c r="J5174" s="110">
        <v>50404</v>
      </c>
      <c r="K5174" s="106">
        <v>5.05</v>
      </c>
      <c r="AF5174" s="35"/>
      <c r="AG5174" s="36"/>
      <c r="AH5174" s="36"/>
      <c r="AJ5174" s="37"/>
      <c r="AK5174" s="37"/>
    </row>
    <row r="5175" spans="6:37" x14ac:dyDescent="0.25">
      <c r="F5175" s="106"/>
      <c r="J5175" s="110">
        <v>50405</v>
      </c>
      <c r="K5175" s="106">
        <v>5.05</v>
      </c>
      <c r="AF5175" s="35"/>
      <c r="AG5175" s="36"/>
      <c r="AH5175" s="36"/>
      <c r="AJ5175" s="37"/>
      <c r="AK5175" s="37"/>
    </row>
    <row r="5176" spans="6:37" x14ac:dyDescent="0.25">
      <c r="F5176" s="106"/>
      <c r="J5176" s="110">
        <v>50406</v>
      </c>
      <c r="K5176" s="106">
        <v>5.05</v>
      </c>
      <c r="AF5176" s="35"/>
      <c r="AG5176" s="36"/>
      <c r="AH5176" s="36"/>
      <c r="AJ5176" s="37"/>
      <c r="AK5176" s="37"/>
    </row>
    <row r="5177" spans="6:37" x14ac:dyDescent="0.25">
      <c r="F5177" s="106"/>
      <c r="J5177" s="110">
        <v>50407</v>
      </c>
      <c r="K5177" s="106">
        <v>5.05</v>
      </c>
      <c r="AF5177" s="35"/>
      <c r="AG5177" s="36"/>
      <c r="AH5177" s="36"/>
      <c r="AJ5177" s="37"/>
      <c r="AK5177" s="37"/>
    </row>
    <row r="5178" spans="6:37" x14ac:dyDescent="0.25">
      <c r="F5178" s="106"/>
      <c r="J5178" s="110">
        <v>50408</v>
      </c>
      <c r="K5178" s="106">
        <v>5.05</v>
      </c>
      <c r="AF5178" s="35"/>
      <c r="AG5178" s="36"/>
      <c r="AH5178" s="36"/>
      <c r="AJ5178" s="37"/>
      <c r="AK5178" s="37"/>
    </row>
    <row r="5179" spans="6:37" x14ac:dyDescent="0.25">
      <c r="F5179" s="106"/>
      <c r="J5179" s="110">
        <v>50409</v>
      </c>
      <c r="K5179" s="106">
        <v>5.05</v>
      </c>
      <c r="AF5179" s="35"/>
      <c r="AG5179" s="36"/>
      <c r="AH5179" s="36"/>
      <c r="AJ5179" s="37"/>
      <c r="AK5179" s="37"/>
    </row>
    <row r="5180" spans="6:37" x14ac:dyDescent="0.25">
      <c r="F5180" s="106"/>
      <c r="J5180" s="110">
        <v>50410</v>
      </c>
      <c r="K5180" s="106">
        <v>5.05</v>
      </c>
      <c r="AF5180" s="35"/>
      <c r="AG5180" s="36"/>
      <c r="AH5180" s="36"/>
      <c r="AJ5180" s="37"/>
      <c r="AK5180" s="37"/>
    </row>
    <row r="5181" spans="6:37" x14ac:dyDescent="0.25">
      <c r="F5181" s="106"/>
      <c r="J5181" s="110">
        <v>50411</v>
      </c>
      <c r="K5181" s="106">
        <v>5.05</v>
      </c>
      <c r="AF5181" s="35"/>
      <c r="AG5181" s="36"/>
      <c r="AH5181" s="36"/>
      <c r="AJ5181" s="37"/>
      <c r="AK5181" s="37"/>
    </row>
    <row r="5182" spans="6:37" x14ac:dyDescent="0.25">
      <c r="F5182" s="106"/>
      <c r="J5182" s="110">
        <v>50412</v>
      </c>
      <c r="K5182" s="106">
        <v>5.05</v>
      </c>
      <c r="AF5182" s="35"/>
      <c r="AG5182" s="36"/>
      <c r="AH5182" s="36"/>
      <c r="AJ5182" s="37"/>
      <c r="AK5182" s="37"/>
    </row>
    <row r="5183" spans="6:37" x14ac:dyDescent="0.25">
      <c r="F5183" s="106"/>
      <c r="J5183" s="110">
        <v>50413</v>
      </c>
      <c r="K5183" s="106">
        <v>5.05</v>
      </c>
      <c r="AF5183" s="35"/>
      <c r="AG5183" s="36"/>
      <c r="AH5183" s="36"/>
      <c r="AJ5183" s="37"/>
      <c r="AK5183" s="37"/>
    </row>
    <row r="5184" spans="6:37" x14ac:dyDescent="0.25">
      <c r="F5184" s="106"/>
      <c r="J5184" s="110">
        <v>50414</v>
      </c>
      <c r="K5184" s="106">
        <v>5.05</v>
      </c>
      <c r="AF5184" s="35"/>
      <c r="AG5184" s="36"/>
      <c r="AH5184" s="36"/>
      <c r="AJ5184" s="37"/>
      <c r="AK5184" s="37"/>
    </row>
    <row r="5185" spans="6:37" x14ac:dyDescent="0.25">
      <c r="F5185" s="106"/>
      <c r="J5185" s="110">
        <v>50415</v>
      </c>
      <c r="K5185" s="106">
        <v>5.05</v>
      </c>
      <c r="AF5185" s="35"/>
      <c r="AG5185" s="36"/>
      <c r="AH5185" s="36"/>
      <c r="AJ5185" s="37"/>
      <c r="AK5185" s="37"/>
    </row>
    <row r="5186" spans="6:37" x14ac:dyDescent="0.25">
      <c r="F5186" s="106"/>
      <c r="J5186" s="110">
        <v>50416</v>
      </c>
      <c r="K5186" s="106">
        <v>5.05</v>
      </c>
      <c r="AF5186" s="35"/>
      <c r="AG5186" s="36"/>
      <c r="AH5186" s="36"/>
      <c r="AJ5186" s="37"/>
      <c r="AK5186" s="37"/>
    </row>
    <row r="5187" spans="6:37" x14ac:dyDescent="0.25">
      <c r="F5187" s="106"/>
      <c r="J5187" s="110">
        <v>50417</v>
      </c>
      <c r="K5187" s="106">
        <v>5.05</v>
      </c>
      <c r="AF5187" s="35"/>
      <c r="AG5187" s="36"/>
      <c r="AH5187" s="36"/>
      <c r="AJ5187" s="37"/>
      <c r="AK5187" s="37"/>
    </row>
    <row r="5188" spans="6:37" x14ac:dyDescent="0.25">
      <c r="F5188" s="106"/>
      <c r="J5188" s="110">
        <v>50418</v>
      </c>
      <c r="K5188" s="106">
        <v>5.05</v>
      </c>
      <c r="AF5188" s="35"/>
      <c r="AG5188" s="36"/>
      <c r="AH5188" s="36"/>
      <c r="AJ5188" s="37"/>
      <c r="AK5188" s="37"/>
    </row>
    <row r="5189" spans="6:37" x14ac:dyDescent="0.25">
      <c r="F5189" s="106"/>
      <c r="J5189" s="110">
        <v>50419</v>
      </c>
      <c r="K5189" s="106">
        <v>5.05</v>
      </c>
      <c r="AF5189" s="35"/>
      <c r="AG5189" s="36"/>
      <c r="AH5189" s="36"/>
      <c r="AJ5189" s="37"/>
      <c r="AK5189" s="37"/>
    </row>
    <row r="5190" spans="6:37" x14ac:dyDescent="0.25">
      <c r="F5190" s="106"/>
      <c r="J5190" s="110">
        <v>50420</v>
      </c>
      <c r="K5190" s="106">
        <v>5.05</v>
      </c>
      <c r="AF5190" s="35"/>
      <c r="AG5190" s="36"/>
      <c r="AH5190" s="36"/>
      <c r="AJ5190" s="37"/>
      <c r="AK5190" s="37"/>
    </row>
    <row r="5191" spans="6:37" x14ac:dyDescent="0.25">
      <c r="F5191" s="106"/>
      <c r="J5191" s="110">
        <v>50421</v>
      </c>
      <c r="K5191" s="106">
        <v>5.05</v>
      </c>
      <c r="AF5191" s="35"/>
      <c r="AG5191" s="36"/>
      <c r="AH5191" s="36"/>
      <c r="AJ5191" s="37"/>
      <c r="AK5191" s="37"/>
    </row>
    <row r="5192" spans="6:37" x14ac:dyDescent="0.25">
      <c r="F5192" s="106"/>
      <c r="J5192" s="110">
        <v>50422</v>
      </c>
      <c r="K5192" s="106">
        <v>5.05</v>
      </c>
      <c r="AF5192" s="35"/>
      <c r="AG5192" s="36"/>
      <c r="AH5192" s="36"/>
      <c r="AJ5192" s="37"/>
      <c r="AK5192" s="37"/>
    </row>
    <row r="5193" spans="6:37" x14ac:dyDescent="0.25">
      <c r="F5193" s="106"/>
      <c r="J5193" s="110">
        <v>50423</v>
      </c>
      <c r="K5193" s="106">
        <v>5.05</v>
      </c>
      <c r="AF5193" s="35"/>
      <c r="AG5193" s="36"/>
      <c r="AH5193" s="36"/>
      <c r="AJ5193" s="37"/>
      <c r="AK5193" s="37"/>
    </row>
    <row r="5194" spans="6:37" x14ac:dyDescent="0.25">
      <c r="F5194" s="106"/>
      <c r="J5194" s="110">
        <v>50424</v>
      </c>
      <c r="K5194" s="106">
        <v>5.05</v>
      </c>
      <c r="AF5194" s="35"/>
      <c r="AG5194" s="36"/>
      <c r="AH5194" s="36"/>
      <c r="AJ5194" s="37"/>
      <c r="AK5194" s="37"/>
    </row>
    <row r="5195" spans="6:37" x14ac:dyDescent="0.25">
      <c r="F5195" s="106"/>
      <c r="J5195" s="110">
        <v>50425</v>
      </c>
      <c r="K5195" s="106">
        <v>5.05</v>
      </c>
      <c r="AF5195" s="35"/>
      <c r="AG5195" s="36"/>
      <c r="AH5195" s="36"/>
      <c r="AJ5195" s="37"/>
      <c r="AK5195" s="37"/>
    </row>
    <row r="5196" spans="6:37" x14ac:dyDescent="0.25">
      <c r="F5196" s="106"/>
      <c r="J5196" s="110">
        <v>50426</v>
      </c>
      <c r="K5196" s="106">
        <v>5.05</v>
      </c>
      <c r="AF5196" s="35"/>
      <c r="AG5196" s="36"/>
      <c r="AH5196" s="36"/>
      <c r="AJ5196" s="37"/>
      <c r="AK5196" s="37"/>
    </row>
    <row r="5197" spans="6:37" x14ac:dyDescent="0.25">
      <c r="F5197" s="106"/>
      <c r="J5197" s="110">
        <v>50427</v>
      </c>
      <c r="K5197" s="106">
        <v>5.05</v>
      </c>
      <c r="AF5197" s="35"/>
      <c r="AG5197" s="36"/>
      <c r="AH5197" s="36"/>
      <c r="AJ5197" s="37"/>
      <c r="AK5197" s="37"/>
    </row>
    <row r="5198" spans="6:37" x14ac:dyDescent="0.25">
      <c r="F5198" s="106"/>
      <c r="J5198" s="110">
        <v>50428</v>
      </c>
      <c r="K5198" s="106">
        <v>5.05</v>
      </c>
      <c r="AF5198" s="35"/>
      <c r="AG5198" s="36"/>
      <c r="AH5198" s="36"/>
      <c r="AJ5198" s="37"/>
      <c r="AK5198" s="37"/>
    </row>
    <row r="5199" spans="6:37" x14ac:dyDescent="0.25">
      <c r="F5199" s="106"/>
      <c r="J5199" s="110">
        <v>50429</v>
      </c>
      <c r="K5199" s="106">
        <v>5.05</v>
      </c>
      <c r="AF5199" s="35"/>
      <c r="AG5199" s="36"/>
      <c r="AH5199" s="36"/>
      <c r="AJ5199" s="37"/>
      <c r="AK5199" s="37"/>
    </row>
    <row r="5200" spans="6:37" x14ac:dyDescent="0.25">
      <c r="F5200" s="106"/>
      <c r="J5200" s="110">
        <v>50430</v>
      </c>
      <c r="K5200" s="106">
        <v>5.05</v>
      </c>
      <c r="AF5200" s="35"/>
      <c r="AG5200" s="36"/>
      <c r="AH5200" s="36"/>
      <c r="AJ5200" s="37"/>
      <c r="AK5200" s="37"/>
    </row>
    <row r="5201" spans="6:37" x14ac:dyDescent="0.25">
      <c r="F5201" s="106"/>
      <c r="J5201" s="110">
        <v>50431</v>
      </c>
      <c r="K5201" s="106">
        <v>5.05</v>
      </c>
      <c r="AF5201" s="35"/>
      <c r="AG5201" s="36"/>
      <c r="AH5201" s="36"/>
      <c r="AJ5201" s="37"/>
      <c r="AK5201" s="37"/>
    </row>
    <row r="5202" spans="6:37" x14ac:dyDescent="0.25">
      <c r="F5202" s="106"/>
      <c r="J5202" s="110">
        <v>50432</v>
      </c>
      <c r="K5202" s="106">
        <v>5.05</v>
      </c>
      <c r="AF5202" s="35"/>
      <c r="AG5202" s="36"/>
      <c r="AH5202" s="36"/>
      <c r="AJ5202" s="37"/>
      <c r="AK5202" s="37"/>
    </row>
    <row r="5203" spans="6:37" x14ac:dyDescent="0.25">
      <c r="F5203" s="106"/>
      <c r="J5203" s="110">
        <v>50433</v>
      </c>
      <c r="K5203" s="106">
        <v>5.05</v>
      </c>
      <c r="AF5203" s="35"/>
      <c r="AG5203" s="36"/>
      <c r="AH5203" s="36"/>
      <c r="AJ5203" s="37"/>
      <c r="AK5203" s="37"/>
    </row>
    <row r="5204" spans="6:37" x14ac:dyDescent="0.25">
      <c r="F5204" s="106"/>
      <c r="J5204" s="110">
        <v>50434</v>
      </c>
      <c r="K5204" s="106">
        <v>5.05</v>
      </c>
      <c r="AF5204" s="35"/>
      <c r="AG5204" s="36"/>
      <c r="AH5204" s="36"/>
      <c r="AJ5204" s="37"/>
      <c r="AK5204" s="37"/>
    </row>
    <row r="5205" spans="6:37" x14ac:dyDescent="0.25">
      <c r="F5205" s="106"/>
      <c r="J5205" s="110">
        <v>50435</v>
      </c>
      <c r="K5205" s="106">
        <v>5.05</v>
      </c>
      <c r="AF5205" s="35"/>
      <c r="AG5205" s="36"/>
      <c r="AH5205" s="36"/>
      <c r="AJ5205" s="37"/>
      <c r="AK5205" s="37"/>
    </row>
    <row r="5206" spans="6:37" x14ac:dyDescent="0.25">
      <c r="F5206" s="106"/>
      <c r="J5206" s="110">
        <v>50436</v>
      </c>
      <c r="K5206" s="106">
        <v>5.05</v>
      </c>
      <c r="AF5206" s="35"/>
      <c r="AG5206" s="36"/>
      <c r="AH5206" s="36"/>
      <c r="AJ5206" s="37"/>
      <c r="AK5206" s="37"/>
    </row>
    <row r="5207" spans="6:37" x14ac:dyDescent="0.25">
      <c r="F5207" s="106"/>
      <c r="J5207" s="110">
        <v>50437</v>
      </c>
      <c r="K5207" s="106">
        <v>5.05</v>
      </c>
      <c r="AF5207" s="35"/>
      <c r="AG5207" s="36"/>
      <c r="AH5207" s="36"/>
      <c r="AJ5207" s="37"/>
      <c r="AK5207" s="37"/>
    </row>
    <row r="5208" spans="6:37" x14ac:dyDescent="0.25">
      <c r="F5208" s="106"/>
      <c r="J5208" s="110">
        <v>50438</v>
      </c>
      <c r="K5208" s="106">
        <v>5.05</v>
      </c>
      <c r="AF5208" s="35"/>
      <c r="AG5208" s="36"/>
      <c r="AH5208" s="36"/>
      <c r="AJ5208" s="37"/>
      <c r="AK5208" s="37"/>
    </row>
    <row r="5209" spans="6:37" x14ac:dyDescent="0.25">
      <c r="F5209" s="106"/>
      <c r="J5209" s="110">
        <v>50439</v>
      </c>
      <c r="K5209" s="106">
        <v>5.05</v>
      </c>
      <c r="AF5209" s="35"/>
      <c r="AG5209" s="36"/>
      <c r="AH5209" s="36"/>
      <c r="AJ5209" s="37"/>
      <c r="AK5209" s="37"/>
    </row>
    <row r="5210" spans="6:37" x14ac:dyDescent="0.25">
      <c r="F5210" s="106"/>
      <c r="J5210" s="110">
        <v>50440</v>
      </c>
      <c r="K5210" s="106">
        <v>5.05</v>
      </c>
      <c r="AF5210" s="35"/>
      <c r="AG5210" s="36"/>
      <c r="AH5210" s="36"/>
      <c r="AJ5210" s="37"/>
      <c r="AK5210" s="37"/>
    </row>
    <row r="5211" spans="6:37" x14ac:dyDescent="0.25">
      <c r="F5211" s="106"/>
      <c r="J5211" s="110">
        <v>50441</v>
      </c>
      <c r="K5211" s="106">
        <v>5.05</v>
      </c>
      <c r="AF5211" s="35"/>
      <c r="AG5211" s="36"/>
      <c r="AH5211" s="36"/>
      <c r="AJ5211" s="37"/>
      <c r="AK5211" s="37"/>
    </row>
    <row r="5212" spans="6:37" x14ac:dyDescent="0.25">
      <c r="F5212" s="106"/>
      <c r="J5212" s="110">
        <v>50442</v>
      </c>
      <c r="K5212" s="106">
        <v>5.05</v>
      </c>
      <c r="AF5212" s="35"/>
      <c r="AG5212" s="36"/>
      <c r="AH5212" s="36"/>
      <c r="AJ5212" s="37"/>
      <c r="AK5212" s="37"/>
    </row>
    <row r="5213" spans="6:37" x14ac:dyDescent="0.25">
      <c r="F5213" s="106"/>
      <c r="J5213" s="110">
        <v>50443</v>
      </c>
      <c r="K5213" s="106">
        <v>5.05</v>
      </c>
      <c r="AF5213" s="35"/>
      <c r="AG5213" s="36"/>
      <c r="AH5213" s="36"/>
      <c r="AJ5213" s="37"/>
      <c r="AK5213" s="37"/>
    </row>
    <row r="5214" spans="6:37" x14ac:dyDescent="0.25">
      <c r="F5214" s="106"/>
      <c r="J5214" s="110">
        <v>50444</v>
      </c>
      <c r="K5214" s="106">
        <v>5.05</v>
      </c>
      <c r="AF5214" s="35"/>
      <c r="AG5214" s="36"/>
      <c r="AH5214" s="36"/>
      <c r="AJ5214" s="37"/>
      <c r="AK5214" s="37"/>
    </row>
    <row r="5215" spans="6:37" x14ac:dyDescent="0.25">
      <c r="F5215" s="106"/>
      <c r="J5215" s="110">
        <v>50445</v>
      </c>
      <c r="K5215" s="106">
        <v>5.05</v>
      </c>
      <c r="AF5215" s="35"/>
      <c r="AG5215" s="36"/>
      <c r="AH5215" s="36"/>
      <c r="AJ5215" s="37"/>
      <c r="AK5215" s="37"/>
    </row>
    <row r="5216" spans="6:37" x14ac:dyDescent="0.25">
      <c r="F5216" s="106"/>
      <c r="J5216" s="110">
        <v>50446</v>
      </c>
      <c r="K5216" s="106">
        <v>5.05</v>
      </c>
      <c r="AF5216" s="35"/>
      <c r="AG5216" s="36"/>
      <c r="AH5216" s="36"/>
      <c r="AJ5216" s="37"/>
      <c r="AK5216" s="37"/>
    </row>
    <row r="5217" spans="6:37" x14ac:dyDescent="0.25">
      <c r="F5217" s="106"/>
      <c r="J5217" s="110">
        <v>50447</v>
      </c>
      <c r="K5217" s="106">
        <v>5.05</v>
      </c>
      <c r="AF5217" s="35"/>
      <c r="AG5217" s="36"/>
      <c r="AH5217" s="36"/>
      <c r="AJ5217" s="37"/>
      <c r="AK5217" s="37"/>
    </row>
    <row r="5218" spans="6:37" x14ac:dyDescent="0.25">
      <c r="F5218" s="106"/>
      <c r="J5218" s="110">
        <v>50448</v>
      </c>
      <c r="K5218" s="106">
        <v>5.05</v>
      </c>
      <c r="AF5218" s="35"/>
      <c r="AG5218" s="36"/>
      <c r="AH5218" s="36"/>
      <c r="AJ5218" s="37"/>
      <c r="AK5218" s="37"/>
    </row>
    <row r="5219" spans="6:37" x14ac:dyDescent="0.25">
      <c r="F5219" s="106"/>
      <c r="J5219" s="110">
        <v>50449</v>
      </c>
      <c r="K5219" s="106">
        <v>5.05</v>
      </c>
      <c r="AF5219" s="35"/>
      <c r="AG5219" s="36"/>
      <c r="AH5219" s="36"/>
      <c r="AJ5219" s="37"/>
      <c r="AK5219" s="37"/>
    </row>
    <row r="5220" spans="6:37" x14ac:dyDescent="0.25">
      <c r="F5220" s="106"/>
      <c r="J5220" s="110">
        <v>50450</v>
      </c>
      <c r="K5220" s="106">
        <v>5.05</v>
      </c>
      <c r="AF5220" s="35"/>
      <c r="AG5220" s="36"/>
      <c r="AH5220" s="36"/>
      <c r="AJ5220" s="37"/>
      <c r="AK5220" s="37"/>
    </row>
    <row r="5221" spans="6:37" x14ac:dyDescent="0.25">
      <c r="F5221" s="106"/>
      <c r="J5221" s="110">
        <v>50451</v>
      </c>
      <c r="K5221" s="106">
        <v>5.05</v>
      </c>
      <c r="AF5221" s="35"/>
      <c r="AG5221" s="36"/>
      <c r="AH5221" s="36"/>
      <c r="AJ5221" s="37"/>
      <c r="AK5221" s="37"/>
    </row>
    <row r="5222" spans="6:37" x14ac:dyDescent="0.25">
      <c r="F5222" s="106"/>
      <c r="J5222" s="110">
        <v>50452</v>
      </c>
      <c r="K5222" s="106">
        <v>5.05</v>
      </c>
      <c r="AF5222" s="35"/>
      <c r="AG5222" s="36"/>
      <c r="AH5222" s="36"/>
      <c r="AJ5222" s="37"/>
      <c r="AK5222" s="37"/>
    </row>
    <row r="5223" spans="6:37" x14ac:dyDescent="0.25">
      <c r="F5223" s="106"/>
      <c r="J5223" s="110">
        <v>50453</v>
      </c>
      <c r="K5223" s="106">
        <v>5.05</v>
      </c>
      <c r="AF5223" s="35"/>
      <c r="AG5223" s="36"/>
      <c r="AH5223" s="36"/>
      <c r="AJ5223" s="37"/>
      <c r="AK5223" s="37"/>
    </row>
    <row r="5224" spans="6:37" x14ac:dyDescent="0.25">
      <c r="F5224" s="106"/>
      <c r="J5224" s="110">
        <v>50454</v>
      </c>
      <c r="K5224" s="106">
        <v>5.05</v>
      </c>
      <c r="AF5224" s="35"/>
      <c r="AG5224" s="36"/>
      <c r="AH5224" s="36"/>
      <c r="AJ5224" s="37"/>
      <c r="AK5224" s="37"/>
    </row>
    <row r="5225" spans="6:37" x14ac:dyDescent="0.25">
      <c r="F5225" s="106"/>
      <c r="J5225" s="110">
        <v>50455</v>
      </c>
      <c r="K5225" s="106">
        <v>5.05</v>
      </c>
      <c r="AF5225" s="35"/>
      <c r="AG5225" s="36"/>
      <c r="AH5225" s="36"/>
      <c r="AJ5225" s="37"/>
      <c r="AK5225" s="37"/>
    </row>
    <row r="5226" spans="6:37" x14ac:dyDescent="0.25">
      <c r="F5226" s="106"/>
      <c r="J5226" s="110">
        <v>50456</v>
      </c>
      <c r="K5226" s="106">
        <v>5.05</v>
      </c>
      <c r="AF5226" s="35"/>
      <c r="AG5226" s="36"/>
      <c r="AH5226" s="36"/>
      <c r="AJ5226" s="37"/>
      <c r="AK5226" s="37"/>
    </row>
    <row r="5227" spans="6:37" x14ac:dyDescent="0.25">
      <c r="F5227" s="106"/>
      <c r="J5227" s="110">
        <v>50457</v>
      </c>
      <c r="K5227" s="106">
        <v>5.05</v>
      </c>
      <c r="AF5227" s="35"/>
      <c r="AG5227" s="36"/>
      <c r="AH5227" s="36"/>
      <c r="AJ5227" s="37"/>
      <c r="AK5227" s="37"/>
    </row>
    <row r="5228" spans="6:37" x14ac:dyDescent="0.25">
      <c r="F5228" s="106"/>
      <c r="J5228" s="110">
        <v>50458</v>
      </c>
      <c r="K5228" s="106">
        <v>5.05</v>
      </c>
      <c r="AF5228" s="35"/>
      <c r="AG5228" s="36"/>
      <c r="AH5228" s="36"/>
      <c r="AJ5228" s="37"/>
      <c r="AK5228" s="37"/>
    </row>
    <row r="5229" spans="6:37" x14ac:dyDescent="0.25">
      <c r="F5229" s="106"/>
      <c r="J5229" s="110">
        <v>50459</v>
      </c>
      <c r="K5229" s="106">
        <v>5.05</v>
      </c>
      <c r="AF5229" s="35"/>
      <c r="AG5229" s="36"/>
      <c r="AH5229" s="36"/>
      <c r="AJ5229" s="37"/>
      <c r="AK5229" s="37"/>
    </row>
    <row r="5230" spans="6:37" x14ac:dyDescent="0.25">
      <c r="F5230" s="106"/>
      <c r="J5230" s="110">
        <v>50460</v>
      </c>
      <c r="K5230" s="106">
        <v>5.05</v>
      </c>
      <c r="AF5230" s="35"/>
      <c r="AG5230" s="36"/>
      <c r="AH5230" s="36"/>
      <c r="AJ5230" s="37"/>
      <c r="AK5230" s="37"/>
    </row>
    <row r="5231" spans="6:37" x14ac:dyDescent="0.25">
      <c r="F5231" s="106"/>
      <c r="J5231" s="110">
        <v>50461</v>
      </c>
      <c r="K5231" s="106">
        <v>5.05</v>
      </c>
      <c r="AF5231" s="35"/>
      <c r="AG5231" s="36"/>
      <c r="AH5231" s="36"/>
      <c r="AJ5231" s="37"/>
      <c r="AK5231" s="37"/>
    </row>
    <row r="5232" spans="6:37" x14ac:dyDescent="0.25">
      <c r="F5232" s="106"/>
      <c r="J5232" s="110">
        <v>50462</v>
      </c>
      <c r="K5232" s="106">
        <v>5.05</v>
      </c>
      <c r="AF5232" s="35"/>
      <c r="AG5232" s="36"/>
      <c r="AH5232" s="36"/>
      <c r="AJ5232" s="37"/>
      <c r="AK5232" s="37"/>
    </row>
    <row r="5233" spans="6:37" x14ac:dyDescent="0.25">
      <c r="F5233" s="106"/>
      <c r="J5233" s="110">
        <v>50463</v>
      </c>
      <c r="K5233" s="106">
        <v>5.05</v>
      </c>
      <c r="AF5233" s="35"/>
      <c r="AG5233" s="36"/>
      <c r="AH5233" s="36"/>
      <c r="AJ5233" s="37"/>
      <c r="AK5233" s="37"/>
    </row>
    <row r="5234" spans="6:37" x14ac:dyDescent="0.25">
      <c r="F5234" s="106"/>
      <c r="J5234" s="110">
        <v>50464</v>
      </c>
      <c r="K5234" s="106">
        <v>5.05</v>
      </c>
      <c r="AF5234" s="35"/>
      <c r="AG5234" s="36"/>
      <c r="AH5234" s="36"/>
      <c r="AJ5234" s="37"/>
      <c r="AK5234" s="37"/>
    </row>
    <row r="5235" spans="6:37" x14ac:dyDescent="0.25">
      <c r="F5235" s="106"/>
      <c r="J5235" s="110">
        <v>50465</v>
      </c>
      <c r="K5235" s="106">
        <v>5.05</v>
      </c>
      <c r="AF5235" s="35"/>
      <c r="AG5235" s="36"/>
      <c r="AH5235" s="36"/>
      <c r="AJ5235" s="37"/>
      <c r="AK5235" s="37"/>
    </row>
    <row r="5236" spans="6:37" x14ac:dyDescent="0.25">
      <c r="F5236" s="106"/>
      <c r="J5236" s="110">
        <v>50466</v>
      </c>
      <c r="K5236" s="106">
        <v>5.05</v>
      </c>
      <c r="AF5236" s="35"/>
      <c r="AG5236" s="36"/>
      <c r="AH5236" s="36"/>
      <c r="AJ5236" s="37"/>
      <c r="AK5236" s="37"/>
    </row>
    <row r="5237" spans="6:37" x14ac:dyDescent="0.25">
      <c r="F5237" s="106"/>
      <c r="J5237" s="110">
        <v>50467</v>
      </c>
      <c r="K5237" s="106">
        <v>5.05</v>
      </c>
      <c r="AF5237" s="35"/>
      <c r="AG5237" s="36"/>
      <c r="AH5237" s="36"/>
      <c r="AJ5237" s="37"/>
      <c r="AK5237" s="37"/>
    </row>
    <row r="5238" spans="6:37" x14ac:dyDescent="0.25">
      <c r="F5238" s="106"/>
      <c r="J5238" s="110">
        <v>50468</v>
      </c>
      <c r="K5238" s="106">
        <v>5.05</v>
      </c>
      <c r="AF5238" s="35"/>
      <c r="AG5238" s="36"/>
      <c r="AH5238" s="36"/>
      <c r="AJ5238" s="37"/>
      <c r="AK5238" s="37"/>
    </row>
    <row r="5239" spans="6:37" x14ac:dyDescent="0.25">
      <c r="F5239" s="106"/>
      <c r="J5239" s="110">
        <v>50469</v>
      </c>
      <c r="K5239" s="106">
        <v>5.05</v>
      </c>
      <c r="AF5239" s="35"/>
      <c r="AG5239" s="36"/>
      <c r="AH5239" s="36"/>
      <c r="AJ5239" s="37"/>
      <c r="AK5239" s="37"/>
    </row>
    <row r="5240" spans="6:37" x14ac:dyDescent="0.25">
      <c r="F5240" s="106"/>
      <c r="J5240" s="110">
        <v>50470</v>
      </c>
      <c r="K5240" s="106">
        <v>5.05</v>
      </c>
      <c r="AF5240" s="35"/>
      <c r="AG5240" s="36"/>
      <c r="AH5240" s="36"/>
      <c r="AJ5240" s="37"/>
      <c r="AK5240" s="37"/>
    </row>
    <row r="5241" spans="6:37" x14ac:dyDescent="0.25">
      <c r="F5241" s="106"/>
      <c r="J5241" s="110">
        <v>50471</v>
      </c>
      <c r="K5241" s="106">
        <v>5.05</v>
      </c>
      <c r="AF5241" s="35"/>
      <c r="AG5241" s="36"/>
      <c r="AH5241" s="36"/>
      <c r="AJ5241" s="37"/>
      <c r="AK5241" s="37"/>
    </row>
    <row r="5242" spans="6:37" x14ac:dyDescent="0.25">
      <c r="F5242" s="106"/>
      <c r="J5242" s="110">
        <v>50472</v>
      </c>
      <c r="K5242" s="106">
        <v>5.05</v>
      </c>
      <c r="AF5242" s="35"/>
      <c r="AG5242" s="36"/>
      <c r="AH5242" s="36"/>
      <c r="AJ5242" s="37"/>
      <c r="AK5242" s="37"/>
    </row>
    <row r="5243" spans="6:37" x14ac:dyDescent="0.25">
      <c r="F5243" s="106"/>
      <c r="J5243" s="110">
        <v>50473</v>
      </c>
      <c r="K5243" s="106">
        <v>5.05</v>
      </c>
      <c r="AF5243" s="35"/>
      <c r="AG5243" s="36"/>
      <c r="AH5243" s="36"/>
      <c r="AJ5243" s="37"/>
      <c r="AK5243" s="37"/>
    </row>
    <row r="5244" spans="6:37" x14ac:dyDescent="0.25">
      <c r="F5244" s="106"/>
      <c r="J5244" s="110">
        <v>50474</v>
      </c>
      <c r="K5244" s="106">
        <v>5.05</v>
      </c>
      <c r="AF5244" s="35"/>
      <c r="AG5244" s="36"/>
      <c r="AH5244" s="36"/>
      <c r="AJ5244" s="37"/>
      <c r="AK5244" s="37"/>
    </row>
    <row r="5245" spans="6:37" x14ac:dyDescent="0.25">
      <c r="F5245" s="106"/>
      <c r="J5245" s="110">
        <v>50475</v>
      </c>
      <c r="K5245" s="106">
        <v>5.05</v>
      </c>
      <c r="AF5245" s="35"/>
      <c r="AG5245" s="36"/>
      <c r="AH5245" s="36"/>
      <c r="AJ5245" s="37"/>
      <c r="AK5245" s="37"/>
    </row>
    <row r="5246" spans="6:37" x14ac:dyDescent="0.25">
      <c r="F5246" s="106"/>
      <c r="J5246" s="110">
        <v>50476</v>
      </c>
      <c r="K5246" s="106">
        <v>5.05</v>
      </c>
      <c r="AF5246" s="35"/>
      <c r="AG5246" s="36"/>
      <c r="AH5246" s="36"/>
      <c r="AJ5246" s="37"/>
      <c r="AK5246" s="37"/>
    </row>
    <row r="5247" spans="6:37" x14ac:dyDescent="0.25">
      <c r="F5247" s="106"/>
      <c r="J5247" s="110">
        <v>50477</v>
      </c>
      <c r="K5247" s="106">
        <v>5.05</v>
      </c>
      <c r="AF5247" s="35"/>
      <c r="AG5247" s="36"/>
      <c r="AH5247" s="36"/>
      <c r="AJ5247" s="37"/>
      <c r="AK5247" s="37"/>
    </row>
    <row r="5248" spans="6:37" x14ac:dyDescent="0.25">
      <c r="F5248" s="106"/>
      <c r="J5248" s="110">
        <v>50478</v>
      </c>
      <c r="K5248" s="106">
        <v>5.05</v>
      </c>
      <c r="AF5248" s="35"/>
      <c r="AG5248" s="36"/>
      <c r="AH5248" s="36"/>
      <c r="AJ5248" s="37"/>
      <c r="AK5248" s="37"/>
    </row>
    <row r="5249" spans="6:37" x14ac:dyDescent="0.25">
      <c r="F5249" s="106"/>
      <c r="J5249" s="110">
        <v>50479</v>
      </c>
      <c r="K5249" s="106">
        <v>5.05</v>
      </c>
      <c r="AF5249" s="35"/>
      <c r="AG5249" s="36"/>
      <c r="AH5249" s="36"/>
      <c r="AJ5249" s="37"/>
      <c r="AK5249" s="37"/>
    </row>
    <row r="5250" spans="6:37" x14ac:dyDescent="0.25">
      <c r="F5250" s="106"/>
      <c r="J5250" s="110">
        <v>50480</v>
      </c>
      <c r="K5250" s="106">
        <v>5.05</v>
      </c>
      <c r="AF5250" s="35"/>
      <c r="AG5250" s="36"/>
      <c r="AH5250" s="36"/>
      <c r="AJ5250" s="37"/>
      <c r="AK5250" s="37"/>
    </row>
    <row r="5251" spans="6:37" x14ac:dyDescent="0.25">
      <c r="F5251" s="106"/>
      <c r="J5251" s="110">
        <v>50481</v>
      </c>
      <c r="K5251" s="106">
        <v>5.05</v>
      </c>
      <c r="AF5251" s="35"/>
      <c r="AG5251" s="36"/>
      <c r="AH5251" s="36"/>
      <c r="AJ5251" s="37"/>
      <c r="AK5251" s="37"/>
    </row>
    <row r="5252" spans="6:37" x14ac:dyDescent="0.25">
      <c r="F5252" s="106"/>
      <c r="J5252" s="110">
        <v>50482</v>
      </c>
      <c r="K5252" s="106">
        <v>5.05</v>
      </c>
      <c r="AF5252" s="35"/>
      <c r="AG5252" s="36"/>
      <c r="AH5252" s="36"/>
      <c r="AJ5252" s="37"/>
      <c r="AK5252" s="37"/>
    </row>
    <row r="5253" spans="6:37" x14ac:dyDescent="0.25">
      <c r="F5253" s="106"/>
      <c r="J5253" s="110">
        <v>50483</v>
      </c>
      <c r="K5253" s="106">
        <v>5.05</v>
      </c>
      <c r="AF5253" s="35"/>
      <c r="AG5253" s="36"/>
      <c r="AH5253" s="36"/>
      <c r="AJ5253" s="37"/>
      <c r="AK5253" s="37"/>
    </row>
    <row r="5254" spans="6:37" x14ac:dyDescent="0.25">
      <c r="F5254" s="106"/>
      <c r="J5254" s="110">
        <v>50484</v>
      </c>
      <c r="K5254" s="106">
        <v>5.05</v>
      </c>
      <c r="AF5254" s="35"/>
      <c r="AG5254" s="36"/>
      <c r="AH5254" s="36"/>
      <c r="AJ5254" s="37"/>
      <c r="AK5254" s="37"/>
    </row>
    <row r="5255" spans="6:37" x14ac:dyDescent="0.25">
      <c r="F5255" s="106"/>
      <c r="J5255" s="110">
        <v>50485</v>
      </c>
      <c r="K5255" s="106">
        <v>5.05</v>
      </c>
      <c r="AF5255" s="35"/>
      <c r="AG5255" s="36"/>
      <c r="AH5255" s="36"/>
      <c r="AJ5255" s="37"/>
      <c r="AK5255" s="37"/>
    </row>
    <row r="5256" spans="6:37" x14ac:dyDescent="0.25">
      <c r="F5256" s="106"/>
      <c r="J5256" s="110">
        <v>50486</v>
      </c>
      <c r="K5256" s="106">
        <v>5.05</v>
      </c>
      <c r="AF5256" s="35"/>
      <c r="AG5256" s="36"/>
      <c r="AH5256" s="36"/>
      <c r="AJ5256" s="37"/>
      <c r="AK5256" s="37"/>
    </row>
    <row r="5257" spans="6:37" x14ac:dyDescent="0.25">
      <c r="F5257" s="106"/>
      <c r="J5257" s="110">
        <v>50487</v>
      </c>
      <c r="K5257" s="106">
        <v>5.05</v>
      </c>
      <c r="AF5257" s="35"/>
      <c r="AG5257" s="36"/>
      <c r="AH5257" s="36"/>
      <c r="AJ5257" s="37"/>
      <c r="AK5257" s="37"/>
    </row>
    <row r="5258" spans="6:37" x14ac:dyDescent="0.25">
      <c r="F5258" s="106"/>
      <c r="J5258" s="110">
        <v>50488</v>
      </c>
      <c r="K5258" s="106">
        <v>5.05</v>
      </c>
      <c r="AF5258" s="35"/>
      <c r="AG5258" s="36"/>
      <c r="AH5258" s="36"/>
      <c r="AJ5258" s="37"/>
      <c r="AK5258" s="37"/>
    </row>
    <row r="5259" spans="6:37" x14ac:dyDescent="0.25">
      <c r="F5259" s="106"/>
      <c r="J5259" s="110">
        <v>50489</v>
      </c>
      <c r="K5259" s="106">
        <v>5.05</v>
      </c>
      <c r="AF5259" s="35"/>
      <c r="AG5259" s="36"/>
      <c r="AH5259" s="36"/>
      <c r="AJ5259" s="37"/>
      <c r="AK5259" s="37"/>
    </row>
    <row r="5260" spans="6:37" x14ac:dyDescent="0.25">
      <c r="F5260" s="106"/>
      <c r="J5260" s="110">
        <v>50490</v>
      </c>
      <c r="K5260" s="106">
        <v>5.05</v>
      </c>
      <c r="AF5260" s="35"/>
      <c r="AG5260" s="36"/>
      <c r="AH5260" s="36"/>
      <c r="AJ5260" s="37"/>
      <c r="AK5260" s="37"/>
    </row>
    <row r="5261" spans="6:37" x14ac:dyDescent="0.25">
      <c r="F5261" s="106"/>
      <c r="J5261" s="110">
        <v>50491</v>
      </c>
      <c r="K5261" s="106">
        <v>5.05</v>
      </c>
      <c r="AF5261" s="35"/>
      <c r="AG5261" s="36"/>
      <c r="AH5261" s="36"/>
      <c r="AJ5261" s="37"/>
      <c r="AK5261" s="37"/>
    </row>
    <row r="5262" spans="6:37" x14ac:dyDescent="0.25">
      <c r="F5262" s="106"/>
      <c r="J5262" s="110">
        <v>50492</v>
      </c>
      <c r="K5262" s="106">
        <v>5.05</v>
      </c>
      <c r="AF5262" s="35"/>
      <c r="AG5262" s="36"/>
      <c r="AH5262" s="36"/>
      <c r="AJ5262" s="37"/>
      <c r="AK5262" s="37"/>
    </row>
    <row r="5263" spans="6:37" x14ac:dyDescent="0.25">
      <c r="F5263" s="106"/>
      <c r="J5263" s="110">
        <v>50493</v>
      </c>
      <c r="K5263" s="106">
        <v>5.05</v>
      </c>
      <c r="AF5263" s="35"/>
      <c r="AG5263" s="36"/>
      <c r="AH5263" s="36"/>
      <c r="AJ5263" s="37"/>
      <c r="AK5263" s="37"/>
    </row>
    <row r="5264" spans="6:37" x14ac:dyDescent="0.25">
      <c r="F5264" s="106"/>
      <c r="J5264" s="110">
        <v>50494</v>
      </c>
      <c r="K5264" s="106">
        <v>5.05</v>
      </c>
      <c r="AF5264" s="35"/>
      <c r="AG5264" s="36"/>
      <c r="AH5264" s="36"/>
      <c r="AJ5264" s="37"/>
      <c r="AK5264" s="37"/>
    </row>
    <row r="5265" spans="6:37" x14ac:dyDescent="0.25">
      <c r="F5265" s="106"/>
      <c r="J5265" s="110">
        <v>50495</v>
      </c>
      <c r="K5265" s="106">
        <v>5.05</v>
      </c>
      <c r="AF5265" s="35"/>
      <c r="AG5265" s="36"/>
      <c r="AH5265" s="36"/>
      <c r="AJ5265" s="37"/>
      <c r="AK5265" s="37"/>
    </row>
    <row r="5266" spans="6:37" x14ac:dyDescent="0.25">
      <c r="F5266" s="106"/>
      <c r="J5266" s="110">
        <v>50496</v>
      </c>
      <c r="K5266" s="106">
        <v>5.05</v>
      </c>
      <c r="AF5266" s="35"/>
      <c r="AG5266" s="36"/>
      <c r="AH5266" s="36"/>
      <c r="AJ5266" s="37"/>
      <c r="AK5266" s="37"/>
    </row>
    <row r="5267" spans="6:37" x14ac:dyDescent="0.25">
      <c r="F5267" s="106"/>
      <c r="J5267" s="110">
        <v>50497</v>
      </c>
      <c r="K5267" s="106">
        <v>5.05</v>
      </c>
      <c r="AF5267" s="35"/>
      <c r="AG5267" s="36"/>
      <c r="AH5267" s="36"/>
      <c r="AJ5267" s="37"/>
      <c r="AK5267" s="37"/>
    </row>
    <row r="5268" spans="6:37" x14ac:dyDescent="0.25">
      <c r="F5268" s="106"/>
      <c r="J5268" s="110">
        <v>50498</v>
      </c>
      <c r="K5268" s="106">
        <v>5.05</v>
      </c>
      <c r="AF5268" s="35"/>
      <c r="AG5268" s="36"/>
      <c r="AH5268" s="36"/>
      <c r="AJ5268" s="37"/>
      <c r="AK5268" s="37"/>
    </row>
    <row r="5269" spans="6:37" x14ac:dyDescent="0.25">
      <c r="F5269" s="106"/>
      <c r="J5269" s="110">
        <v>50499</v>
      </c>
      <c r="K5269" s="106">
        <v>5.05</v>
      </c>
      <c r="AF5269" s="35"/>
      <c r="AG5269" s="36"/>
      <c r="AH5269" s="36"/>
      <c r="AJ5269" s="37"/>
      <c r="AK5269" s="37"/>
    </row>
    <row r="5270" spans="6:37" x14ac:dyDescent="0.25">
      <c r="F5270" s="106"/>
      <c r="J5270" s="110">
        <v>50500</v>
      </c>
      <c r="K5270" s="106">
        <v>5.05</v>
      </c>
      <c r="AF5270" s="35"/>
      <c r="AG5270" s="36"/>
      <c r="AH5270" s="36"/>
      <c r="AJ5270" s="37"/>
      <c r="AK5270" s="37"/>
    </row>
    <row r="5271" spans="6:37" x14ac:dyDescent="0.25">
      <c r="F5271" s="106"/>
      <c r="J5271" s="110">
        <v>50501</v>
      </c>
      <c r="K5271" s="106">
        <v>5.05</v>
      </c>
      <c r="AF5271" s="35"/>
      <c r="AG5271" s="36"/>
      <c r="AH5271" s="36"/>
      <c r="AJ5271" s="37"/>
      <c r="AK5271" s="37"/>
    </row>
    <row r="5272" spans="6:37" x14ac:dyDescent="0.25">
      <c r="F5272" s="106"/>
      <c r="J5272" s="110">
        <v>50502</v>
      </c>
      <c r="K5272" s="106">
        <v>5.05</v>
      </c>
      <c r="AF5272" s="35"/>
      <c r="AG5272" s="36"/>
      <c r="AH5272" s="36"/>
      <c r="AJ5272" s="37"/>
      <c r="AK5272" s="37"/>
    </row>
    <row r="5273" spans="6:37" x14ac:dyDescent="0.25">
      <c r="F5273" s="106"/>
      <c r="J5273" s="110">
        <v>50503</v>
      </c>
      <c r="K5273" s="106">
        <v>5.05</v>
      </c>
      <c r="AF5273" s="35"/>
      <c r="AG5273" s="36"/>
      <c r="AH5273" s="36"/>
      <c r="AJ5273" s="37"/>
      <c r="AK5273" s="37"/>
    </row>
    <row r="5274" spans="6:37" x14ac:dyDescent="0.25">
      <c r="F5274" s="106"/>
      <c r="J5274" s="110">
        <v>50504</v>
      </c>
      <c r="K5274" s="106">
        <v>5.05</v>
      </c>
      <c r="AF5274" s="35"/>
      <c r="AG5274" s="36"/>
      <c r="AH5274" s="36"/>
      <c r="AJ5274" s="37"/>
      <c r="AK5274" s="37"/>
    </row>
    <row r="5275" spans="6:37" x14ac:dyDescent="0.25">
      <c r="F5275" s="106"/>
      <c r="J5275" s="110">
        <v>50505</v>
      </c>
      <c r="K5275" s="106">
        <v>5.05</v>
      </c>
      <c r="AF5275" s="35"/>
      <c r="AG5275" s="36"/>
      <c r="AH5275" s="36"/>
      <c r="AJ5275" s="37"/>
      <c r="AK5275" s="37"/>
    </row>
    <row r="5276" spans="6:37" x14ac:dyDescent="0.25">
      <c r="F5276" s="106"/>
      <c r="J5276" s="110">
        <v>50506</v>
      </c>
      <c r="K5276" s="106">
        <v>5.05</v>
      </c>
      <c r="AF5276" s="35"/>
      <c r="AG5276" s="36"/>
      <c r="AH5276" s="36"/>
      <c r="AJ5276" s="37"/>
      <c r="AK5276" s="37"/>
    </row>
    <row r="5277" spans="6:37" x14ac:dyDescent="0.25">
      <c r="F5277" s="106"/>
      <c r="J5277" s="110">
        <v>50507</v>
      </c>
      <c r="K5277" s="106">
        <v>5.05</v>
      </c>
      <c r="AF5277" s="35"/>
      <c r="AG5277" s="36"/>
      <c r="AH5277" s="36"/>
      <c r="AJ5277" s="37"/>
      <c r="AK5277" s="37"/>
    </row>
    <row r="5278" spans="6:37" x14ac:dyDescent="0.25">
      <c r="F5278" s="106"/>
      <c r="J5278" s="110">
        <v>50508</v>
      </c>
      <c r="K5278" s="106">
        <v>5.05</v>
      </c>
      <c r="AF5278" s="35"/>
      <c r="AG5278" s="36"/>
      <c r="AH5278" s="36"/>
      <c r="AJ5278" s="37"/>
      <c r="AK5278" s="37"/>
    </row>
    <row r="5279" spans="6:37" x14ac:dyDescent="0.25">
      <c r="F5279" s="106"/>
      <c r="J5279" s="110">
        <v>50509</v>
      </c>
      <c r="K5279" s="106">
        <v>5.05</v>
      </c>
      <c r="AF5279" s="35"/>
      <c r="AG5279" s="36"/>
      <c r="AH5279" s="36"/>
      <c r="AJ5279" s="37"/>
      <c r="AK5279" s="37"/>
    </row>
    <row r="5280" spans="6:37" x14ac:dyDescent="0.25">
      <c r="F5280" s="106"/>
      <c r="J5280" s="110">
        <v>50510</v>
      </c>
      <c r="K5280" s="106">
        <v>5.05</v>
      </c>
      <c r="AF5280" s="35"/>
      <c r="AG5280" s="36"/>
      <c r="AH5280" s="36"/>
      <c r="AJ5280" s="37"/>
      <c r="AK5280" s="37"/>
    </row>
    <row r="5281" spans="6:37" x14ac:dyDescent="0.25">
      <c r="F5281" s="106"/>
      <c r="J5281" s="110">
        <v>50511</v>
      </c>
      <c r="K5281" s="106">
        <v>5.05</v>
      </c>
      <c r="AF5281" s="35"/>
      <c r="AG5281" s="36"/>
      <c r="AH5281" s="36"/>
      <c r="AJ5281" s="37"/>
      <c r="AK5281" s="37"/>
    </row>
    <row r="5282" spans="6:37" x14ac:dyDescent="0.25">
      <c r="F5282" s="106"/>
      <c r="J5282" s="110">
        <v>50512</v>
      </c>
      <c r="K5282" s="106">
        <v>5.05</v>
      </c>
      <c r="AF5282" s="35"/>
      <c r="AG5282" s="36"/>
      <c r="AH5282" s="36"/>
      <c r="AJ5282" s="37"/>
      <c r="AK5282" s="37"/>
    </row>
    <row r="5283" spans="6:37" x14ac:dyDescent="0.25">
      <c r="F5283" s="106"/>
      <c r="J5283" s="110">
        <v>50513</v>
      </c>
      <c r="K5283" s="106">
        <v>5.05</v>
      </c>
      <c r="AF5283" s="35"/>
      <c r="AG5283" s="36"/>
      <c r="AH5283" s="36"/>
      <c r="AJ5283" s="37"/>
      <c r="AK5283" s="37"/>
    </row>
    <row r="5284" spans="6:37" x14ac:dyDescent="0.25">
      <c r="F5284" s="106"/>
      <c r="J5284" s="110">
        <v>50514</v>
      </c>
      <c r="K5284" s="106">
        <v>5.05</v>
      </c>
      <c r="AF5284" s="35"/>
      <c r="AG5284" s="36"/>
      <c r="AH5284" s="36"/>
      <c r="AJ5284" s="37"/>
      <c r="AK5284" s="37"/>
    </row>
    <row r="5285" spans="6:37" x14ac:dyDescent="0.25">
      <c r="F5285" s="106"/>
      <c r="J5285" s="110">
        <v>50515</v>
      </c>
      <c r="K5285" s="106">
        <v>5.05</v>
      </c>
      <c r="AF5285" s="35"/>
      <c r="AG5285" s="36"/>
      <c r="AH5285" s="36"/>
      <c r="AJ5285" s="37"/>
      <c r="AK5285" s="37"/>
    </row>
    <row r="5286" spans="6:37" x14ac:dyDescent="0.25">
      <c r="F5286" s="106"/>
      <c r="J5286" s="110">
        <v>50516</v>
      </c>
      <c r="K5286" s="106">
        <v>5.05</v>
      </c>
      <c r="AF5286" s="35"/>
      <c r="AG5286" s="36"/>
      <c r="AH5286" s="36"/>
      <c r="AJ5286" s="37"/>
      <c r="AK5286" s="37"/>
    </row>
    <row r="5287" spans="6:37" x14ac:dyDescent="0.25">
      <c r="F5287" s="106"/>
      <c r="J5287" s="110">
        <v>50517</v>
      </c>
      <c r="K5287" s="106">
        <v>5.05</v>
      </c>
      <c r="AF5287" s="35"/>
      <c r="AG5287" s="36"/>
      <c r="AH5287" s="36"/>
      <c r="AJ5287" s="37"/>
      <c r="AK5287" s="37"/>
    </row>
    <row r="5288" spans="6:37" x14ac:dyDescent="0.25">
      <c r="F5288" s="106"/>
      <c r="J5288" s="110">
        <v>50518</v>
      </c>
      <c r="K5288" s="106">
        <v>5.05</v>
      </c>
      <c r="AF5288" s="35"/>
      <c r="AG5288" s="36"/>
      <c r="AH5288" s="36"/>
      <c r="AJ5288" s="37"/>
      <c r="AK5288" s="37"/>
    </row>
    <row r="5289" spans="6:37" x14ac:dyDescent="0.25">
      <c r="F5289" s="106"/>
      <c r="J5289" s="110">
        <v>50519</v>
      </c>
      <c r="K5289" s="106">
        <v>5.05</v>
      </c>
      <c r="AF5289" s="35"/>
      <c r="AG5289" s="36"/>
      <c r="AH5289" s="36"/>
      <c r="AJ5289" s="37"/>
      <c r="AK5289" s="37"/>
    </row>
    <row r="5290" spans="6:37" x14ac:dyDescent="0.25">
      <c r="F5290" s="106"/>
      <c r="J5290" s="110">
        <v>50520</v>
      </c>
      <c r="K5290" s="106">
        <v>5.05</v>
      </c>
      <c r="AF5290" s="35"/>
      <c r="AG5290" s="36"/>
      <c r="AH5290" s="36"/>
      <c r="AJ5290" s="37"/>
      <c r="AK5290" s="37"/>
    </row>
    <row r="5291" spans="6:37" x14ac:dyDescent="0.25">
      <c r="F5291" s="106"/>
      <c r="J5291" s="110">
        <v>50521</v>
      </c>
      <c r="K5291" s="106">
        <v>5.05</v>
      </c>
      <c r="AF5291" s="35"/>
      <c r="AG5291" s="36"/>
      <c r="AH5291" s="36"/>
      <c r="AJ5291" s="37"/>
      <c r="AK5291" s="37"/>
    </row>
    <row r="5292" spans="6:37" x14ac:dyDescent="0.25">
      <c r="F5292" s="106"/>
      <c r="J5292" s="110">
        <v>50522</v>
      </c>
      <c r="K5292" s="106">
        <v>5.05</v>
      </c>
      <c r="AF5292" s="35"/>
      <c r="AG5292" s="36"/>
      <c r="AH5292" s="36"/>
      <c r="AJ5292" s="37"/>
      <c r="AK5292" s="37"/>
    </row>
    <row r="5293" spans="6:37" x14ac:dyDescent="0.25">
      <c r="F5293" s="106"/>
      <c r="J5293" s="110">
        <v>50523</v>
      </c>
      <c r="K5293" s="106">
        <v>5.05</v>
      </c>
      <c r="AF5293" s="35"/>
      <c r="AG5293" s="36"/>
      <c r="AH5293" s="36"/>
      <c r="AJ5293" s="37"/>
      <c r="AK5293" s="37"/>
    </row>
    <row r="5294" spans="6:37" x14ac:dyDescent="0.25">
      <c r="F5294" s="106"/>
      <c r="J5294" s="110">
        <v>50524</v>
      </c>
      <c r="K5294" s="106">
        <v>5.05</v>
      </c>
      <c r="AF5294" s="35"/>
      <c r="AG5294" s="36"/>
      <c r="AH5294" s="36"/>
      <c r="AJ5294" s="37"/>
      <c r="AK5294" s="37"/>
    </row>
    <row r="5295" spans="6:37" x14ac:dyDescent="0.25">
      <c r="F5295" s="106"/>
      <c r="J5295" s="110">
        <v>50525</v>
      </c>
      <c r="K5295" s="106">
        <v>5.05</v>
      </c>
      <c r="AF5295" s="35"/>
      <c r="AG5295" s="36"/>
      <c r="AH5295" s="36"/>
      <c r="AJ5295" s="37"/>
      <c r="AK5295" s="37"/>
    </row>
    <row r="5296" spans="6:37" x14ac:dyDescent="0.25">
      <c r="F5296" s="106"/>
      <c r="J5296" s="110">
        <v>50526</v>
      </c>
      <c r="K5296" s="106">
        <v>5.05</v>
      </c>
      <c r="AF5296" s="35"/>
      <c r="AG5296" s="36"/>
      <c r="AH5296" s="36"/>
      <c r="AJ5296" s="37"/>
      <c r="AK5296" s="37"/>
    </row>
    <row r="5297" spans="6:37" x14ac:dyDescent="0.25">
      <c r="F5297" s="106"/>
      <c r="J5297" s="110">
        <v>50527</v>
      </c>
      <c r="K5297" s="106">
        <v>5.05</v>
      </c>
      <c r="AF5297" s="35"/>
      <c r="AG5297" s="36"/>
      <c r="AH5297" s="36"/>
      <c r="AJ5297" s="37"/>
      <c r="AK5297" s="37"/>
    </row>
    <row r="5298" spans="6:37" x14ac:dyDescent="0.25">
      <c r="F5298" s="106"/>
      <c r="J5298" s="110">
        <v>50528</v>
      </c>
      <c r="K5298" s="106">
        <v>5.05</v>
      </c>
      <c r="AF5298" s="35"/>
      <c r="AG5298" s="36"/>
      <c r="AH5298" s="36"/>
      <c r="AJ5298" s="37"/>
      <c r="AK5298" s="37"/>
    </row>
    <row r="5299" spans="6:37" x14ac:dyDescent="0.25">
      <c r="F5299" s="106"/>
      <c r="J5299" s="110">
        <v>50529</v>
      </c>
      <c r="K5299" s="106">
        <v>5.05</v>
      </c>
      <c r="AF5299" s="35"/>
      <c r="AG5299" s="36"/>
      <c r="AH5299" s="36"/>
      <c r="AJ5299" s="37"/>
      <c r="AK5299" s="37"/>
    </row>
    <row r="5300" spans="6:37" x14ac:dyDescent="0.25">
      <c r="F5300" s="106"/>
      <c r="J5300" s="110">
        <v>50530</v>
      </c>
      <c r="K5300" s="106">
        <v>5.05</v>
      </c>
      <c r="AF5300" s="35"/>
      <c r="AG5300" s="36"/>
      <c r="AH5300" s="36"/>
      <c r="AJ5300" s="37"/>
      <c r="AK5300" s="37"/>
    </row>
    <row r="5301" spans="6:37" x14ac:dyDescent="0.25">
      <c r="F5301" s="106"/>
      <c r="J5301" s="110">
        <v>50531</v>
      </c>
      <c r="K5301" s="106">
        <v>5.05</v>
      </c>
      <c r="AF5301" s="35"/>
      <c r="AG5301" s="36"/>
      <c r="AH5301" s="36"/>
      <c r="AJ5301" s="37"/>
      <c r="AK5301" s="37"/>
    </row>
    <row r="5302" spans="6:37" x14ac:dyDescent="0.25">
      <c r="F5302" s="106"/>
      <c r="J5302" s="110">
        <v>50532</v>
      </c>
      <c r="K5302" s="106">
        <v>5.05</v>
      </c>
      <c r="AF5302" s="35"/>
      <c r="AG5302" s="36"/>
      <c r="AH5302" s="36"/>
      <c r="AJ5302" s="37"/>
      <c r="AK5302" s="37"/>
    </row>
    <row r="5303" spans="6:37" x14ac:dyDescent="0.25">
      <c r="F5303" s="106"/>
      <c r="J5303" s="110">
        <v>50533</v>
      </c>
      <c r="K5303" s="106">
        <v>5.05</v>
      </c>
      <c r="AF5303" s="35"/>
      <c r="AG5303" s="36"/>
      <c r="AH5303" s="36"/>
      <c r="AJ5303" s="37"/>
      <c r="AK5303" s="37"/>
    </row>
    <row r="5304" spans="6:37" x14ac:dyDescent="0.25">
      <c r="F5304" s="106"/>
      <c r="J5304" s="110">
        <v>50534</v>
      </c>
      <c r="K5304" s="106">
        <v>5.05</v>
      </c>
      <c r="AF5304" s="35"/>
      <c r="AG5304" s="36"/>
      <c r="AH5304" s="36"/>
      <c r="AJ5304" s="37"/>
      <c r="AK5304" s="37"/>
    </row>
    <row r="5305" spans="6:37" x14ac:dyDescent="0.25">
      <c r="F5305" s="106"/>
      <c r="J5305" s="110">
        <v>50535</v>
      </c>
      <c r="K5305" s="106">
        <v>5.05</v>
      </c>
      <c r="AF5305" s="35"/>
      <c r="AG5305" s="36"/>
      <c r="AH5305" s="36"/>
      <c r="AJ5305" s="37"/>
      <c r="AK5305" s="37"/>
    </row>
    <row r="5306" spans="6:37" x14ac:dyDescent="0.25">
      <c r="F5306" s="106"/>
      <c r="J5306" s="110">
        <v>50536</v>
      </c>
      <c r="K5306" s="106">
        <v>5.05</v>
      </c>
      <c r="AF5306" s="35"/>
      <c r="AG5306" s="36"/>
      <c r="AH5306" s="36"/>
      <c r="AJ5306" s="37"/>
      <c r="AK5306" s="37"/>
    </row>
    <row r="5307" spans="6:37" x14ac:dyDescent="0.25">
      <c r="F5307" s="106"/>
      <c r="J5307" s="110">
        <v>50537</v>
      </c>
      <c r="K5307" s="106">
        <v>5.05</v>
      </c>
      <c r="AF5307" s="35"/>
      <c r="AG5307" s="36"/>
      <c r="AH5307" s="36"/>
      <c r="AJ5307" s="37"/>
      <c r="AK5307" s="37"/>
    </row>
    <row r="5308" spans="6:37" x14ac:dyDescent="0.25">
      <c r="F5308" s="106"/>
      <c r="J5308" s="110">
        <v>50538</v>
      </c>
      <c r="K5308" s="106">
        <v>5.05</v>
      </c>
      <c r="AF5308" s="35"/>
      <c r="AG5308" s="36"/>
      <c r="AH5308" s="36"/>
      <c r="AJ5308" s="37"/>
      <c r="AK5308" s="37"/>
    </row>
    <row r="5309" spans="6:37" x14ac:dyDescent="0.25">
      <c r="F5309" s="106"/>
      <c r="J5309" s="110">
        <v>50539</v>
      </c>
      <c r="K5309" s="106">
        <v>5.05</v>
      </c>
      <c r="AF5309" s="35"/>
      <c r="AG5309" s="36"/>
      <c r="AH5309" s="36"/>
      <c r="AJ5309" s="37"/>
      <c r="AK5309" s="37"/>
    </row>
    <row r="5310" spans="6:37" x14ac:dyDescent="0.25">
      <c r="F5310" s="106"/>
      <c r="J5310" s="110">
        <v>50540</v>
      </c>
      <c r="K5310" s="106">
        <v>5.05</v>
      </c>
      <c r="AF5310" s="35"/>
      <c r="AG5310" s="36"/>
      <c r="AH5310" s="36"/>
      <c r="AJ5310" s="37"/>
      <c r="AK5310" s="37"/>
    </row>
    <row r="5311" spans="6:37" x14ac:dyDescent="0.25">
      <c r="F5311" s="106"/>
      <c r="J5311" s="110">
        <v>50541</v>
      </c>
      <c r="K5311" s="106">
        <v>5.05</v>
      </c>
      <c r="AF5311" s="35"/>
      <c r="AG5311" s="36"/>
      <c r="AH5311" s="36"/>
      <c r="AJ5311" s="37"/>
      <c r="AK5311" s="37"/>
    </row>
    <row r="5312" spans="6:37" x14ac:dyDescent="0.25">
      <c r="F5312" s="106"/>
      <c r="J5312" s="110">
        <v>50542</v>
      </c>
      <c r="K5312" s="106">
        <v>5.05</v>
      </c>
      <c r="AF5312" s="35"/>
      <c r="AG5312" s="36"/>
      <c r="AH5312" s="36"/>
      <c r="AJ5312" s="37"/>
      <c r="AK5312" s="37"/>
    </row>
    <row r="5313" spans="6:37" x14ac:dyDescent="0.25">
      <c r="F5313" s="106"/>
      <c r="J5313" s="110">
        <v>50543</v>
      </c>
      <c r="K5313" s="106">
        <v>5.05</v>
      </c>
      <c r="AF5313" s="35"/>
      <c r="AG5313" s="36"/>
      <c r="AH5313" s="36"/>
      <c r="AJ5313" s="37"/>
      <c r="AK5313" s="37"/>
    </row>
    <row r="5314" spans="6:37" x14ac:dyDescent="0.25">
      <c r="F5314" s="106"/>
      <c r="J5314" s="110">
        <v>50544</v>
      </c>
      <c r="K5314" s="106">
        <v>5.05</v>
      </c>
      <c r="AF5314" s="35"/>
      <c r="AG5314" s="36"/>
      <c r="AH5314" s="36"/>
      <c r="AJ5314" s="37"/>
      <c r="AK5314" s="37"/>
    </row>
    <row r="5315" spans="6:37" x14ac:dyDescent="0.25">
      <c r="F5315" s="106"/>
      <c r="J5315" s="110">
        <v>50545</v>
      </c>
      <c r="K5315" s="106">
        <v>5.05</v>
      </c>
      <c r="AF5315" s="35"/>
      <c r="AG5315" s="36"/>
      <c r="AH5315" s="36"/>
      <c r="AJ5315" s="37"/>
      <c r="AK5315" s="37"/>
    </row>
    <row r="5316" spans="6:37" x14ac:dyDescent="0.25">
      <c r="F5316" s="106"/>
      <c r="J5316" s="110">
        <v>50546</v>
      </c>
      <c r="K5316" s="106">
        <v>5.05</v>
      </c>
      <c r="AF5316" s="35"/>
      <c r="AG5316" s="36"/>
      <c r="AH5316" s="36"/>
      <c r="AJ5316" s="37"/>
      <c r="AK5316" s="37"/>
    </row>
    <row r="5317" spans="6:37" x14ac:dyDescent="0.25">
      <c r="F5317" s="106"/>
      <c r="J5317" s="110">
        <v>50547</v>
      </c>
      <c r="K5317" s="106">
        <v>5.05</v>
      </c>
      <c r="AF5317" s="35"/>
      <c r="AG5317" s="36"/>
      <c r="AH5317" s="36"/>
      <c r="AJ5317" s="37"/>
      <c r="AK5317" s="37"/>
    </row>
    <row r="5318" spans="6:37" x14ac:dyDescent="0.25">
      <c r="F5318" s="106"/>
      <c r="J5318" s="110">
        <v>50548</v>
      </c>
      <c r="K5318" s="106">
        <v>5.05</v>
      </c>
      <c r="AF5318" s="35"/>
      <c r="AG5318" s="36"/>
      <c r="AH5318" s="36"/>
      <c r="AJ5318" s="37"/>
      <c r="AK5318" s="37"/>
    </row>
    <row r="5319" spans="6:37" x14ac:dyDescent="0.25">
      <c r="F5319" s="106"/>
      <c r="J5319" s="110">
        <v>50549</v>
      </c>
      <c r="K5319" s="106">
        <v>5.05</v>
      </c>
      <c r="AF5319" s="35"/>
      <c r="AG5319" s="36"/>
      <c r="AH5319" s="36"/>
      <c r="AJ5319" s="37"/>
      <c r="AK5319" s="37"/>
    </row>
    <row r="5320" spans="6:37" x14ac:dyDescent="0.25">
      <c r="F5320" s="106"/>
      <c r="J5320" s="110">
        <v>50550</v>
      </c>
      <c r="K5320" s="106">
        <v>5.05</v>
      </c>
      <c r="AF5320" s="35"/>
      <c r="AG5320" s="36"/>
      <c r="AH5320" s="36"/>
      <c r="AJ5320" s="37"/>
      <c r="AK5320" s="37"/>
    </row>
    <row r="5321" spans="6:37" x14ac:dyDescent="0.25">
      <c r="F5321" s="106"/>
      <c r="J5321" s="110">
        <v>50551</v>
      </c>
      <c r="K5321" s="106">
        <v>5.05</v>
      </c>
      <c r="AF5321" s="35"/>
      <c r="AG5321" s="36"/>
      <c r="AH5321" s="36"/>
      <c r="AJ5321" s="37"/>
      <c r="AK5321" s="37"/>
    </row>
    <row r="5322" spans="6:37" x14ac:dyDescent="0.25">
      <c r="F5322" s="106"/>
      <c r="J5322" s="110">
        <v>50552</v>
      </c>
      <c r="K5322" s="106">
        <v>5.05</v>
      </c>
      <c r="AF5322" s="35"/>
      <c r="AG5322" s="36"/>
      <c r="AH5322" s="36"/>
      <c r="AJ5322" s="37"/>
      <c r="AK5322" s="37"/>
    </row>
    <row r="5323" spans="6:37" x14ac:dyDescent="0.25">
      <c r="F5323" s="106"/>
      <c r="J5323" s="110">
        <v>50553</v>
      </c>
      <c r="K5323" s="106">
        <v>5.05</v>
      </c>
      <c r="AF5323" s="35"/>
      <c r="AG5323" s="36"/>
      <c r="AH5323" s="36"/>
      <c r="AJ5323" s="37"/>
      <c r="AK5323" s="37"/>
    </row>
    <row r="5324" spans="6:37" x14ac:dyDescent="0.25">
      <c r="F5324" s="106"/>
      <c r="J5324" s="110">
        <v>50554</v>
      </c>
      <c r="K5324" s="106">
        <v>5.05</v>
      </c>
      <c r="AF5324" s="35"/>
      <c r="AG5324" s="36"/>
      <c r="AH5324" s="36"/>
      <c r="AJ5324" s="37"/>
      <c r="AK5324" s="37"/>
    </row>
    <row r="5325" spans="6:37" x14ac:dyDescent="0.25">
      <c r="F5325" s="106"/>
      <c r="J5325" s="110">
        <v>50555</v>
      </c>
      <c r="K5325" s="106">
        <v>5.05</v>
      </c>
      <c r="AF5325" s="35"/>
      <c r="AG5325" s="36"/>
      <c r="AH5325" s="36"/>
      <c r="AJ5325" s="37"/>
      <c r="AK5325" s="37"/>
    </row>
    <row r="5326" spans="6:37" x14ac:dyDescent="0.25">
      <c r="F5326" s="106"/>
      <c r="J5326" s="110">
        <v>50556</v>
      </c>
      <c r="K5326" s="106">
        <v>5.05</v>
      </c>
      <c r="AF5326" s="35"/>
      <c r="AG5326" s="36"/>
      <c r="AH5326" s="36"/>
      <c r="AJ5326" s="37"/>
      <c r="AK5326" s="37"/>
    </row>
    <row r="5327" spans="6:37" x14ac:dyDescent="0.25">
      <c r="F5327" s="106"/>
      <c r="J5327" s="110">
        <v>50557</v>
      </c>
      <c r="K5327" s="106">
        <v>5.05</v>
      </c>
      <c r="AF5327" s="35"/>
      <c r="AG5327" s="36"/>
      <c r="AH5327" s="36"/>
      <c r="AJ5327" s="37"/>
      <c r="AK5327" s="37"/>
    </row>
    <row r="5328" spans="6:37" x14ac:dyDescent="0.25">
      <c r="F5328" s="106"/>
      <c r="J5328" s="110">
        <v>50558</v>
      </c>
      <c r="K5328" s="106">
        <v>5.05</v>
      </c>
      <c r="AF5328" s="35"/>
      <c r="AG5328" s="36"/>
      <c r="AH5328" s="36"/>
      <c r="AJ5328" s="37"/>
      <c r="AK5328" s="37"/>
    </row>
    <row r="5329" spans="6:37" x14ac:dyDescent="0.25">
      <c r="F5329" s="106"/>
      <c r="J5329" s="110">
        <v>50559</v>
      </c>
      <c r="K5329" s="106">
        <v>5.05</v>
      </c>
      <c r="AF5329" s="35"/>
      <c r="AG5329" s="36"/>
      <c r="AH5329" s="36"/>
      <c r="AJ5329" s="37"/>
      <c r="AK5329" s="37"/>
    </row>
    <row r="5330" spans="6:37" x14ac:dyDescent="0.25">
      <c r="F5330" s="106"/>
      <c r="J5330" s="110">
        <v>50560</v>
      </c>
      <c r="K5330" s="106">
        <v>5.05</v>
      </c>
      <c r="AF5330" s="35"/>
      <c r="AG5330" s="36"/>
      <c r="AH5330" s="36"/>
      <c r="AJ5330" s="37"/>
      <c r="AK5330" s="37"/>
    </row>
    <row r="5331" spans="6:37" x14ac:dyDescent="0.25">
      <c r="F5331" s="106"/>
      <c r="J5331" s="110">
        <v>50561</v>
      </c>
      <c r="K5331" s="106">
        <v>5.05</v>
      </c>
      <c r="AF5331" s="35"/>
      <c r="AG5331" s="36"/>
      <c r="AH5331" s="36"/>
      <c r="AJ5331" s="37"/>
      <c r="AK5331" s="37"/>
    </row>
    <row r="5332" spans="6:37" x14ac:dyDescent="0.25">
      <c r="F5332" s="106"/>
      <c r="J5332" s="110">
        <v>50562</v>
      </c>
      <c r="K5332" s="106">
        <v>5.05</v>
      </c>
      <c r="AF5332" s="35"/>
      <c r="AG5332" s="36"/>
      <c r="AH5332" s="36"/>
      <c r="AJ5332" s="37"/>
      <c r="AK5332" s="37"/>
    </row>
    <row r="5333" spans="6:37" x14ac:dyDescent="0.25">
      <c r="F5333" s="106"/>
      <c r="J5333" s="110">
        <v>50563</v>
      </c>
      <c r="K5333" s="106">
        <v>5.05</v>
      </c>
      <c r="AF5333" s="35"/>
      <c r="AG5333" s="36"/>
      <c r="AH5333" s="36"/>
      <c r="AJ5333" s="37"/>
      <c r="AK5333" s="37"/>
    </row>
    <row r="5334" spans="6:37" x14ac:dyDescent="0.25">
      <c r="F5334" s="106"/>
      <c r="J5334" s="110">
        <v>50564</v>
      </c>
      <c r="K5334" s="106">
        <v>5.05</v>
      </c>
      <c r="AF5334" s="35"/>
      <c r="AG5334" s="36"/>
      <c r="AH5334" s="36"/>
      <c r="AJ5334" s="37"/>
      <c r="AK5334" s="37"/>
    </row>
    <row r="5335" spans="6:37" x14ac:dyDescent="0.25">
      <c r="F5335" s="106"/>
      <c r="J5335" s="110">
        <v>50565</v>
      </c>
      <c r="K5335" s="106">
        <v>5.05</v>
      </c>
      <c r="AF5335" s="35"/>
      <c r="AG5335" s="36"/>
      <c r="AH5335" s="36"/>
      <c r="AJ5335" s="37"/>
      <c r="AK5335" s="37"/>
    </row>
    <row r="5336" spans="6:37" x14ac:dyDescent="0.25">
      <c r="F5336" s="106"/>
      <c r="J5336" s="110">
        <v>50566</v>
      </c>
      <c r="K5336" s="106">
        <v>5.05</v>
      </c>
      <c r="AF5336" s="35"/>
      <c r="AG5336" s="36"/>
      <c r="AH5336" s="36"/>
      <c r="AJ5336" s="37"/>
      <c r="AK5336" s="37"/>
    </row>
    <row r="5337" spans="6:37" x14ac:dyDescent="0.25">
      <c r="F5337" s="106"/>
      <c r="J5337" s="110">
        <v>50567</v>
      </c>
      <c r="K5337" s="106">
        <v>5.05</v>
      </c>
      <c r="AF5337" s="35"/>
      <c r="AG5337" s="36"/>
      <c r="AH5337" s="36"/>
      <c r="AJ5337" s="37"/>
      <c r="AK5337" s="37"/>
    </row>
    <row r="5338" spans="6:37" x14ac:dyDescent="0.25">
      <c r="F5338" s="106"/>
      <c r="J5338" s="110">
        <v>50568</v>
      </c>
      <c r="K5338" s="106">
        <v>5.05</v>
      </c>
      <c r="AF5338" s="35"/>
      <c r="AG5338" s="36"/>
      <c r="AH5338" s="36"/>
      <c r="AJ5338" s="37"/>
      <c r="AK5338" s="37"/>
    </row>
    <row r="5339" spans="6:37" x14ac:dyDescent="0.25">
      <c r="F5339" s="106"/>
      <c r="J5339" s="110">
        <v>50569</v>
      </c>
      <c r="K5339" s="106">
        <v>5.05</v>
      </c>
      <c r="AF5339" s="35"/>
      <c r="AG5339" s="36"/>
      <c r="AH5339" s="36"/>
      <c r="AJ5339" s="37"/>
      <c r="AK5339" s="37"/>
    </row>
    <row r="5340" spans="6:37" x14ac:dyDescent="0.25">
      <c r="F5340" s="106"/>
      <c r="J5340" s="110">
        <v>50570</v>
      </c>
      <c r="K5340" s="106">
        <v>5.05</v>
      </c>
      <c r="AF5340" s="35"/>
      <c r="AG5340" s="36"/>
      <c r="AH5340" s="36"/>
      <c r="AJ5340" s="37"/>
      <c r="AK5340" s="37"/>
    </row>
    <row r="5341" spans="6:37" x14ac:dyDescent="0.25">
      <c r="F5341" s="106"/>
      <c r="J5341" s="110">
        <v>50571</v>
      </c>
      <c r="K5341" s="106">
        <v>5.05</v>
      </c>
      <c r="AF5341" s="35"/>
      <c r="AG5341" s="36"/>
      <c r="AH5341" s="36"/>
      <c r="AJ5341" s="37"/>
      <c r="AK5341" s="37"/>
    </row>
    <row r="5342" spans="6:37" x14ac:dyDescent="0.25">
      <c r="F5342" s="106"/>
      <c r="J5342" s="110">
        <v>50572</v>
      </c>
      <c r="K5342" s="106">
        <v>5.05</v>
      </c>
      <c r="AF5342" s="35"/>
      <c r="AG5342" s="36"/>
      <c r="AH5342" s="36"/>
      <c r="AJ5342" s="37"/>
      <c r="AK5342" s="37"/>
    </row>
    <row r="5343" spans="6:37" x14ac:dyDescent="0.25">
      <c r="F5343" s="106"/>
      <c r="J5343" s="110">
        <v>50573</v>
      </c>
      <c r="K5343" s="106">
        <v>5.05</v>
      </c>
      <c r="AF5343" s="35"/>
      <c r="AG5343" s="36"/>
      <c r="AH5343" s="36"/>
      <c r="AJ5343" s="37"/>
      <c r="AK5343" s="37"/>
    </row>
    <row r="5344" spans="6:37" x14ac:dyDescent="0.25">
      <c r="F5344" s="106"/>
      <c r="J5344" s="110">
        <v>50574</v>
      </c>
      <c r="K5344" s="106">
        <v>5.05</v>
      </c>
      <c r="AF5344" s="35"/>
      <c r="AG5344" s="36"/>
      <c r="AH5344" s="36"/>
      <c r="AJ5344" s="37"/>
      <c r="AK5344" s="37"/>
    </row>
    <row r="5345" spans="6:37" x14ac:dyDescent="0.25">
      <c r="F5345" s="106"/>
      <c r="J5345" s="110">
        <v>50575</v>
      </c>
      <c r="K5345" s="106">
        <v>5.05</v>
      </c>
      <c r="AF5345" s="35"/>
      <c r="AG5345" s="36"/>
      <c r="AH5345" s="36"/>
      <c r="AJ5345" s="37"/>
      <c r="AK5345" s="37"/>
    </row>
    <row r="5346" spans="6:37" x14ac:dyDescent="0.25">
      <c r="F5346" s="106"/>
      <c r="J5346" s="110">
        <v>50576</v>
      </c>
      <c r="K5346" s="106">
        <v>5.05</v>
      </c>
      <c r="AF5346" s="35"/>
      <c r="AG5346" s="36"/>
      <c r="AH5346" s="36"/>
      <c r="AJ5346" s="37"/>
      <c r="AK5346" s="37"/>
    </row>
    <row r="5347" spans="6:37" x14ac:dyDescent="0.25">
      <c r="F5347" s="106"/>
      <c r="J5347" s="110">
        <v>50577</v>
      </c>
      <c r="K5347" s="106">
        <v>5.05</v>
      </c>
      <c r="AF5347" s="35"/>
      <c r="AG5347" s="36"/>
      <c r="AH5347" s="36"/>
      <c r="AJ5347" s="37"/>
      <c r="AK5347" s="37"/>
    </row>
    <row r="5348" spans="6:37" x14ac:dyDescent="0.25">
      <c r="F5348" s="106"/>
      <c r="J5348" s="110">
        <v>50578</v>
      </c>
      <c r="K5348" s="106">
        <v>5.05</v>
      </c>
      <c r="AF5348" s="35"/>
      <c r="AG5348" s="36"/>
      <c r="AH5348" s="36"/>
      <c r="AJ5348" s="37"/>
      <c r="AK5348" s="37"/>
    </row>
    <row r="5349" spans="6:37" x14ac:dyDescent="0.25">
      <c r="F5349" s="106"/>
      <c r="J5349" s="110">
        <v>50579</v>
      </c>
      <c r="K5349" s="106">
        <v>5.05</v>
      </c>
      <c r="AF5349" s="35"/>
      <c r="AG5349" s="36"/>
      <c r="AH5349" s="36"/>
      <c r="AJ5349" s="37"/>
      <c r="AK5349" s="37"/>
    </row>
    <row r="5350" spans="6:37" x14ac:dyDescent="0.25">
      <c r="F5350" s="106"/>
      <c r="J5350" s="110">
        <v>50580</v>
      </c>
      <c r="K5350" s="106">
        <v>5.05</v>
      </c>
      <c r="AF5350" s="35"/>
      <c r="AG5350" s="36"/>
      <c r="AH5350" s="36"/>
      <c r="AJ5350" s="37"/>
      <c r="AK5350" s="37"/>
    </row>
    <row r="5351" spans="6:37" x14ac:dyDescent="0.25">
      <c r="F5351" s="106"/>
      <c r="J5351" s="110">
        <v>50581</v>
      </c>
      <c r="K5351" s="106">
        <v>5.05</v>
      </c>
      <c r="AF5351" s="35"/>
      <c r="AG5351" s="36"/>
      <c r="AH5351" s="36"/>
      <c r="AJ5351" s="37"/>
      <c r="AK5351" s="37"/>
    </row>
    <row r="5352" spans="6:37" x14ac:dyDescent="0.25">
      <c r="F5352" s="106"/>
      <c r="J5352" s="110">
        <v>50582</v>
      </c>
      <c r="K5352" s="106">
        <v>5.05</v>
      </c>
      <c r="AF5352" s="35"/>
      <c r="AG5352" s="36"/>
      <c r="AH5352" s="36"/>
      <c r="AJ5352" s="37"/>
      <c r="AK5352" s="37"/>
    </row>
    <row r="5353" spans="6:37" x14ac:dyDescent="0.25">
      <c r="F5353" s="106"/>
      <c r="J5353" s="110">
        <v>50583</v>
      </c>
      <c r="K5353" s="106">
        <v>5.05</v>
      </c>
      <c r="AF5353" s="35"/>
      <c r="AG5353" s="36"/>
      <c r="AH5353" s="36"/>
      <c r="AJ5353" s="37"/>
      <c r="AK5353" s="37"/>
    </row>
    <row r="5354" spans="6:37" x14ac:dyDescent="0.25">
      <c r="F5354" s="106"/>
      <c r="J5354" s="110">
        <v>50584</v>
      </c>
      <c r="K5354" s="106">
        <v>5.05</v>
      </c>
      <c r="AF5354" s="35"/>
      <c r="AG5354" s="36"/>
      <c r="AH5354" s="36"/>
      <c r="AJ5354" s="37"/>
      <c r="AK5354" s="37"/>
    </row>
    <row r="5355" spans="6:37" x14ac:dyDescent="0.25">
      <c r="F5355" s="106"/>
      <c r="J5355" s="110">
        <v>50585</v>
      </c>
      <c r="K5355" s="106">
        <v>5.05</v>
      </c>
      <c r="AF5355" s="35"/>
      <c r="AG5355" s="36"/>
      <c r="AH5355" s="36"/>
      <c r="AJ5355" s="37"/>
      <c r="AK5355" s="37"/>
    </row>
    <row r="5356" spans="6:37" x14ac:dyDescent="0.25">
      <c r="F5356" s="106"/>
      <c r="J5356" s="110">
        <v>50586</v>
      </c>
      <c r="K5356" s="106">
        <v>5.05</v>
      </c>
      <c r="AF5356" s="35"/>
      <c r="AG5356" s="36"/>
      <c r="AH5356" s="36"/>
      <c r="AJ5356" s="37"/>
      <c r="AK5356" s="37"/>
    </row>
    <row r="5357" spans="6:37" x14ac:dyDescent="0.25">
      <c r="F5357" s="106"/>
      <c r="J5357" s="110">
        <v>50587</v>
      </c>
      <c r="K5357" s="106">
        <v>5.05</v>
      </c>
      <c r="AF5357" s="35"/>
      <c r="AG5357" s="36"/>
      <c r="AH5357" s="36"/>
      <c r="AJ5357" s="37"/>
      <c r="AK5357" s="37"/>
    </row>
    <row r="5358" spans="6:37" x14ac:dyDescent="0.25">
      <c r="F5358" s="106"/>
      <c r="J5358" s="110">
        <v>50588</v>
      </c>
      <c r="K5358" s="106">
        <v>5.05</v>
      </c>
      <c r="AF5358" s="35"/>
      <c r="AG5358" s="36"/>
      <c r="AH5358" s="36"/>
      <c r="AJ5358" s="37"/>
      <c r="AK5358" s="37"/>
    </row>
    <row r="5359" spans="6:37" x14ac:dyDescent="0.25">
      <c r="F5359" s="106"/>
      <c r="J5359" s="110">
        <v>50589</v>
      </c>
      <c r="K5359" s="106">
        <v>5.05</v>
      </c>
      <c r="AF5359" s="35"/>
      <c r="AG5359" s="36"/>
      <c r="AH5359" s="36"/>
      <c r="AJ5359" s="37"/>
      <c r="AK5359" s="37"/>
    </row>
    <row r="5360" spans="6:37" x14ac:dyDescent="0.25">
      <c r="F5360" s="106"/>
      <c r="J5360" s="110">
        <v>50590</v>
      </c>
      <c r="K5360" s="106">
        <v>5.05</v>
      </c>
      <c r="AF5360" s="35"/>
      <c r="AG5360" s="36"/>
      <c r="AH5360" s="36"/>
      <c r="AJ5360" s="37"/>
      <c r="AK5360" s="37"/>
    </row>
    <row r="5361" spans="6:37" x14ac:dyDescent="0.25">
      <c r="F5361" s="106"/>
      <c r="J5361" s="110">
        <v>50591</v>
      </c>
      <c r="K5361" s="106">
        <v>5.05</v>
      </c>
      <c r="AF5361" s="35"/>
      <c r="AG5361" s="36"/>
      <c r="AH5361" s="36"/>
      <c r="AJ5361" s="37"/>
      <c r="AK5361" s="37"/>
    </row>
    <row r="5362" spans="6:37" x14ac:dyDescent="0.25">
      <c r="F5362" s="106"/>
      <c r="J5362" s="110">
        <v>50592</v>
      </c>
      <c r="K5362" s="106">
        <v>5.05</v>
      </c>
      <c r="AF5362" s="35"/>
      <c r="AG5362" s="36"/>
      <c r="AH5362" s="36"/>
      <c r="AJ5362" s="37"/>
      <c r="AK5362" s="37"/>
    </row>
    <row r="5363" spans="6:37" x14ac:dyDescent="0.25">
      <c r="F5363" s="106"/>
      <c r="J5363" s="110">
        <v>50593</v>
      </c>
      <c r="K5363" s="106">
        <v>5.05</v>
      </c>
      <c r="AF5363" s="35"/>
      <c r="AG5363" s="36"/>
      <c r="AH5363" s="36"/>
      <c r="AJ5363" s="37"/>
      <c r="AK5363" s="37"/>
    </row>
    <row r="5364" spans="6:37" x14ac:dyDescent="0.25">
      <c r="F5364" s="106"/>
      <c r="J5364" s="110">
        <v>50594</v>
      </c>
      <c r="K5364" s="106">
        <v>5.05</v>
      </c>
      <c r="AF5364" s="35"/>
      <c r="AG5364" s="36"/>
      <c r="AH5364" s="36"/>
      <c r="AJ5364" s="37"/>
      <c r="AK5364" s="37"/>
    </row>
    <row r="5365" spans="6:37" x14ac:dyDescent="0.25">
      <c r="F5365" s="106"/>
      <c r="J5365" s="110">
        <v>50595</v>
      </c>
      <c r="K5365" s="106">
        <v>5.05</v>
      </c>
      <c r="AF5365" s="35"/>
      <c r="AG5365" s="36"/>
      <c r="AH5365" s="36"/>
      <c r="AJ5365" s="37"/>
      <c r="AK5365" s="37"/>
    </row>
    <row r="5366" spans="6:37" x14ac:dyDescent="0.25">
      <c r="F5366" s="106"/>
      <c r="J5366" s="110">
        <v>50596</v>
      </c>
      <c r="K5366" s="106">
        <v>5.05</v>
      </c>
      <c r="AF5366" s="35"/>
      <c r="AG5366" s="36"/>
      <c r="AH5366" s="36"/>
      <c r="AJ5366" s="37"/>
      <c r="AK5366" s="37"/>
    </row>
    <row r="5367" spans="6:37" x14ac:dyDescent="0.25">
      <c r="F5367" s="106"/>
      <c r="J5367" s="110">
        <v>50597</v>
      </c>
      <c r="K5367" s="106">
        <v>5.05</v>
      </c>
      <c r="AF5367" s="35"/>
      <c r="AG5367" s="36"/>
      <c r="AH5367" s="36"/>
      <c r="AJ5367" s="37"/>
      <c r="AK5367" s="37"/>
    </row>
    <row r="5368" spans="6:37" x14ac:dyDescent="0.25">
      <c r="F5368" s="106"/>
      <c r="J5368" s="110">
        <v>50598</v>
      </c>
      <c r="K5368" s="106">
        <v>5.05</v>
      </c>
      <c r="AF5368" s="35"/>
      <c r="AG5368" s="36"/>
      <c r="AH5368" s="36"/>
      <c r="AJ5368" s="37"/>
      <c r="AK5368" s="37"/>
    </row>
    <row r="5369" spans="6:37" x14ac:dyDescent="0.25">
      <c r="F5369" s="106"/>
      <c r="J5369" s="110">
        <v>50599</v>
      </c>
      <c r="K5369" s="106">
        <v>5.05</v>
      </c>
      <c r="AF5369" s="35"/>
      <c r="AG5369" s="36"/>
      <c r="AH5369" s="36"/>
      <c r="AJ5369" s="37"/>
      <c r="AK5369" s="37"/>
    </row>
    <row r="5370" spans="6:37" x14ac:dyDescent="0.25">
      <c r="F5370" s="106"/>
      <c r="J5370" s="110">
        <v>50600</v>
      </c>
      <c r="K5370" s="106">
        <v>5.05</v>
      </c>
      <c r="AF5370" s="35"/>
      <c r="AG5370" s="36"/>
      <c r="AH5370" s="36"/>
      <c r="AJ5370" s="37"/>
      <c r="AK5370" s="37"/>
    </row>
    <row r="5371" spans="6:37" x14ac:dyDescent="0.25">
      <c r="F5371" s="106"/>
      <c r="J5371" s="110">
        <v>50601</v>
      </c>
      <c r="K5371" s="106">
        <v>5.05</v>
      </c>
      <c r="AF5371" s="35"/>
      <c r="AG5371" s="36"/>
      <c r="AH5371" s="36"/>
      <c r="AJ5371" s="37"/>
      <c r="AK5371" s="37"/>
    </row>
    <row r="5372" spans="6:37" x14ac:dyDescent="0.25">
      <c r="F5372" s="106"/>
      <c r="J5372" s="110">
        <v>50602</v>
      </c>
      <c r="K5372" s="106">
        <v>5.05</v>
      </c>
      <c r="AF5372" s="35"/>
      <c r="AG5372" s="36"/>
      <c r="AH5372" s="36"/>
      <c r="AJ5372" s="37"/>
      <c r="AK5372" s="37"/>
    </row>
    <row r="5373" spans="6:37" x14ac:dyDescent="0.25">
      <c r="F5373" s="106"/>
      <c r="J5373" s="110">
        <v>50603</v>
      </c>
      <c r="K5373" s="106">
        <v>5.05</v>
      </c>
      <c r="AF5373" s="35"/>
      <c r="AG5373" s="36"/>
      <c r="AH5373" s="36"/>
      <c r="AJ5373" s="37"/>
      <c r="AK5373" s="37"/>
    </row>
    <row r="5374" spans="6:37" x14ac:dyDescent="0.25">
      <c r="F5374" s="106"/>
      <c r="J5374" s="110">
        <v>50604</v>
      </c>
      <c r="K5374" s="106">
        <v>5.05</v>
      </c>
      <c r="AF5374" s="35"/>
      <c r="AG5374" s="36"/>
      <c r="AH5374" s="36"/>
      <c r="AJ5374" s="37"/>
      <c r="AK5374" s="37"/>
    </row>
    <row r="5375" spans="6:37" x14ac:dyDescent="0.25">
      <c r="F5375" s="106"/>
      <c r="J5375" s="110">
        <v>50605</v>
      </c>
      <c r="K5375" s="106">
        <v>5.05</v>
      </c>
      <c r="AF5375" s="35"/>
      <c r="AG5375" s="36"/>
      <c r="AH5375" s="36"/>
      <c r="AJ5375" s="37"/>
      <c r="AK5375" s="37"/>
    </row>
    <row r="5376" spans="6:37" x14ac:dyDescent="0.25">
      <c r="F5376" s="106"/>
      <c r="J5376" s="110">
        <v>50606</v>
      </c>
      <c r="K5376" s="106">
        <v>5.05</v>
      </c>
      <c r="AF5376" s="35"/>
      <c r="AG5376" s="36"/>
      <c r="AH5376" s="36"/>
      <c r="AJ5376" s="37"/>
      <c r="AK5376" s="37"/>
    </row>
    <row r="5377" spans="6:37" x14ac:dyDescent="0.25">
      <c r="F5377" s="106"/>
      <c r="J5377" s="110">
        <v>50607</v>
      </c>
      <c r="K5377" s="106">
        <v>5.05</v>
      </c>
      <c r="AF5377" s="35"/>
      <c r="AG5377" s="36"/>
      <c r="AH5377" s="36"/>
      <c r="AJ5377" s="37"/>
      <c r="AK5377" s="37"/>
    </row>
    <row r="5378" spans="6:37" x14ac:dyDescent="0.25">
      <c r="F5378" s="106"/>
      <c r="J5378" s="110">
        <v>50608</v>
      </c>
      <c r="K5378" s="106">
        <v>5.05</v>
      </c>
      <c r="AF5378" s="35"/>
      <c r="AG5378" s="36"/>
      <c r="AH5378" s="36"/>
      <c r="AJ5378" s="37"/>
      <c r="AK5378" s="37"/>
    </row>
    <row r="5379" spans="6:37" x14ac:dyDescent="0.25">
      <c r="F5379" s="106"/>
      <c r="J5379" s="110">
        <v>50609</v>
      </c>
      <c r="K5379" s="106">
        <v>5.05</v>
      </c>
      <c r="AF5379" s="35"/>
      <c r="AG5379" s="36"/>
      <c r="AH5379" s="36"/>
      <c r="AJ5379" s="37"/>
      <c r="AK5379" s="37"/>
    </row>
    <row r="5380" spans="6:37" x14ac:dyDescent="0.25">
      <c r="F5380" s="106"/>
      <c r="J5380" s="110">
        <v>50610</v>
      </c>
      <c r="K5380" s="106">
        <v>5.05</v>
      </c>
      <c r="AF5380" s="35"/>
      <c r="AG5380" s="36"/>
      <c r="AH5380" s="36"/>
      <c r="AJ5380" s="37"/>
      <c r="AK5380" s="37"/>
    </row>
    <row r="5381" spans="6:37" x14ac:dyDescent="0.25">
      <c r="F5381" s="106"/>
      <c r="J5381" s="110">
        <v>50611</v>
      </c>
      <c r="K5381" s="106">
        <v>5.05</v>
      </c>
      <c r="AF5381" s="35"/>
      <c r="AG5381" s="36"/>
      <c r="AH5381" s="36"/>
      <c r="AJ5381" s="37"/>
      <c r="AK5381" s="37"/>
    </row>
    <row r="5382" spans="6:37" x14ac:dyDescent="0.25">
      <c r="F5382" s="106"/>
      <c r="J5382" s="110">
        <v>50612</v>
      </c>
      <c r="K5382" s="106">
        <v>5.05</v>
      </c>
      <c r="AF5382" s="35"/>
      <c r="AG5382" s="36"/>
      <c r="AH5382" s="36"/>
      <c r="AJ5382" s="37"/>
      <c r="AK5382" s="37"/>
    </row>
    <row r="5383" spans="6:37" x14ac:dyDescent="0.25">
      <c r="F5383" s="106"/>
      <c r="J5383" s="110">
        <v>50613</v>
      </c>
      <c r="K5383" s="106">
        <v>5.05</v>
      </c>
      <c r="AF5383" s="35"/>
      <c r="AG5383" s="36"/>
      <c r="AH5383" s="36"/>
      <c r="AJ5383" s="37"/>
      <c r="AK5383" s="37"/>
    </row>
    <row r="5384" spans="6:37" x14ac:dyDescent="0.25">
      <c r="F5384" s="106"/>
      <c r="J5384" s="110">
        <v>50614</v>
      </c>
      <c r="K5384" s="106">
        <v>5.05</v>
      </c>
      <c r="AF5384" s="35"/>
      <c r="AG5384" s="36"/>
      <c r="AH5384" s="36"/>
      <c r="AJ5384" s="37"/>
      <c r="AK5384" s="37"/>
    </row>
    <row r="5385" spans="6:37" x14ac:dyDescent="0.25">
      <c r="F5385" s="106"/>
      <c r="J5385" s="110">
        <v>50615</v>
      </c>
      <c r="K5385" s="106">
        <v>5.05</v>
      </c>
      <c r="AF5385" s="35"/>
      <c r="AG5385" s="36"/>
      <c r="AH5385" s="36"/>
      <c r="AJ5385" s="37"/>
      <c r="AK5385" s="37"/>
    </row>
    <row r="5386" spans="6:37" x14ac:dyDescent="0.25">
      <c r="F5386" s="106"/>
      <c r="J5386" s="110">
        <v>50616</v>
      </c>
      <c r="K5386" s="106">
        <v>5.05</v>
      </c>
      <c r="AF5386" s="35"/>
      <c r="AG5386" s="36"/>
      <c r="AH5386" s="36"/>
      <c r="AJ5386" s="37"/>
      <c r="AK5386" s="37"/>
    </row>
    <row r="5387" spans="6:37" x14ac:dyDescent="0.25">
      <c r="F5387" s="106"/>
      <c r="J5387" s="110">
        <v>50617</v>
      </c>
      <c r="K5387" s="106">
        <v>5.05</v>
      </c>
      <c r="AF5387" s="35"/>
      <c r="AG5387" s="36"/>
      <c r="AH5387" s="36"/>
      <c r="AJ5387" s="37"/>
      <c r="AK5387" s="37"/>
    </row>
    <row r="5388" spans="6:37" x14ac:dyDescent="0.25">
      <c r="F5388" s="106"/>
      <c r="J5388" s="110">
        <v>50618</v>
      </c>
      <c r="K5388" s="106">
        <v>5.05</v>
      </c>
      <c r="AF5388" s="35"/>
      <c r="AG5388" s="36"/>
      <c r="AH5388" s="36"/>
      <c r="AJ5388" s="37"/>
      <c r="AK5388" s="37"/>
    </row>
    <row r="5389" spans="6:37" x14ac:dyDescent="0.25">
      <c r="F5389" s="106"/>
      <c r="J5389" s="110">
        <v>50619</v>
      </c>
      <c r="K5389" s="106">
        <v>5.05</v>
      </c>
      <c r="AF5389" s="35"/>
      <c r="AG5389" s="36"/>
      <c r="AH5389" s="36"/>
      <c r="AJ5389" s="37"/>
      <c r="AK5389" s="37"/>
    </row>
    <row r="5390" spans="6:37" x14ac:dyDescent="0.25">
      <c r="F5390" s="106"/>
      <c r="J5390" s="110">
        <v>50620</v>
      </c>
      <c r="K5390" s="106">
        <v>5.05</v>
      </c>
      <c r="AF5390" s="35"/>
      <c r="AG5390" s="36"/>
      <c r="AH5390" s="36"/>
      <c r="AJ5390" s="37"/>
      <c r="AK5390" s="37"/>
    </row>
    <row r="5391" spans="6:37" x14ac:dyDescent="0.25">
      <c r="F5391" s="106"/>
      <c r="J5391" s="110">
        <v>50621</v>
      </c>
      <c r="K5391" s="106">
        <v>5.05</v>
      </c>
      <c r="AF5391" s="35"/>
      <c r="AG5391" s="36"/>
      <c r="AH5391" s="36"/>
      <c r="AJ5391" s="37"/>
      <c r="AK5391" s="37"/>
    </row>
    <row r="5392" spans="6:37" x14ac:dyDescent="0.25">
      <c r="F5392" s="106"/>
      <c r="J5392" s="110">
        <v>50622</v>
      </c>
      <c r="K5392" s="106">
        <v>5.05</v>
      </c>
      <c r="AF5392" s="35"/>
      <c r="AG5392" s="36"/>
      <c r="AH5392" s="36"/>
      <c r="AJ5392" s="37"/>
      <c r="AK5392" s="37"/>
    </row>
    <row r="5393" spans="6:37" x14ac:dyDescent="0.25">
      <c r="F5393" s="106"/>
      <c r="J5393" s="110">
        <v>50623</v>
      </c>
      <c r="K5393" s="106">
        <v>5.05</v>
      </c>
      <c r="AF5393" s="35"/>
      <c r="AG5393" s="36"/>
      <c r="AH5393" s="36"/>
      <c r="AJ5393" s="37"/>
      <c r="AK5393" s="37"/>
    </row>
    <row r="5394" spans="6:37" x14ac:dyDescent="0.25">
      <c r="F5394" s="106"/>
      <c r="J5394" s="110">
        <v>50624</v>
      </c>
      <c r="K5394" s="106">
        <v>5.05</v>
      </c>
      <c r="AF5394" s="35"/>
      <c r="AG5394" s="36"/>
      <c r="AH5394" s="36"/>
      <c r="AJ5394" s="37"/>
      <c r="AK5394" s="37"/>
    </row>
    <row r="5395" spans="6:37" x14ac:dyDescent="0.25">
      <c r="F5395" s="106"/>
      <c r="J5395" s="110">
        <v>50625</v>
      </c>
      <c r="K5395" s="106">
        <v>5.05</v>
      </c>
      <c r="AF5395" s="35"/>
      <c r="AG5395" s="36"/>
      <c r="AH5395" s="36"/>
      <c r="AJ5395" s="37"/>
      <c r="AK5395" s="37"/>
    </row>
    <row r="5396" spans="6:37" x14ac:dyDescent="0.25">
      <c r="F5396" s="106"/>
      <c r="J5396" s="110">
        <v>50626</v>
      </c>
      <c r="K5396" s="106">
        <v>5.05</v>
      </c>
      <c r="AF5396" s="35"/>
      <c r="AG5396" s="36"/>
      <c r="AH5396" s="36"/>
      <c r="AJ5396" s="37"/>
      <c r="AK5396" s="37"/>
    </row>
    <row r="5397" spans="6:37" x14ac:dyDescent="0.25">
      <c r="F5397" s="106"/>
      <c r="J5397" s="110">
        <v>50627</v>
      </c>
      <c r="K5397" s="106">
        <v>5.05</v>
      </c>
      <c r="AF5397" s="35"/>
      <c r="AG5397" s="36"/>
      <c r="AH5397" s="36"/>
      <c r="AJ5397" s="37"/>
      <c r="AK5397" s="37"/>
    </row>
    <row r="5398" spans="6:37" x14ac:dyDescent="0.25">
      <c r="F5398" s="106"/>
      <c r="J5398" s="110">
        <v>50628</v>
      </c>
      <c r="K5398" s="106">
        <v>5.05</v>
      </c>
      <c r="AF5398" s="35"/>
      <c r="AG5398" s="36"/>
      <c r="AH5398" s="36"/>
      <c r="AJ5398" s="37"/>
      <c r="AK5398" s="37"/>
    </row>
    <row r="5399" spans="6:37" x14ac:dyDescent="0.25">
      <c r="F5399" s="106"/>
      <c r="J5399" s="110">
        <v>50629</v>
      </c>
      <c r="K5399" s="106">
        <v>5.05</v>
      </c>
      <c r="AF5399" s="35"/>
      <c r="AG5399" s="36"/>
      <c r="AH5399" s="36"/>
      <c r="AJ5399" s="37"/>
      <c r="AK5399" s="37"/>
    </row>
    <row r="5400" spans="6:37" x14ac:dyDescent="0.25">
      <c r="F5400" s="106"/>
      <c r="J5400" s="110">
        <v>50630</v>
      </c>
      <c r="K5400" s="106">
        <v>5.05</v>
      </c>
      <c r="AF5400" s="35"/>
      <c r="AG5400" s="36"/>
      <c r="AH5400" s="36"/>
      <c r="AJ5400" s="37"/>
      <c r="AK5400" s="37"/>
    </row>
    <row r="5401" spans="6:37" x14ac:dyDescent="0.25">
      <c r="F5401" s="106"/>
      <c r="J5401" s="110">
        <v>50631</v>
      </c>
      <c r="K5401" s="106">
        <v>5.05</v>
      </c>
      <c r="AF5401" s="35"/>
      <c r="AG5401" s="36"/>
      <c r="AH5401" s="36"/>
      <c r="AJ5401" s="37"/>
      <c r="AK5401" s="37"/>
    </row>
    <row r="5402" spans="6:37" x14ac:dyDescent="0.25">
      <c r="F5402" s="106"/>
      <c r="J5402" s="110">
        <v>50632</v>
      </c>
      <c r="K5402" s="106">
        <v>5.05</v>
      </c>
      <c r="AF5402" s="35"/>
      <c r="AG5402" s="36"/>
      <c r="AH5402" s="36"/>
      <c r="AJ5402" s="37"/>
      <c r="AK5402" s="37"/>
    </row>
    <row r="5403" spans="6:37" x14ac:dyDescent="0.25">
      <c r="F5403" s="106"/>
      <c r="J5403" s="110">
        <v>50633</v>
      </c>
      <c r="K5403" s="106">
        <v>5.05</v>
      </c>
      <c r="AF5403" s="35"/>
      <c r="AG5403" s="36"/>
      <c r="AH5403" s="36"/>
      <c r="AJ5403" s="37"/>
      <c r="AK5403" s="37"/>
    </row>
    <row r="5404" spans="6:37" x14ac:dyDescent="0.25">
      <c r="F5404" s="106"/>
      <c r="J5404" s="110">
        <v>50634</v>
      </c>
      <c r="K5404" s="106">
        <v>5.05</v>
      </c>
      <c r="AF5404" s="35"/>
      <c r="AG5404" s="36"/>
      <c r="AH5404" s="36"/>
      <c r="AJ5404" s="37"/>
      <c r="AK5404" s="37"/>
    </row>
    <row r="5405" spans="6:37" x14ac:dyDescent="0.25">
      <c r="F5405" s="106"/>
      <c r="J5405" s="110">
        <v>50635</v>
      </c>
      <c r="K5405" s="106">
        <v>5.05</v>
      </c>
      <c r="AF5405" s="35"/>
      <c r="AG5405" s="36"/>
      <c r="AH5405" s="36"/>
      <c r="AJ5405" s="37"/>
      <c r="AK5405" s="37"/>
    </row>
    <row r="5406" spans="6:37" x14ac:dyDescent="0.25">
      <c r="F5406" s="106"/>
      <c r="J5406" s="110">
        <v>50636</v>
      </c>
      <c r="K5406" s="106">
        <v>5.05</v>
      </c>
      <c r="AF5406" s="35"/>
      <c r="AG5406" s="36"/>
      <c r="AH5406" s="36"/>
      <c r="AJ5406" s="37"/>
      <c r="AK5406" s="37"/>
    </row>
    <row r="5407" spans="6:37" x14ac:dyDescent="0.25">
      <c r="F5407" s="106"/>
      <c r="J5407" s="110">
        <v>50637</v>
      </c>
      <c r="K5407" s="106">
        <v>5.05</v>
      </c>
      <c r="AF5407" s="35"/>
      <c r="AG5407" s="36"/>
      <c r="AH5407" s="36"/>
      <c r="AJ5407" s="37"/>
      <c r="AK5407" s="37"/>
    </row>
    <row r="5408" spans="6:37" x14ac:dyDescent="0.25">
      <c r="F5408" s="106"/>
      <c r="J5408" s="110">
        <v>50638</v>
      </c>
      <c r="K5408" s="106">
        <v>5.05</v>
      </c>
      <c r="AF5408" s="35"/>
      <c r="AG5408" s="36"/>
      <c r="AH5408" s="36"/>
      <c r="AJ5408" s="37"/>
      <c r="AK5408" s="37"/>
    </row>
    <row r="5409" spans="6:37" x14ac:dyDescent="0.25">
      <c r="F5409" s="106"/>
      <c r="J5409" s="110">
        <v>50639</v>
      </c>
      <c r="K5409" s="106">
        <v>5.05</v>
      </c>
      <c r="AF5409" s="35"/>
      <c r="AG5409" s="36"/>
      <c r="AH5409" s="36"/>
      <c r="AJ5409" s="37"/>
      <c r="AK5409" s="37"/>
    </row>
    <row r="5410" spans="6:37" x14ac:dyDescent="0.25">
      <c r="F5410" s="106"/>
      <c r="J5410" s="110">
        <v>50640</v>
      </c>
      <c r="K5410" s="106">
        <v>5.05</v>
      </c>
      <c r="AF5410" s="35"/>
      <c r="AG5410" s="36"/>
      <c r="AH5410" s="36"/>
      <c r="AJ5410" s="37"/>
      <c r="AK5410" s="37"/>
    </row>
    <row r="5411" spans="6:37" x14ac:dyDescent="0.25">
      <c r="F5411" s="106"/>
      <c r="J5411" s="110">
        <v>50641</v>
      </c>
      <c r="K5411" s="106">
        <v>5.05</v>
      </c>
      <c r="AF5411" s="35"/>
      <c r="AG5411" s="36"/>
      <c r="AH5411" s="36"/>
      <c r="AJ5411" s="37"/>
      <c r="AK5411" s="37"/>
    </row>
    <row r="5412" spans="6:37" x14ac:dyDescent="0.25">
      <c r="F5412" s="106"/>
      <c r="J5412" s="110">
        <v>50642</v>
      </c>
      <c r="K5412" s="106">
        <v>5.05</v>
      </c>
      <c r="AF5412" s="35"/>
      <c r="AG5412" s="36"/>
      <c r="AH5412" s="36"/>
      <c r="AJ5412" s="37"/>
      <c r="AK5412" s="37"/>
    </row>
    <row r="5413" spans="6:37" x14ac:dyDescent="0.25">
      <c r="F5413" s="106"/>
      <c r="J5413" s="110">
        <v>50643</v>
      </c>
      <c r="K5413" s="106">
        <v>5.05</v>
      </c>
      <c r="AF5413" s="35"/>
      <c r="AG5413" s="36"/>
      <c r="AH5413" s="36"/>
      <c r="AJ5413" s="37"/>
      <c r="AK5413" s="37"/>
    </row>
    <row r="5414" spans="6:37" x14ac:dyDescent="0.25">
      <c r="F5414" s="106"/>
      <c r="J5414" s="110">
        <v>50644</v>
      </c>
      <c r="K5414" s="106">
        <v>5.05</v>
      </c>
      <c r="AF5414" s="35"/>
      <c r="AG5414" s="36"/>
      <c r="AH5414" s="36"/>
      <c r="AJ5414" s="37"/>
      <c r="AK5414" s="37"/>
    </row>
    <row r="5415" spans="6:37" x14ac:dyDescent="0.25">
      <c r="F5415" s="106"/>
      <c r="J5415" s="110">
        <v>50645</v>
      </c>
      <c r="K5415" s="106">
        <v>5.05</v>
      </c>
      <c r="AF5415" s="35"/>
      <c r="AG5415" s="36"/>
      <c r="AH5415" s="36"/>
      <c r="AJ5415" s="37"/>
      <c r="AK5415" s="37"/>
    </row>
    <row r="5416" spans="6:37" x14ac:dyDescent="0.25">
      <c r="F5416" s="106"/>
      <c r="J5416" s="110">
        <v>50646</v>
      </c>
      <c r="K5416" s="106">
        <v>5.05</v>
      </c>
      <c r="AF5416" s="35"/>
      <c r="AG5416" s="36"/>
      <c r="AH5416" s="36"/>
      <c r="AJ5416" s="37"/>
      <c r="AK5416" s="37"/>
    </row>
    <row r="5417" spans="6:37" x14ac:dyDescent="0.25">
      <c r="F5417" s="106"/>
      <c r="J5417" s="110">
        <v>50647</v>
      </c>
      <c r="K5417" s="106">
        <v>5.05</v>
      </c>
      <c r="AF5417" s="35"/>
      <c r="AG5417" s="36"/>
      <c r="AH5417" s="36"/>
      <c r="AJ5417" s="37"/>
      <c r="AK5417" s="37"/>
    </row>
    <row r="5418" spans="6:37" x14ac:dyDescent="0.25">
      <c r="F5418" s="106"/>
      <c r="J5418" s="110">
        <v>50648</v>
      </c>
      <c r="K5418" s="106">
        <v>5.05</v>
      </c>
      <c r="AF5418" s="35"/>
      <c r="AG5418" s="36"/>
      <c r="AH5418" s="36"/>
      <c r="AJ5418" s="37"/>
      <c r="AK5418" s="37"/>
    </row>
    <row r="5419" spans="6:37" x14ac:dyDescent="0.25">
      <c r="F5419" s="106"/>
      <c r="J5419" s="110">
        <v>50649</v>
      </c>
      <c r="K5419" s="106">
        <v>5.05</v>
      </c>
      <c r="AF5419" s="35"/>
      <c r="AG5419" s="36"/>
      <c r="AH5419" s="36"/>
      <c r="AJ5419" s="37"/>
      <c r="AK5419" s="37"/>
    </row>
    <row r="5420" spans="6:37" x14ac:dyDescent="0.25">
      <c r="F5420" s="106"/>
      <c r="J5420" s="110">
        <v>50650</v>
      </c>
      <c r="K5420" s="106">
        <v>5.05</v>
      </c>
      <c r="AF5420" s="35"/>
      <c r="AG5420" s="36"/>
      <c r="AH5420" s="36"/>
      <c r="AJ5420" s="37"/>
      <c r="AK5420" s="37"/>
    </row>
    <row r="5421" spans="6:37" x14ac:dyDescent="0.25">
      <c r="F5421" s="106"/>
      <c r="J5421" s="110">
        <v>50651</v>
      </c>
      <c r="K5421" s="106">
        <v>5.05</v>
      </c>
      <c r="AF5421" s="35"/>
      <c r="AG5421" s="36"/>
      <c r="AH5421" s="36"/>
      <c r="AJ5421" s="37"/>
      <c r="AK5421" s="37"/>
    </row>
    <row r="5422" spans="6:37" x14ac:dyDescent="0.25">
      <c r="F5422" s="106"/>
      <c r="J5422" s="110">
        <v>50652</v>
      </c>
      <c r="K5422" s="106">
        <v>5.05</v>
      </c>
      <c r="AF5422" s="35"/>
      <c r="AG5422" s="36"/>
      <c r="AH5422" s="36"/>
      <c r="AJ5422" s="37"/>
      <c r="AK5422" s="37"/>
    </row>
    <row r="5423" spans="6:37" x14ac:dyDescent="0.25">
      <c r="F5423" s="106"/>
      <c r="J5423" s="110">
        <v>50653</v>
      </c>
      <c r="K5423" s="106">
        <v>5.05</v>
      </c>
      <c r="AF5423" s="35"/>
      <c r="AG5423" s="36"/>
      <c r="AH5423" s="36"/>
      <c r="AJ5423" s="37"/>
      <c r="AK5423" s="37"/>
    </row>
    <row r="5424" spans="6:37" x14ac:dyDescent="0.25">
      <c r="F5424" s="106"/>
      <c r="J5424" s="110">
        <v>50654</v>
      </c>
      <c r="K5424" s="106">
        <v>5.05</v>
      </c>
      <c r="AF5424" s="35"/>
      <c r="AG5424" s="36"/>
      <c r="AH5424" s="36"/>
      <c r="AJ5424" s="37"/>
      <c r="AK5424" s="37"/>
    </row>
    <row r="5425" spans="6:37" x14ac:dyDescent="0.25">
      <c r="F5425" s="106"/>
      <c r="J5425" s="110">
        <v>50655</v>
      </c>
      <c r="K5425" s="106">
        <v>5.05</v>
      </c>
      <c r="AF5425" s="35"/>
      <c r="AG5425" s="36"/>
      <c r="AH5425" s="36"/>
      <c r="AJ5425" s="37"/>
      <c r="AK5425" s="37"/>
    </row>
    <row r="5426" spans="6:37" x14ac:dyDescent="0.25">
      <c r="F5426" s="106"/>
      <c r="J5426" s="110">
        <v>50656</v>
      </c>
      <c r="K5426" s="106">
        <v>5.05</v>
      </c>
      <c r="AF5426" s="35"/>
      <c r="AG5426" s="36"/>
      <c r="AH5426" s="36"/>
      <c r="AJ5426" s="37"/>
      <c r="AK5426" s="37"/>
    </row>
    <row r="5427" spans="6:37" x14ac:dyDescent="0.25">
      <c r="F5427" s="106"/>
      <c r="J5427" s="110">
        <v>50657</v>
      </c>
      <c r="K5427" s="106">
        <v>5.05</v>
      </c>
      <c r="AF5427" s="35"/>
      <c r="AG5427" s="36"/>
      <c r="AH5427" s="36"/>
      <c r="AJ5427" s="37"/>
      <c r="AK5427" s="37"/>
    </row>
    <row r="5428" spans="6:37" x14ac:dyDescent="0.25">
      <c r="F5428" s="106"/>
      <c r="J5428" s="110">
        <v>50658</v>
      </c>
      <c r="K5428" s="106">
        <v>5.05</v>
      </c>
      <c r="AF5428" s="35"/>
      <c r="AG5428" s="36"/>
      <c r="AH5428" s="36"/>
      <c r="AJ5428" s="37"/>
      <c r="AK5428" s="37"/>
    </row>
    <row r="5429" spans="6:37" x14ac:dyDescent="0.25">
      <c r="F5429" s="106"/>
      <c r="J5429" s="110">
        <v>50659</v>
      </c>
      <c r="K5429" s="106">
        <v>5.05</v>
      </c>
      <c r="AF5429" s="35"/>
      <c r="AG5429" s="36"/>
      <c r="AH5429" s="36"/>
      <c r="AJ5429" s="37"/>
      <c r="AK5429" s="37"/>
    </row>
    <row r="5430" spans="6:37" x14ac:dyDescent="0.25">
      <c r="F5430" s="106"/>
      <c r="J5430" s="110">
        <v>50660</v>
      </c>
      <c r="K5430" s="106">
        <v>5.05</v>
      </c>
      <c r="AF5430" s="35"/>
      <c r="AG5430" s="36"/>
      <c r="AH5430" s="36"/>
      <c r="AJ5430" s="37"/>
      <c r="AK5430" s="37"/>
    </row>
    <row r="5431" spans="6:37" x14ac:dyDescent="0.25">
      <c r="F5431" s="106"/>
      <c r="J5431" s="110">
        <v>50661</v>
      </c>
      <c r="K5431" s="106">
        <v>5.05</v>
      </c>
      <c r="AF5431" s="35"/>
      <c r="AG5431" s="36"/>
      <c r="AH5431" s="36"/>
      <c r="AJ5431" s="37"/>
      <c r="AK5431" s="37"/>
    </row>
    <row r="5432" spans="6:37" x14ac:dyDescent="0.25">
      <c r="F5432" s="106"/>
      <c r="J5432" s="110">
        <v>50662</v>
      </c>
      <c r="K5432" s="106">
        <v>5.05</v>
      </c>
      <c r="AF5432" s="35"/>
      <c r="AG5432" s="36"/>
      <c r="AH5432" s="36"/>
      <c r="AJ5432" s="37"/>
      <c r="AK5432" s="37"/>
    </row>
    <row r="5433" spans="6:37" x14ac:dyDescent="0.25">
      <c r="F5433" s="106"/>
      <c r="J5433" s="110">
        <v>50663</v>
      </c>
      <c r="K5433" s="106">
        <v>5.05</v>
      </c>
      <c r="AF5433" s="35"/>
      <c r="AG5433" s="36"/>
      <c r="AH5433" s="36"/>
      <c r="AJ5433" s="37"/>
      <c r="AK5433" s="37"/>
    </row>
    <row r="5434" spans="6:37" x14ac:dyDescent="0.25">
      <c r="F5434" s="106"/>
      <c r="J5434" s="110">
        <v>50664</v>
      </c>
      <c r="K5434" s="106">
        <v>5.05</v>
      </c>
      <c r="AF5434" s="35"/>
      <c r="AG5434" s="36"/>
      <c r="AH5434" s="36"/>
      <c r="AJ5434" s="37"/>
      <c r="AK5434" s="37"/>
    </row>
    <row r="5435" spans="6:37" x14ac:dyDescent="0.25">
      <c r="F5435" s="106"/>
      <c r="J5435" s="110">
        <v>50665</v>
      </c>
      <c r="K5435" s="106">
        <v>5.05</v>
      </c>
      <c r="AF5435" s="35"/>
      <c r="AG5435" s="36"/>
      <c r="AH5435" s="36"/>
      <c r="AJ5435" s="37"/>
      <c r="AK5435" s="37"/>
    </row>
    <row r="5436" spans="6:37" x14ac:dyDescent="0.25">
      <c r="F5436" s="106"/>
      <c r="J5436" s="110">
        <v>50666</v>
      </c>
      <c r="K5436" s="106">
        <v>5.05</v>
      </c>
      <c r="AF5436" s="35"/>
      <c r="AG5436" s="36"/>
      <c r="AH5436" s="36"/>
      <c r="AJ5436" s="37"/>
      <c r="AK5436" s="37"/>
    </row>
    <row r="5437" spans="6:37" x14ac:dyDescent="0.25">
      <c r="F5437" s="106"/>
      <c r="J5437" s="110">
        <v>50667</v>
      </c>
      <c r="K5437" s="106">
        <v>5.05</v>
      </c>
      <c r="AF5437" s="35"/>
      <c r="AG5437" s="36"/>
      <c r="AH5437" s="36"/>
      <c r="AJ5437" s="37"/>
      <c r="AK5437" s="37"/>
    </row>
    <row r="5438" spans="6:37" x14ac:dyDescent="0.25">
      <c r="F5438" s="106"/>
      <c r="J5438" s="110">
        <v>50668</v>
      </c>
      <c r="K5438" s="106">
        <v>5.05</v>
      </c>
      <c r="AF5438" s="35"/>
      <c r="AG5438" s="36"/>
      <c r="AH5438" s="36"/>
      <c r="AJ5438" s="37"/>
      <c r="AK5438" s="37"/>
    </row>
    <row r="5439" spans="6:37" x14ac:dyDescent="0.25">
      <c r="F5439" s="106"/>
      <c r="J5439" s="110">
        <v>50669</v>
      </c>
      <c r="K5439" s="106">
        <v>5.05</v>
      </c>
      <c r="AF5439" s="35"/>
      <c r="AG5439" s="36"/>
      <c r="AH5439" s="36"/>
      <c r="AJ5439" s="37"/>
      <c r="AK5439" s="37"/>
    </row>
    <row r="5440" spans="6:37" x14ac:dyDescent="0.25">
      <c r="F5440" s="106"/>
      <c r="J5440" s="110">
        <v>50670</v>
      </c>
      <c r="K5440" s="106">
        <v>5.05</v>
      </c>
      <c r="AF5440" s="35"/>
      <c r="AG5440" s="36"/>
      <c r="AH5440" s="36"/>
      <c r="AJ5440" s="37"/>
      <c r="AK5440" s="37"/>
    </row>
    <row r="5441" spans="6:37" x14ac:dyDescent="0.25">
      <c r="F5441" s="106"/>
      <c r="J5441" s="110">
        <v>50671</v>
      </c>
      <c r="K5441" s="106">
        <v>5.05</v>
      </c>
      <c r="AF5441" s="35"/>
      <c r="AG5441" s="36"/>
      <c r="AH5441" s="36"/>
      <c r="AJ5441" s="37"/>
      <c r="AK5441" s="37"/>
    </row>
    <row r="5442" spans="6:37" x14ac:dyDescent="0.25">
      <c r="F5442" s="106"/>
      <c r="J5442" s="110">
        <v>50672</v>
      </c>
      <c r="K5442" s="106">
        <v>5.05</v>
      </c>
      <c r="AF5442" s="35"/>
      <c r="AG5442" s="36"/>
      <c r="AH5442" s="36"/>
      <c r="AJ5442" s="37"/>
      <c r="AK5442" s="37"/>
    </row>
    <row r="5443" spans="6:37" x14ac:dyDescent="0.25">
      <c r="F5443" s="106"/>
      <c r="J5443" s="110">
        <v>50673</v>
      </c>
      <c r="K5443" s="106">
        <v>5.05</v>
      </c>
      <c r="AF5443" s="35"/>
      <c r="AG5443" s="36"/>
      <c r="AH5443" s="36"/>
      <c r="AJ5443" s="37"/>
      <c r="AK5443" s="37"/>
    </row>
    <row r="5444" spans="6:37" x14ac:dyDescent="0.25">
      <c r="F5444" s="106"/>
      <c r="J5444" s="110">
        <v>50674</v>
      </c>
      <c r="K5444" s="106">
        <v>5.05</v>
      </c>
      <c r="AF5444" s="35"/>
      <c r="AG5444" s="36"/>
      <c r="AH5444" s="36"/>
      <c r="AJ5444" s="37"/>
      <c r="AK5444" s="37"/>
    </row>
    <row r="5445" spans="6:37" x14ac:dyDescent="0.25">
      <c r="F5445" s="106"/>
      <c r="J5445" s="110">
        <v>50675</v>
      </c>
      <c r="K5445" s="106">
        <v>5.05</v>
      </c>
      <c r="AF5445" s="35"/>
      <c r="AG5445" s="36"/>
      <c r="AH5445" s="36"/>
      <c r="AJ5445" s="37"/>
      <c r="AK5445" s="37"/>
    </row>
    <row r="5446" spans="6:37" x14ac:dyDescent="0.25">
      <c r="F5446" s="106"/>
      <c r="J5446" s="110">
        <v>50676</v>
      </c>
      <c r="K5446" s="106">
        <v>5.05</v>
      </c>
      <c r="AF5446" s="35"/>
      <c r="AG5446" s="36"/>
      <c r="AH5446" s="36"/>
      <c r="AJ5446" s="37"/>
      <c r="AK5446" s="37"/>
    </row>
    <row r="5447" spans="6:37" x14ac:dyDescent="0.25">
      <c r="F5447" s="106"/>
      <c r="J5447" s="110">
        <v>50677</v>
      </c>
      <c r="K5447" s="106">
        <v>5.05</v>
      </c>
      <c r="AF5447" s="35"/>
      <c r="AG5447" s="36"/>
      <c r="AH5447" s="36"/>
      <c r="AJ5447" s="37"/>
      <c r="AK5447" s="37"/>
    </row>
    <row r="5448" spans="6:37" x14ac:dyDescent="0.25">
      <c r="F5448" s="106"/>
      <c r="J5448" s="110">
        <v>50678</v>
      </c>
      <c r="K5448" s="106">
        <v>5.05</v>
      </c>
      <c r="AF5448" s="35"/>
      <c r="AG5448" s="36"/>
      <c r="AH5448" s="36"/>
      <c r="AJ5448" s="37"/>
      <c r="AK5448" s="37"/>
    </row>
    <row r="5449" spans="6:37" x14ac:dyDescent="0.25">
      <c r="F5449" s="106"/>
      <c r="J5449" s="110">
        <v>50679</v>
      </c>
      <c r="K5449" s="106">
        <v>5.05</v>
      </c>
      <c r="AF5449" s="35"/>
      <c r="AG5449" s="36"/>
      <c r="AH5449" s="36"/>
      <c r="AJ5449" s="37"/>
      <c r="AK5449" s="37"/>
    </row>
    <row r="5450" spans="6:37" x14ac:dyDescent="0.25">
      <c r="F5450" s="106"/>
      <c r="J5450" s="110">
        <v>50680</v>
      </c>
      <c r="K5450" s="106">
        <v>5.05</v>
      </c>
      <c r="AF5450" s="35"/>
      <c r="AG5450" s="36"/>
      <c r="AH5450" s="36"/>
      <c r="AJ5450" s="37"/>
      <c r="AK5450" s="37"/>
    </row>
    <row r="5451" spans="6:37" x14ac:dyDescent="0.25">
      <c r="F5451" s="106"/>
      <c r="J5451" s="110">
        <v>50681</v>
      </c>
      <c r="K5451" s="106">
        <v>5.05</v>
      </c>
      <c r="AF5451" s="35"/>
      <c r="AG5451" s="36"/>
      <c r="AH5451" s="36"/>
      <c r="AJ5451" s="37"/>
      <c r="AK5451" s="37"/>
    </row>
    <row r="5452" spans="6:37" x14ac:dyDescent="0.25">
      <c r="F5452" s="106"/>
      <c r="J5452" s="110">
        <v>50682</v>
      </c>
      <c r="K5452" s="106">
        <v>5.05</v>
      </c>
      <c r="AF5452" s="35"/>
      <c r="AG5452" s="36"/>
      <c r="AH5452" s="36"/>
      <c r="AJ5452" s="37"/>
      <c r="AK5452" s="37"/>
    </row>
    <row r="5453" spans="6:37" x14ac:dyDescent="0.25">
      <c r="F5453" s="106"/>
      <c r="J5453" s="110">
        <v>50683</v>
      </c>
      <c r="K5453" s="106">
        <v>5.05</v>
      </c>
      <c r="AF5453" s="35"/>
      <c r="AG5453" s="36"/>
      <c r="AH5453" s="36"/>
      <c r="AJ5453" s="37"/>
      <c r="AK5453" s="37"/>
    </row>
    <row r="5454" spans="6:37" x14ac:dyDescent="0.25">
      <c r="F5454" s="106"/>
      <c r="J5454" s="110">
        <v>50684</v>
      </c>
      <c r="K5454" s="106">
        <v>5.05</v>
      </c>
      <c r="AF5454" s="35"/>
      <c r="AG5454" s="36"/>
      <c r="AH5454" s="36"/>
      <c r="AJ5454" s="37"/>
      <c r="AK5454" s="37"/>
    </row>
    <row r="5455" spans="6:37" x14ac:dyDescent="0.25">
      <c r="F5455" s="106"/>
      <c r="J5455" s="110">
        <v>50685</v>
      </c>
      <c r="K5455" s="106">
        <v>5.05</v>
      </c>
      <c r="AF5455" s="35"/>
      <c r="AG5455" s="36"/>
      <c r="AH5455" s="36"/>
      <c r="AJ5455" s="37"/>
      <c r="AK5455" s="37"/>
    </row>
    <row r="5456" spans="6:37" x14ac:dyDescent="0.25">
      <c r="F5456" s="106"/>
      <c r="J5456" s="110">
        <v>50686</v>
      </c>
      <c r="K5456" s="106">
        <v>5.05</v>
      </c>
      <c r="AF5456" s="35"/>
      <c r="AG5456" s="36"/>
      <c r="AH5456" s="36"/>
      <c r="AJ5456" s="37"/>
      <c r="AK5456" s="37"/>
    </row>
    <row r="5457" spans="6:37" x14ac:dyDescent="0.25">
      <c r="F5457" s="106"/>
      <c r="J5457" s="110">
        <v>50687</v>
      </c>
      <c r="K5457" s="106">
        <v>5.05</v>
      </c>
      <c r="AF5457" s="35"/>
      <c r="AG5457" s="36"/>
      <c r="AH5457" s="36"/>
      <c r="AJ5457" s="37"/>
      <c r="AK5457" s="37"/>
    </row>
    <row r="5458" spans="6:37" x14ac:dyDescent="0.25">
      <c r="F5458" s="106"/>
      <c r="J5458" s="110">
        <v>50688</v>
      </c>
      <c r="K5458" s="106">
        <v>5.05</v>
      </c>
      <c r="AF5458" s="35"/>
      <c r="AG5458" s="36"/>
      <c r="AH5458" s="36"/>
      <c r="AJ5458" s="37"/>
      <c r="AK5458" s="37"/>
    </row>
    <row r="5459" spans="6:37" x14ac:dyDescent="0.25">
      <c r="F5459" s="106"/>
      <c r="J5459" s="110">
        <v>50689</v>
      </c>
      <c r="K5459" s="106">
        <v>5.05</v>
      </c>
      <c r="AF5459" s="35"/>
      <c r="AG5459" s="36"/>
      <c r="AH5459" s="36"/>
      <c r="AJ5459" s="37"/>
      <c r="AK5459" s="37"/>
    </row>
    <row r="5460" spans="6:37" x14ac:dyDescent="0.25">
      <c r="F5460" s="106"/>
      <c r="J5460" s="110">
        <v>50690</v>
      </c>
      <c r="K5460" s="106">
        <v>5.05</v>
      </c>
      <c r="AF5460" s="35"/>
      <c r="AG5460" s="36"/>
      <c r="AH5460" s="36"/>
      <c r="AJ5460" s="37"/>
      <c r="AK5460" s="37"/>
    </row>
    <row r="5461" spans="6:37" x14ac:dyDescent="0.25">
      <c r="F5461" s="106"/>
      <c r="J5461" s="110">
        <v>50691</v>
      </c>
      <c r="K5461" s="106">
        <v>5.05</v>
      </c>
      <c r="AF5461" s="35"/>
      <c r="AG5461" s="36"/>
      <c r="AH5461" s="36"/>
      <c r="AJ5461" s="37"/>
      <c r="AK5461" s="37"/>
    </row>
    <row r="5462" spans="6:37" x14ac:dyDescent="0.25">
      <c r="F5462" s="106"/>
      <c r="J5462" s="110">
        <v>50692</v>
      </c>
      <c r="K5462" s="106">
        <v>5.05</v>
      </c>
      <c r="AF5462" s="35"/>
      <c r="AG5462" s="36"/>
      <c r="AH5462" s="36"/>
      <c r="AJ5462" s="37"/>
      <c r="AK5462" s="37"/>
    </row>
    <row r="5463" spans="6:37" x14ac:dyDescent="0.25">
      <c r="F5463" s="106"/>
      <c r="J5463" s="110">
        <v>50693</v>
      </c>
      <c r="K5463" s="106">
        <v>5.05</v>
      </c>
      <c r="AF5463" s="35"/>
      <c r="AG5463" s="36"/>
      <c r="AH5463" s="36"/>
      <c r="AJ5463" s="37"/>
      <c r="AK5463" s="37"/>
    </row>
    <row r="5464" spans="6:37" x14ac:dyDescent="0.25">
      <c r="F5464" s="106"/>
      <c r="J5464" s="110">
        <v>50694</v>
      </c>
      <c r="K5464" s="106">
        <v>5.05</v>
      </c>
      <c r="AF5464" s="35"/>
      <c r="AG5464" s="36"/>
      <c r="AH5464" s="36"/>
      <c r="AJ5464" s="37"/>
      <c r="AK5464" s="37"/>
    </row>
    <row r="5465" spans="6:37" x14ac:dyDescent="0.25">
      <c r="F5465" s="106"/>
      <c r="J5465" s="110">
        <v>50695</v>
      </c>
      <c r="K5465" s="106">
        <v>5.05</v>
      </c>
      <c r="AF5465" s="35"/>
      <c r="AG5465" s="36"/>
      <c r="AH5465" s="36"/>
      <c r="AJ5465" s="37"/>
      <c r="AK5465" s="37"/>
    </row>
    <row r="5466" spans="6:37" x14ac:dyDescent="0.25">
      <c r="F5466" s="106"/>
      <c r="J5466" s="110">
        <v>50696</v>
      </c>
      <c r="K5466" s="106">
        <v>5.05</v>
      </c>
      <c r="AF5466" s="35"/>
      <c r="AG5466" s="36"/>
      <c r="AH5466" s="36"/>
      <c r="AJ5466" s="37"/>
      <c r="AK5466" s="37"/>
    </row>
    <row r="5467" spans="6:37" x14ac:dyDescent="0.25">
      <c r="F5467" s="106"/>
      <c r="J5467" s="110">
        <v>50697</v>
      </c>
      <c r="K5467" s="106">
        <v>5.05</v>
      </c>
      <c r="AF5467" s="35"/>
      <c r="AG5467" s="36"/>
      <c r="AH5467" s="36"/>
      <c r="AJ5467" s="37"/>
      <c r="AK5467" s="37"/>
    </row>
    <row r="5468" spans="6:37" x14ac:dyDescent="0.25">
      <c r="F5468" s="106"/>
      <c r="J5468" s="110">
        <v>50698</v>
      </c>
      <c r="K5468" s="106">
        <v>5.05</v>
      </c>
      <c r="AF5468" s="35"/>
      <c r="AG5468" s="36"/>
      <c r="AH5468" s="36"/>
      <c r="AJ5468" s="37"/>
      <c r="AK5468" s="37"/>
    </row>
    <row r="5469" spans="6:37" x14ac:dyDescent="0.25">
      <c r="F5469" s="106"/>
      <c r="J5469" s="110">
        <v>50699</v>
      </c>
      <c r="K5469" s="106">
        <v>5.05</v>
      </c>
      <c r="AF5469" s="35"/>
      <c r="AG5469" s="36"/>
      <c r="AH5469" s="36"/>
      <c r="AJ5469" s="37"/>
      <c r="AK5469" s="37"/>
    </row>
    <row r="5470" spans="6:37" x14ac:dyDescent="0.25">
      <c r="F5470" s="106"/>
      <c r="J5470" s="110">
        <v>50700</v>
      </c>
      <c r="K5470" s="106">
        <v>5.05</v>
      </c>
      <c r="AF5470" s="35"/>
      <c r="AG5470" s="36"/>
      <c r="AH5470" s="36"/>
      <c r="AJ5470" s="37"/>
      <c r="AK5470" s="37"/>
    </row>
    <row r="5471" spans="6:37" x14ac:dyDescent="0.25">
      <c r="F5471" s="106"/>
      <c r="J5471" s="110">
        <v>50701</v>
      </c>
      <c r="K5471" s="106">
        <v>5.05</v>
      </c>
      <c r="AF5471" s="35"/>
      <c r="AG5471" s="36"/>
      <c r="AH5471" s="36"/>
      <c r="AJ5471" s="37"/>
      <c r="AK5471" s="37"/>
    </row>
    <row r="5472" spans="6:37" x14ac:dyDescent="0.25">
      <c r="F5472" s="106"/>
      <c r="J5472" s="110">
        <v>50702</v>
      </c>
      <c r="K5472" s="106">
        <v>5.05</v>
      </c>
      <c r="AF5472" s="35"/>
      <c r="AG5472" s="36"/>
      <c r="AH5472" s="36"/>
      <c r="AJ5472" s="37"/>
      <c r="AK5472" s="37"/>
    </row>
    <row r="5473" spans="6:37" x14ac:dyDescent="0.25">
      <c r="F5473" s="106"/>
      <c r="J5473" s="110">
        <v>50703</v>
      </c>
      <c r="K5473" s="106">
        <v>5.05</v>
      </c>
      <c r="AF5473" s="35"/>
      <c r="AG5473" s="36"/>
      <c r="AH5473" s="36"/>
      <c r="AJ5473" s="37"/>
      <c r="AK5473" s="37"/>
    </row>
    <row r="5474" spans="6:37" x14ac:dyDescent="0.25">
      <c r="F5474" s="106"/>
      <c r="J5474" s="110">
        <v>50704</v>
      </c>
      <c r="K5474" s="106">
        <v>5.05</v>
      </c>
      <c r="AF5474" s="35"/>
      <c r="AG5474" s="36"/>
      <c r="AH5474" s="36"/>
      <c r="AJ5474" s="37"/>
      <c r="AK5474" s="37"/>
    </row>
    <row r="5475" spans="6:37" x14ac:dyDescent="0.25">
      <c r="F5475" s="106"/>
      <c r="J5475" s="110">
        <v>50705</v>
      </c>
      <c r="K5475" s="106">
        <v>5.05</v>
      </c>
      <c r="AF5475" s="35"/>
      <c r="AG5475" s="36"/>
      <c r="AH5475" s="36"/>
      <c r="AJ5475" s="37"/>
      <c r="AK5475" s="37"/>
    </row>
    <row r="5476" spans="6:37" x14ac:dyDescent="0.25">
      <c r="F5476" s="106"/>
      <c r="J5476" s="110">
        <v>50706</v>
      </c>
      <c r="K5476" s="106">
        <v>5.05</v>
      </c>
      <c r="AF5476" s="35"/>
      <c r="AG5476" s="36"/>
      <c r="AH5476" s="36"/>
      <c r="AJ5476" s="37"/>
      <c r="AK5476" s="37"/>
    </row>
    <row r="5477" spans="6:37" x14ac:dyDescent="0.25">
      <c r="F5477" s="106"/>
      <c r="J5477" s="110">
        <v>50707</v>
      </c>
      <c r="K5477" s="106">
        <v>5.05</v>
      </c>
      <c r="AF5477" s="35"/>
      <c r="AG5477" s="36"/>
      <c r="AH5477" s="36"/>
      <c r="AJ5477" s="37"/>
      <c r="AK5477" s="37"/>
    </row>
    <row r="5478" spans="6:37" x14ac:dyDescent="0.25">
      <c r="F5478" s="106"/>
      <c r="J5478" s="110">
        <v>50708</v>
      </c>
      <c r="K5478" s="106">
        <v>5.05</v>
      </c>
      <c r="AF5478" s="35"/>
      <c r="AG5478" s="36"/>
      <c r="AH5478" s="36"/>
      <c r="AJ5478" s="37"/>
      <c r="AK5478" s="37"/>
    </row>
    <row r="5479" spans="6:37" x14ac:dyDescent="0.25">
      <c r="F5479" s="106"/>
      <c r="J5479" s="110">
        <v>50709</v>
      </c>
      <c r="K5479" s="106">
        <v>5.05</v>
      </c>
      <c r="AF5479" s="35"/>
      <c r="AG5479" s="36"/>
      <c r="AH5479" s="36"/>
      <c r="AJ5479" s="37"/>
      <c r="AK5479" s="37"/>
    </row>
    <row r="5480" spans="6:37" x14ac:dyDescent="0.25">
      <c r="F5480" s="106"/>
      <c r="J5480" s="110">
        <v>50710</v>
      </c>
      <c r="K5480" s="106">
        <v>5.05</v>
      </c>
      <c r="AF5480" s="35"/>
      <c r="AG5480" s="36"/>
      <c r="AH5480" s="36"/>
      <c r="AJ5480" s="37"/>
      <c r="AK5480" s="37"/>
    </row>
    <row r="5481" spans="6:37" x14ac:dyDescent="0.25">
      <c r="F5481" s="106"/>
      <c r="J5481" s="110">
        <v>50711</v>
      </c>
      <c r="K5481" s="106">
        <v>5.05</v>
      </c>
      <c r="AF5481" s="35"/>
      <c r="AG5481" s="36"/>
      <c r="AH5481" s="36"/>
      <c r="AJ5481" s="37"/>
      <c r="AK5481" s="37"/>
    </row>
    <row r="5482" spans="6:37" x14ac:dyDescent="0.25">
      <c r="F5482" s="106"/>
      <c r="J5482" s="110">
        <v>50712</v>
      </c>
      <c r="K5482" s="106">
        <v>5.05</v>
      </c>
      <c r="AF5482" s="35"/>
      <c r="AG5482" s="36"/>
      <c r="AH5482" s="36"/>
      <c r="AJ5482" s="37"/>
      <c r="AK5482" s="37"/>
    </row>
    <row r="5483" spans="6:37" x14ac:dyDescent="0.25">
      <c r="F5483" s="106"/>
      <c r="J5483" s="110">
        <v>50713</v>
      </c>
      <c r="K5483" s="106">
        <v>5.05</v>
      </c>
      <c r="AF5483" s="35"/>
      <c r="AG5483" s="36"/>
      <c r="AH5483" s="36"/>
      <c r="AJ5483" s="37"/>
      <c r="AK5483" s="37"/>
    </row>
    <row r="5484" spans="6:37" x14ac:dyDescent="0.25">
      <c r="F5484" s="106"/>
      <c r="J5484" s="110">
        <v>50714</v>
      </c>
      <c r="K5484" s="106">
        <v>5.05</v>
      </c>
      <c r="AF5484" s="35"/>
      <c r="AG5484" s="36"/>
      <c r="AH5484" s="36"/>
      <c r="AJ5484" s="37"/>
      <c r="AK5484" s="37"/>
    </row>
    <row r="5485" spans="6:37" x14ac:dyDescent="0.25">
      <c r="F5485" s="106"/>
      <c r="J5485" s="110">
        <v>50715</v>
      </c>
      <c r="K5485" s="106">
        <v>5.05</v>
      </c>
      <c r="AF5485" s="35"/>
      <c r="AG5485" s="36"/>
      <c r="AH5485" s="36"/>
      <c r="AJ5485" s="37"/>
      <c r="AK5485" s="37"/>
    </row>
    <row r="5486" spans="6:37" x14ac:dyDescent="0.25">
      <c r="F5486" s="106"/>
      <c r="J5486" s="110">
        <v>50716</v>
      </c>
      <c r="K5486" s="106">
        <v>5.05</v>
      </c>
      <c r="AF5486" s="35"/>
      <c r="AG5486" s="36"/>
      <c r="AH5486" s="36"/>
      <c r="AJ5486" s="37"/>
      <c r="AK5486" s="37"/>
    </row>
    <row r="5487" spans="6:37" x14ac:dyDescent="0.25">
      <c r="F5487" s="106"/>
      <c r="J5487" s="110">
        <v>50717</v>
      </c>
      <c r="K5487" s="106">
        <v>5.05</v>
      </c>
      <c r="AF5487" s="35"/>
      <c r="AG5487" s="36"/>
      <c r="AH5487" s="36"/>
      <c r="AJ5487" s="37"/>
      <c r="AK5487" s="37"/>
    </row>
    <row r="5488" spans="6:37" x14ac:dyDescent="0.25">
      <c r="F5488" s="106"/>
      <c r="J5488" s="110">
        <v>50718</v>
      </c>
      <c r="K5488" s="106">
        <v>5.05</v>
      </c>
      <c r="AF5488" s="35"/>
      <c r="AG5488" s="36"/>
      <c r="AH5488" s="36"/>
      <c r="AJ5488" s="37"/>
      <c r="AK5488" s="37"/>
    </row>
    <row r="5489" spans="6:37" x14ac:dyDescent="0.25">
      <c r="F5489" s="106"/>
      <c r="J5489" s="110">
        <v>50719</v>
      </c>
      <c r="K5489" s="106">
        <v>5.05</v>
      </c>
      <c r="AF5489" s="35"/>
      <c r="AG5489" s="36"/>
      <c r="AH5489" s="36"/>
      <c r="AJ5489" s="37"/>
      <c r="AK5489" s="37"/>
    </row>
    <row r="5490" spans="6:37" x14ac:dyDescent="0.25">
      <c r="F5490" s="106"/>
      <c r="J5490" s="110">
        <v>50720</v>
      </c>
      <c r="K5490" s="106">
        <v>5.05</v>
      </c>
      <c r="AF5490" s="35"/>
      <c r="AG5490" s="36"/>
      <c r="AH5490" s="36"/>
      <c r="AJ5490" s="37"/>
      <c r="AK5490" s="37"/>
    </row>
    <row r="5491" spans="6:37" x14ac:dyDescent="0.25">
      <c r="F5491" s="106"/>
      <c r="J5491" s="110">
        <v>50721</v>
      </c>
      <c r="K5491" s="106">
        <v>5.05</v>
      </c>
      <c r="AF5491" s="35"/>
      <c r="AG5491" s="36"/>
      <c r="AH5491" s="36"/>
      <c r="AJ5491" s="37"/>
      <c r="AK5491" s="37"/>
    </row>
    <row r="5492" spans="6:37" x14ac:dyDescent="0.25">
      <c r="F5492" s="106"/>
      <c r="J5492" s="110">
        <v>50722</v>
      </c>
      <c r="K5492" s="106">
        <v>5.05</v>
      </c>
      <c r="AF5492" s="35"/>
      <c r="AG5492" s="36"/>
      <c r="AH5492" s="36"/>
      <c r="AJ5492" s="37"/>
      <c r="AK5492" s="37"/>
    </row>
    <row r="5493" spans="6:37" x14ac:dyDescent="0.25">
      <c r="F5493" s="106"/>
      <c r="J5493" s="110">
        <v>50723</v>
      </c>
      <c r="K5493" s="106">
        <v>5.05</v>
      </c>
      <c r="AF5493" s="35"/>
      <c r="AG5493" s="36"/>
      <c r="AH5493" s="36"/>
      <c r="AJ5493" s="37"/>
      <c r="AK5493" s="37"/>
    </row>
    <row r="5494" spans="6:37" x14ac:dyDescent="0.25">
      <c r="F5494" s="106"/>
      <c r="J5494" s="110">
        <v>50724</v>
      </c>
      <c r="K5494" s="106">
        <v>5.05</v>
      </c>
      <c r="AF5494" s="35"/>
      <c r="AG5494" s="36"/>
      <c r="AH5494" s="36"/>
      <c r="AJ5494" s="37"/>
      <c r="AK5494" s="37"/>
    </row>
    <row r="5495" spans="6:37" x14ac:dyDescent="0.25">
      <c r="F5495" s="106"/>
      <c r="J5495" s="110">
        <v>50725</v>
      </c>
      <c r="K5495" s="106">
        <v>5.05</v>
      </c>
      <c r="AF5495" s="35"/>
      <c r="AG5495" s="36"/>
      <c r="AH5495" s="36"/>
      <c r="AJ5495" s="37"/>
      <c r="AK5495" s="37"/>
    </row>
    <row r="5496" spans="6:37" x14ac:dyDescent="0.25">
      <c r="F5496" s="106"/>
      <c r="J5496" s="110">
        <v>50726</v>
      </c>
      <c r="K5496" s="106">
        <v>5.05</v>
      </c>
      <c r="AF5496" s="35"/>
      <c r="AG5496" s="36"/>
      <c r="AH5496" s="36"/>
      <c r="AJ5496" s="37"/>
      <c r="AK5496" s="37"/>
    </row>
    <row r="5497" spans="6:37" x14ac:dyDescent="0.25">
      <c r="F5497" s="106"/>
      <c r="J5497" s="110">
        <v>50727</v>
      </c>
      <c r="K5497" s="106">
        <v>5.05</v>
      </c>
      <c r="AF5497" s="35"/>
      <c r="AG5497" s="36"/>
      <c r="AH5497" s="36"/>
      <c r="AJ5497" s="37"/>
      <c r="AK5497" s="37"/>
    </row>
    <row r="5498" spans="6:37" x14ac:dyDescent="0.25">
      <c r="F5498" s="106"/>
      <c r="J5498" s="110">
        <v>50728</v>
      </c>
      <c r="K5498" s="106">
        <v>5.05</v>
      </c>
      <c r="AF5498" s="35"/>
      <c r="AG5498" s="36"/>
      <c r="AH5498" s="36"/>
      <c r="AJ5498" s="37"/>
      <c r="AK5498" s="37"/>
    </row>
    <row r="5499" spans="6:37" x14ac:dyDescent="0.25">
      <c r="F5499" s="106"/>
      <c r="J5499" s="110">
        <v>50729</v>
      </c>
      <c r="K5499" s="106">
        <v>5.05</v>
      </c>
      <c r="AF5499" s="35"/>
      <c r="AG5499" s="36"/>
      <c r="AH5499" s="36"/>
      <c r="AJ5499" s="37"/>
      <c r="AK5499" s="37"/>
    </row>
    <row r="5500" spans="6:37" x14ac:dyDescent="0.25">
      <c r="F5500" s="106"/>
      <c r="J5500" s="110">
        <v>50730</v>
      </c>
      <c r="K5500" s="106">
        <v>5.05</v>
      </c>
      <c r="AF5500" s="35"/>
      <c r="AG5500" s="36"/>
      <c r="AH5500" s="36"/>
      <c r="AJ5500" s="37"/>
      <c r="AK5500" s="37"/>
    </row>
    <row r="5501" spans="6:37" x14ac:dyDescent="0.25">
      <c r="F5501" s="106"/>
      <c r="J5501" s="110">
        <v>50731</v>
      </c>
      <c r="K5501" s="106">
        <v>5.05</v>
      </c>
      <c r="AF5501" s="35"/>
      <c r="AG5501" s="36"/>
      <c r="AH5501" s="36"/>
      <c r="AJ5501" s="37"/>
      <c r="AK5501" s="37"/>
    </row>
    <row r="5502" spans="6:37" x14ac:dyDescent="0.25">
      <c r="F5502" s="106"/>
      <c r="J5502" s="110">
        <v>50732</v>
      </c>
      <c r="K5502" s="106">
        <v>5.05</v>
      </c>
      <c r="AF5502" s="35"/>
      <c r="AG5502" s="36"/>
      <c r="AH5502" s="36"/>
      <c r="AJ5502" s="37"/>
      <c r="AK5502" s="37"/>
    </row>
    <row r="5503" spans="6:37" x14ac:dyDescent="0.25">
      <c r="F5503" s="106"/>
      <c r="J5503" s="110">
        <v>50733</v>
      </c>
      <c r="K5503" s="106">
        <v>5.05</v>
      </c>
      <c r="AF5503" s="35"/>
      <c r="AG5503" s="36"/>
      <c r="AH5503" s="36"/>
      <c r="AJ5503" s="37"/>
      <c r="AK5503" s="37"/>
    </row>
    <row r="5504" spans="6:37" x14ac:dyDescent="0.25">
      <c r="F5504" s="106"/>
      <c r="J5504" s="110">
        <v>50734</v>
      </c>
      <c r="K5504" s="106">
        <v>5.05</v>
      </c>
      <c r="AF5504" s="35"/>
      <c r="AG5504" s="36"/>
      <c r="AH5504" s="36"/>
      <c r="AJ5504" s="37"/>
      <c r="AK5504" s="37"/>
    </row>
    <row r="5505" spans="6:37" x14ac:dyDescent="0.25">
      <c r="F5505" s="106"/>
      <c r="J5505" s="110">
        <v>50735</v>
      </c>
      <c r="K5505" s="106">
        <v>5.05</v>
      </c>
      <c r="AF5505" s="35"/>
      <c r="AG5505" s="36"/>
      <c r="AH5505" s="36"/>
      <c r="AJ5505" s="37"/>
      <c r="AK5505" s="37"/>
    </row>
    <row r="5506" spans="6:37" x14ac:dyDescent="0.25">
      <c r="F5506" s="106"/>
      <c r="J5506" s="110">
        <v>50736</v>
      </c>
      <c r="K5506" s="106">
        <v>5.05</v>
      </c>
      <c r="AF5506" s="35"/>
      <c r="AG5506" s="36"/>
      <c r="AH5506" s="36"/>
      <c r="AJ5506" s="37"/>
      <c r="AK5506" s="37"/>
    </row>
    <row r="5507" spans="6:37" x14ac:dyDescent="0.25">
      <c r="F5507" s="106"/>
      <c r="J5507" s="110">
        <v>50737</v>
      </c>
      <c r="K5507" s="106">
        <v>5.05</v>
      </c>
      <c r="AF5507" s="35"/>
      <c r="AG5507" s="36"/>
      <c r="AH5507" s="36"/>
      <c r="AJ5507" s="37"/>
      <c r="AK5507" s="37"/>
    </row>
    <row r="5508" spans="6:37" x14ac:dyDescent="0.25">
      <c r="F5508" s="106"/>
      <c r="J5508" s="110">
        <v>50738</v>
      </c>
      <c r="K5508" s="106">
        <v>5.05</v>
      </c>
      <c r="AF5508" s="35"/>
      <c r="AG5508" s="36"/>
      <c r="AH5508" s="36"/>
      <c r="AJ5508" s="37"/>
      <c r="AK5508" s="37"/>
    </row>
    <row r="5509" spans="6:37" x14ac:dyDescent="0.25">
      <c r="F5509" s="106"/>
      <c r="J5509" s="110">
        <v>50739</v>
      </c>
      <c r="K5509" s="106">
        <v>5.05</v>
      </c>
      <c r="AF5509" s="35"/>
      <c r="AG5509" s="36"/>
      <c r="AH5509" s="36"/>
      <c r="AJ5509" s="37"/>
      <c r="AK5509" s="37"/>
    </row>
    <row r="5510" spans="6:37" x14ac:dyDescent="0.25">
      <c r="F5510" s="106"/>
      <c r="J5510" s="110">
        <v>50740</v>
      </c>
      <c r="K5510" s="106">
        <v>5.05</v>
      </c>
      <c r="AF5510" s="35"/>
      <c r="AG5510" s="36"/>
      <c r="AH5510" s="36"/>
      <c r="AJ5510" s="37"/>
      <c r="AK5510" s="37"/>
    </row>
    <row r="5511" spans="6:37" x14ac:dyDescent="0.25">
      <c r="F5511" s="106"/>
      <c r="J5511" s="110">
        <v>50741</v>
      </c>
      <c r="K5511" s="106">
        <v>5.05</v>
      </c>
      <c r="AF5511" s="35"/>
      <c r="AG5511" s="36"/>
      <c r="AH5511" s="36"/>
      <c r="AJ5511" s="37"/>
      <c r="AK5511" s="37"/>
    </row>
    <row r="5512" spans="6:37" x14ac:dyDescent="0.25">
      <c r="F5512" s="106"/>
      <c r="J5512" s="110">
        <v>50742</v>
      </c>
      <c r="K5512" s="106">
        <v>5.05</v>
      </c>
      <c r="AF5512" s="35"/>
      <c r="AG5512" s="36"/>
      <c r="AH5512" s="36"/>
      <c r="AJ5512" s="37"/>
      <c r="AK5512" s="37"/>
    </row>
    <row r="5513" spans="6:37" x14ac:dyDescent="0.25">
      <c r="F5513" s="106"/>
      <c r="J5513" s="110">
        <v>50743</v>
      </c>
      <c r="K5513" s="106">
        <v>5.05</v>
      </c>
      <c r="AF5513" s="35"/>
      <c r="AG5513" s="36"/>
      <c r="AH5513" s="36"/>
      <c r="AJ5513" s="37"/>
      <c r="AK5513" s="37"/>
    </row>
    <row r="5514" spans="6:37" x14ac:dyDescent="0.25">
      <c r="F5514" s="106"/>
      <c r="J5514" s="110">
        <v>50744</v>
      </c>
      <c r="K5514" s="106">
        <v>5.05</v>
      </c>
      <c r="AF5514" s="35"/>
      <c r="AG5514" s="36"/>
      <c r="AH5514" s="36"/>
      <c r="AJ5514" s="37"/>
      <c r="AK5514" s="37"/>
    </row>
    <row r="5515" spans="6:37" x14ac:dyDescent="0.25">
      <c r="F5515" s="106"/>
      <c r="J5515" s="110">
        <v>50745</v>
      </c>
      <c r="K5515" s="106">
        <v>5.05</v>
      </c>
      <c r="AF5515" s="35"/>
      <c r="AG5515" s="36"/>
      <c r="AH5515" s="36"/>
      <c r="AJ5515" s="37"/>
      <c r="AK5515" s="37"/>
    </row>
    <row r="5516" spans="6:37" x14ac:dyDescent="0.25">
      <c r="F5516" s="106"/>
      <c r="J5516" s="110">
        <v>50746</v>
      </c>
      <c r="K5516" s="106">
        <v>5.05</v>
      </c>
      <c r="AF5516" s="35"/>
      <c r="AG5516" s="36"/>
      <c r="AH5516" s="36"/>
      <c r="AJ5516" s="37"/>
      <c r="AK5516" s="37"/>
    </row>
    <row r="5517" spans="6:37" x14ac:dyDescent="0.25">
      <c r="F5517" s="106"/>
      <c r="J5517" s="110">
        <v>50747</v>
      </c>
      <c r="K5517" s="106">
        <v>5.05</v>
      </c>
      <c r="AF5517" s="35"/>
      <c r="AG5517" s="36"/>
      <c r="AH5517" s="36"/>
      <c r="AJ5517" s="37"/>
      <c r="AK5517" s="37"/>
    </row>
    <row r="5518" spans="6:37" x14ac:dyDescent="0.25">
      <c r="F5518" s="106"/>
      <c r="J5518" s="110">
        <v>50748</v>
      </c>
      <c r="K5518" s="106">
        <v>5.05</v>
      </c>
      <c r="AF5518" s="35"/>
      <c r="AG5518" s="36"/>
      <c r="AH5518" s="36"/>
      <c r="AJ5518" s="37"/>
      <c r="AK5518" s="37"/>
    </row>
    <row r="5519" spans="6:37" x14ac:dyDescent="0.25">
      <c r="F5519" s="106"/>
      <c r="J5519" s="110">
        <v>50749</v>
      </c>
      <c r="K5519" s="106">
        <v>5.05</v>
      </c>
      <c r="AF5519" s="35"/>
      <c r="AG5519" s="36"/>
      <c r="AH5519" s="36"/>
      <c r="AJ5519" s="37"/>
      <c r="AK5519" s="37"/>
    </row>
    <row r="5520" spans="6:37" x14ac:dyDescent="0.25">
      <c r="F5520" s="106"/>
      <c r="J5520" s="110">
        <v>50750</v>
      </c>
      <c r="K5520" s="106">
        <v>5.05</v>
      </c>
      <c r="AF5520" s="35"/>
      <c r="AG5520" s="36"/>
      <c r="AH5520" s="36"/>
      <c r="AJ5520" s="37"/>
      <c r="AK5520" s="37"/>
    </row>
    <row r="5521" spans="6:37" x14ac:dyDescent="0.25">
      <c r="F5521" s="106"/>
      <c r="J5521" s="110">
        <v>50751</v>
      </c>
      <c r="K5521" s="106">
        <v>5.05</v>
      </c>
      <c r="AF5521" s="35"/>
      <c r="AG5521" s="36"/>
      <c r="AH5521" s="36"/>
      <c r="AJ5521" s="37"/>
      <c r="AK5521" s="37"/>
    </row>
    <row r="5522" spans="6:37" x14ac:dyDescent="0.25">
      <c r="F5522" s="106"/>
      <c r="J5522" s="110">
        <v>50752</v>
      </c>
      <c r="K5522" s="106">
        <v>5.05</v>
      </c>
      <c r="AF5522" s="35"/>
      <c r="AG5522" s="36"/>
      <c r="AH5522" s="36"/>
      <c r="AJ5522" s="37"/>
      <c r="AK5522" s="37"/>
    </row>
    <row r="5523" spans="6:37" x14ac:dyDescent="0.25">
      <c r="F5523" s="106"/>
      <c r="J5523" s="110">
        <v>50753</v>
      </c>
      <c r="K5523" s="106">
        <v>5.05</v>
      </c>
      <c r="AF5523" s="35"/>
      <c r="AG5523" s="36"/>
      <c r="AH5523" s="36"/>
      <c r="AJ5523" s="37"/>
      <c r="AK5523" s="37"/>
    </row>
    <row r="5524" spans="6:37" x14ac:dyDescent="0.25">
      <c r="F5524" s="106"/>
      <c r="J5524" s="110">
        <v>50754</v>
      </c>
      <c r="K5524" s="106">
        <v>5.05</v>
      </c>
      <c r="AF5524" s="35"/>
      <c r="AG5524" s="36"/>
      <c r="AH5524" s="36"/>
      <c r="AJ5524" s="37"/>
      <c r="AK5524" s="37"/>
    </row>
    <row r="5525" spans="6:37" x14ac:dyDescent="0.25">
      <c r="F5525" s="106"/>
      <c r="J5525" s="110">
        <v>50755</v>
      </c>
      <c r="K5525" s="106">
        <v>5.05</v>
      </c>
      <c r="AF5525" s="35"/>
      <c r="AG5525" s="36"/>
      <c r="AH5525" s="36"/>
      <c r="AJ5525" s="37"/>
      <c r="AK5525" s="37"/>
    </row>
    <row r="5526" spans="6:37" x14ac:dyDescent="0.25">
      <c r="F5526" s="106"/>
      <c r="J5526" s="110">
        <v>50756</v>
      </c>
      <c r="K5526" s="106">
        <v>5.05</v>
      </c>
      <c r="AF5526" s="35"/>
      <c r="AG5526" s="36"/>
      <c r="AH5526" s="36"/>
      <c r="AJ5526" s="37"/>
      <c r="AK5526" s="37"/>
    </row>
    <row r="5527" spans="6:37" x14ac:dyDescent="0.25">
      <c r="F5527" s="106"/>
      <c r="J5527" s="110">
        <v>50757</v>
      </c>
      <c r="K5527" s="106">
        <v>5.05</v>
      </c>
      <c r="AF5527" s="35"/>
      <c r="AG5527" s="36"/>
      <c r="AH5527" s="36"/>
      <c r="AJ5527" s="37"/>
      <c r="AK5527" s="37"/>
    </row>
    <row r="5528" spans="6:37" x14ac:dyDescent="0.25">
      <c r="F5528" s="106"/>
      <c r="J5528" s="110">
        <v>50758</v>
      </c>
      <c r="K5528" s="106">
        <v>5.05</v>
      </c>
      <c r="AF5528" s="35"/>
      <c r="AG5528" s="36"/>
      <c r="AH5528" s="36"/>
      <c r="AJ5528" s="37"/>
      <c r="AK5528" s="37"/>
    </row>
    <row r="5529" spans="6:37" x14ac:dyDescent="0.25">
      <c r="F5529" s="106"/>
      <c r="J5529" s="110">
        <v>50759</v>
      </c>
      <c r="K5529" s="106">
        <v>5.05</v>
      </c>
      <c r="AF5529" s="35"/>
      <c r="AG5529" s="36"/>
      <c r="AH5529" s="36"/>
      <c r="AJ5529" s="37"/>
      <c r="AK5529" s="37"/>
    </row>
    <row r="5530" spans="6:37" x14ac:dyDescent="0.25">
      <c r="F5530" s="106"/>
      <c r="J5530" s="110">
        <v>50760</v>
      </c>
      <c r="K5530" s="106">
        <v>5.05</v>
      </c>
      <c r="AF5530" s="35"/>
      <c r="AG5530" s="36"/>
      <c r="AH5530" s="36"/>
      <c r="AJ5530" s="37"/>
      <c r="AK5530" s="37"/>
    </row>
    <row r="5531" spans="6:37" x14ac:dyDescent="0.25">
      <c r="F5531" s="106"/>
      <c r="J5531" s="110">
        <v>50761</v>
      </c>
      <c r="K5531" s="106">
        <v>5.05</v>
      </c>
      <c r="AF5531" s="35"/>
      <c r="AG5531" s="36"/>
      <c r="AH5531" s="36"/>
      <c r="AJ5531" s="37"/>
      <c r="AK5531" s="37"/>
    </row>
    <row r="5532" spans="6:37" x14ac:dyDescent="0.25">
      <c r="F5532" s="106"/>
      <c r="J5532" s="110">
        <v>50762</v>
      </c>
      <c r="K5532" s="106">
        <v>5.05</v>
      </c>
      <c r="AF5532" s="35"/>
      <c r="AG5532" s="36"/>
      <c r="AH5532" s="36"/>
      <c r="AJ5532" s="37"/>
      <c r="AK5532" s="37"/>
    </row>
    <row r="5533" spans="6:37" x14ac:dyDescent="0.25">
      <c r="F5533" s="106"/>
      <c r="J5533" s="110">
        <v>50763</v>
      </c>
      <c r="K5533" s="106">
        <v>5.05</v>
      </c>
      <c r="AF5533" s="35"/>
      <c r="AG5533" s="36"/>
      <c r="AH5533" s="36"/>
      <c r="AJ5533" s="37"/>
      <c r="AK5533" s="37"/>
    </row>
    <row r="5534" spans="6:37" x14ac:dyDescent="0.25">
      <c r="F5534" s="106"/>
      <c r="J5534" s="110">
        <v>50764</v>
      </c>
      <c r="K5534" s="106">
        <v>5.05</v>
      </c>
      <c r="AF5534" s="35"/>
      <c r="AG5534" s="36"/>
      <c r="AH5534" s="36"/>
      <c r="AJ5534" s="37"/>
      <c r="AK5534" s="37"/>
    </row>
    <row r="5535" spans="6:37" x14ac:dyDescent="0.25">
      <c r="F5535" s="106"/>
      <c r="J5535" s="110">
        <v>50765</v>
      </c>
      <c r="K5535" s="106">
        <v>5.05</v>
      </c>
      <c r="AF5535" s="35"/>
      <c r="AG5535" s="36"/>
      <c r="AH5535" s="36"/>
      <c r="AJ5535" s="37"/>
      <c r="AK5535" s="37"/>
    </row>
    <row r="5536" spans="6:37" x14ac:dyDescent="0.25">
      <c r="F5536" s="106"/>
      <c r="J5536" s="110">
        <v>50766</v>
      </c>
      <c r="K5536" s="106">
        <v>5.05</v>
      </c>
      <c r="AF5536" s="35"/>
      <c r="AG5536" s="36"/>
      <c r="AH5536" s="36"/>
      <c r="AJ5536" s="37"/>
      <c r="AK5536" s="37"/>
    </row>
    <row r="5537" spans="6:37" x14ac:dyDescent="0.25">
      <c r="F5537" s="106"/>
      <c r="J5537" s="110">
        <v>50767</v>
      </c>
      <c r="K5537" s="106">
        <v>5.05</v>
      </c>
      <c r="AF5537" s="35"/>
      <c r="AG5537" s="36"/>
      <c r="AH5537" s="36"/>
      <c r="AJ5537" s="37"/>
      <c r="AK5537" s="37"/>
    </row>
    <row r="5538" spans="6:37" x14ac:dyDescent="0.25">
      <c r="F5538" s="106"/>
      <c r="J5538" s="110">
        <v>50768</v>
      </c>
      <c r="K5538" s="106">
        <v>5.05</v>
      </c>
      <c r="AF5538" s="35"/>
      <c r="AG5538" s="36"/>
      <c r="AH5538" s="36"/>
      <c r="AJ5538" s="37"/>
      <c r="AK5538" s="37"/>
    </row>
    <row r="5539" spans="6:37" x14ac:dyDescent="0.25">
      <c r="F5539" s="106"/>
      <c r="J5539" s="110">
        <v>50769</v>
      </c>
      <c r="K5539" s="106">
        <v>5.05</v>
      </c>
      <c r="AF5539" s="35"/>
      <c r="AG5539" s="36"/>
      <c r="AH5539" s="36"/>
      <c r="AJ5539" s="37"/>
      <c r="AK5539" s="37"/>
    </row>
    <row r="5540" spans="6:37" x14ac:dyDescent="0.25">
      <c r="F5540" s="106"/>
      <c r="J5540" s="110">
        <v>50770</v>
      </c>
      <c r="K5540" s="106">
        <v>5.05</v>
      </c>
      <c r="AF5540" s="35"/>
      <c r="AG5540" s="36"/>
      <c r="AH5540" s="36"/>
      <c r="AJ5540" s="37"/>
      <c r="AK5540" s="37"/>
    </row>
    <row r="5541" spans="6:37" x14ac:dyDescent="0.25">
      <c r="F5541" s="106"/>
      <c r="J5541" s="110">
        <v>50771</v>
      </c>
      <c r="K5541" s="106">
        <v>5.05</v>
      </c>
      <c r="AF5541" s="35"/>
      <c r="AG5541" s="36"/>
      <c r="AH5541" s="36"/>
      <c r="AJ5541" s="37"/>
      <c r="AK5541" s="37"/>
    </row>
    <row r="5542" spans="6:37" x14ac:dyDescent="0.25">
      <c r="F5542" s="106"/>
      <c r="J5542" s="110">
        <v>50772</v>
      </c>
      <c r="K5542" s="106">
        <v>5.05</v>
      </c>
      <c r="AF5542" s="35"/>
      <c r="AG5542" s="36"/>
      <c r="AH5542" s="36"/>
      <c r="AJ5542" s="37"/>
      <c r="AK5542" s="37"/>
    </row>
    <row r="5543" spans="6:37" x14ac:dyDescent="0.25">
      <c r="F5543" s="106"/>
      <c r="J5543" s="110">
        <v>50773</v>
      </c>
      <c r="K5543" s="106">
        <v>5.05</v>
      </c>
      <c r="AF5543" s="35"/>
      <c r="AG5543" s="36"/>
      <c r="AH5543" s="36"/>
      <c r="AJ5543" s="37"/>
      <c r="AK5543" s="37"/>
    </row>
    <row r="5544" spans="6:37" x14ac:dyDescent="0.25">
      <c r="F5544" s="106"/>
      <c r="J5544" s="110">
        <v>50774</v>
      </c>
      <c r="K5544" s="106">
        <v>5.05</v>
      </c>
      <c r="AF5544" s="35"/>
      <c r="AG5544" s="36"/>
      <c r="AH5544" s="36"/>
      <c r="AJ5544" s="37"/>
      <c r="AK5544" s="37"/>
    </row>
    <row r="5545" spans="6:37" x14ac:dyDescent="0.25">
      <c r="F5545" s="106"/>
      <c r="J5545" s="110">
        <v>50775</v>
      </c>
      <c r="K5545" s="106">
        <v>5.05</v>
      </c>
      <c r="AF5545" s="35"/>
      <c r="AG5545" s="36"/>
      <c r="AH5545" s="36"/>
      <c r="AJ5545" s="37"/>
      <c r="AK5545" s="37"/>
    </row>
    <row r="5546" spans="6:37" x14ac:dyDescent="0.25">
      <c r="F5546" s="106"/>
      <c r="J5546" s="110">
        <v>50776</v>
      </c>
      <c r="K5546" s="106">
        <v>5.05</v>
      </c>
      <c r="AF5546" s="35"/>
      <c r="AG5546" s="36"/>
      <c r="AH5546" s="36"/>
      <c r="AJ5546" s="37"/>
      <c r="AK5546" s="37"/>
    </row>
    <row r="5547" spans="6:37" x14ac:dyDescent="0.25">
      <c r="F5547" s="106"/>
      <c r="J5547" s="110">
        <v>50777</v>
      </c>
      <c r="K5547" s="106">
        <v>5.05</v>
      </c>
      <c r="AF5547" s="35"/>
      <c r="AG5547" s="36"/>
      <c r="AH5547" s="36"/>
      <c r="AJ5547" s="37"/>
      <c r="AK5547" s="37"/>
    </row>
    <row r="5548" spans="6:37" x14ac:dyDescent="0.25">
      <c r="F5548" s="106"/>
      <c r="J5548" s="110">
        <v>50778</v>
      </c>
      <c r="K5548" s="106">
        <v>5.05</v>
      </c>
      <c r="AF5548" s="35"/>
      <c r="AG5548" s="36"/>
      <c r="AH5548" s="36"/>
      <c r="AJ5548" s="37"/>
      <c r="AK5548" s="37"/>
    </row>
    <row r="5549" spans="6:37" x14ac:dyDescent="0.25">
      <c r="F5549" s="106"/>
      <c r="J5549" s="110">
        <v>50779</v>
      </c>
      <c r="K5549" s="106">
        <v>5.05</v>
      </c>
      <c r="AF5549" s="35"/>
      <c r="AG5549" s="36"/>
      <c r="AH5549" s="36"/>
      <c r="AJ5549" s="37"/>
      <c r="AK5549" s="37"/>
    </row>
    <row r="5550" spans="6:37" x14ac:dyDescent="0.25">
      <c r="F5550" s="106"/>
      <c r="J5550" s="110">
        <v>50780</v>
      </c>
      <c r="K5550" s="106">
        <v>5.05</v>
      </c>
      <c r="AF5550" s="35"/>
      <c r="AG5550" s="36"/>
      <c r="AH5550" s="36"/>
      <c r="AJ5550" s="37"/>
      <c r="AK5550" s="37"/>
    </row>
    <row r="5551" spans="6:37" x14ac:dyDescent="0.25">
      <c r="F5551" s="106"/>
      <c r="J5551" s="110">
        <v>50781</v>
      </c>
      <c r="K5551" s="106">
        <v>5.05</v>
      </c>
      <c r="AF5551" s="35"/>
      <c r="AG5551" s="36"/>
      <c r="AH5551" s="36"/>
      <c r="AJ5551" s="37"/>
      <c r="AK5551" s="37"/>
    </row>
    <row r="5552" spans="6:37" x14ac:dyDescent="0.25">
      <c r="F5552" s="106"/>
      <c r="J5552" s="110">
        <v>50782</v>
      </c>
      <c r="K5552" s="106">
        <v>5.05</v>
      </c>
      <c r="AF5552" s="35"/>
      <c r="AG5552" s="36"/>
      <c r="AH5552" s="36"/>
      <c r="AJ5552" s="37"/>
      <c r="AK5552" s="37"/>
    </row>
    <row r="5553" spans="6:37" x14ac:dyDescent="0.25">
      <c r="F5553" s="106"/>
      <c r="J5553" s="110">
        <v>50783</v>
      </c>
      <c r="K5553" s="106">
        <v>5.05</v>
      </c>
      <c r="AF5553" s="35"/>
      <c r="AG5553" s="36"/>
      <c r="AH5553" s="36"/>
      <c r="AJ5553" s="37"/>
      <c r="AK5553" s="37"/>
    </row>
    <row r="5554" spans="6:37" x14ac:dyDescent="0.25">
      <c r="F5554" s="106"/>
      <c r="J5554" s="110">
        <v>50784</v>
      </c>
      <c r="K5554" s="106">
        <v>5.05</v>
      </c>
      <c r="AF5554" s="35"/>
      <c r="AG5554" s="36"/>
      <c r="AH5554" s="36"/>
      <c r="AJ5554" s="37"/>
      <c r="AK5554" s="37"/>
    </row>
    <row r="5555" spans="6:37" x14ac:dyDescent="0.25">
      <c r="F5555" s="106"/>
      <c r="J5555" s="110">
        <v>50785</v>
      </c>
      <c r="K5555" s="106">
        <v>5.05</v>
      </c>
      <c r="AF5555" s="35"/>
      <c r="AG5555" s="36"/>
      <c r="AH5555" s="36"/>
      <c r="AJ5555" s="37"/>
      <c r="AK5555" s="37"/>
    </row>
    <row r="5556" spans="6:37" x14ac:dyDescent="0.25">
      <c r="F5556" s="106"/>
      <c r="J5556" s="110">
        <v>50786</v>
      </c>
      <c r="K5556" s="106">
        <v>5.05</v>
      </c>
      <c r="AF5556" s="35"/>
      <c r="AG5556" s="36"/>
      <c r="AH5556" s="36"/>
      <c r="AJ5556" s="37"/>
      <c r="AK5556" s="37"/>
    </row>
    <row r="5557" spans="6:37" x14ac:dyDescent="0.25">
      <c r="F5557" s="106"/>
      <c r="J5557" s="110">
        <v>50787</v>
      </c>
      <c r="K5557" s="106">
        <v>5.05</v>
      </c>
      <c r="AF5557" s="35"/>
      <c r="AG5557" s="36"/>
      <c r="AH5557" s="36"/>
      <c r="AJ5557" s="37"/>
      <c r="AK5557" s="37"/>
    </row>
    <row r="5558" spans="6:37" x14ac:dyDescent="0.25">
      <c r="F5558" s="106"/>
      <c r="J5558" s="110">
        <v>50788</v>
      </c>
      <c r="K5558" s="106">
        <v>5.05</v>
      </c>
      <c r="AF5558" s="35"/>
      <c r="AG5558" s="36"/>
      <c r="AH5558" s="36"/>
      <c r="AJ5558" s="37"/>
      <c r="AK5558" s="37"/>
    </row>
    <row r="5559" spans="6:37" x14ac:dyDescent="0.25">
      <c r="F5559" s="106"/>
      <c r="J5559" s="110">
        <v>50789</v>
      </c>
      <c r="K5559" s="106">
        <v>5.05</v>
      </c>
      <c r="AF5559" s="35"/>
      <c r="AG5559" s="36"/>
      <c r="AH5559" s="36"/>
      <c r="AJ5559" s="37"/>
      <c r="AK5559" s="37"/>
    </row>
    <row r="5560" spans="6:37" x14ac:dyDescent="0.25">
      <c r="F5560" s="106"/>
      <c r="J5560" s="110">
        <v>50790</v>
      </c>
      <c r="K5560" s="106">
        <v>5.05</v>
      </c>
      <c r="AF5560" s="35"/>
      <c r="AG5560" s="36"/>
      <c r="AH5560" s="36"/>
      <c r="AJ5560" s="37"/>
      <c r="AK5560" s="37"/>
    </row>
    <row r="5561" spans="6:37" x14ac:dyDescent="0.25">
      <c r="F5561" s="106"/>
      <c r="J5561" s="110">
        <v>50791</v>
      </c>
      <c r="K5561" s="106">
        <v>5.05</v>
      </c>
      <c r="AF5561" s="35"/>
      <c r="AG5561" s="36"/>
      <c r="AH5561" s="36"/>
      <c r="AJ5561" s="37"/>
      <c r="AK5561" s="37"/>
    </row>
    <row r="5562" spans="6:37" x14ac:dyDescent="0.25">
      <c r="F5562" s="106"/>
      <c r="J5562" s="110">
        <v>50792</v>
      </c>
      <c r="K5562" s="106">
        <v>5.05</v>
      </c>
      <c r="AF5562" s="35"/>
      <c r="AG5562" s="36"/>
      <c r="AH5562" s="36"/>
      <c r="AJ5562" s="37"/>
      <c r="AK5562" s="37"/>
    </row>
    <row r="5563" spans="6:37" x14ac:dyDescent="0.25">
      <c r="F5563" s="106"/>
      <c r="J5563" s="110">
        <v>50793</v>
      </c>
      <c r="K5563" s="106">
        <v>5.05</v>
      </c>
      <c r="AF5563" s="35"/>
      <c r="AG5563" s="36"/>
      <c r="AH5563" s="36"/>
      <c r="AJ5563" s="37"/>
      <c r="AK5563" s="37"/>
    </row>
    <row r="5564" spans="6:37" x14ac:dyDescent="0.25">
      <c r="F5564" s="106"/>
      <c r="J5564" s="110">
        <v>50794</v>
      </c>
      <c r="K5564" s="106">
        <v>5.05</v>
      </c>
      <c r="AF5564" s="35"/>
      <c r="AG5564" s="36"/>
      <c r="AH5564" s="36"/>
      <c r="AJ5564" s="37"/>
      <c r="AK5564" s="37"/>
    </row>
    <row r="5565" spans="6:37" x14ac:dyDescent="0.25">
      <c r="F5565" s="106"/>
      <c r="J5565" s="110">
        <v>50795</v>
      </c>
      <c r="K5565" s="106">
        <v>5.05</v>
      </c>
      <c r="AF5565" s="35"/>
      <c r="AG5565" s="36"/>
      <c r="AH5565" s="36"/>
      <c r="AJ5565" s="37"/>
      <c r="AK5565" s="37"/>
    </row>
    <row r="5566" spans="6:37" x14ac:dyDescent="0.25">
      <c r="F5566" s="106"/>
      <c r="J5566" s="110">
        <v>50796</v>
      </c>
      <c r="K5566" s="106">
        <v>5.05</v>
      </c>
      <c r="AF5566" s="35"/>
      <c r="AG5566" s="36"/>
      <c r="AH5566" s="36"/>
      <c r="AJ5566" s="37"/>
      <c r="AK5566" s="37"/>
    </row>
    <row r="5567" spans="6:37" x14ac:dyDescent="0.25">
      <c r="F5567" s="106"/>
      <c r="J5567" s="110">
        <v>50797</v>
      </c>
      <c r="K5567" s="106">
        <v>5.05</v>
      </c>
      <c r="AF5567" s="35"/>
      <c r="AG5567" s="36"/>
      <c r="AH5567" s="36"/>
      <c r="AJ5567" s="37"/>
      <c r="AK5567" s="37"/>
    </row>
    <row r="5568" spans="6:37" x14ac:dyDescent="0.25">
      <c r="F5568" s="106"/>
      <c r="J5568" s="110">
        <v>50798</v>
      </c>
      <c r="K5568" s="106">
        <v>5.05</v>
      </c>
      <c r="AF5568" s="35"/>
      <c r="AG5568" s="36"/>
      <c r="AH5568" s="36"/>
      <c r="AJ5568" s="37"/>
      <c r="AK5568" s="37"/>
    </row>
    <row r="5569" spans="6:37" x14ac:dyDescent="0.25">
      <c r="F5569" s="106"/>
      <c r="J5569" s="110">
        <v>50799</v>
      </c>
      <c r="K5569" s="106">
        <v>5.05</v>
      </c>
      <c r="AF5569" s="35"/>
      <c r="AG5569" s="36"/>
      <c r="AH5569" s="36"/>
      <c r="AJ5569" s="37"/>
      <c r="AK5569" s="37"/>
    </row>
    <row r="5570" spans="6:37" x14ac:dyDescent="0.25">
      <c r="F5570" s="106"/>
      <c r="J5570" s="110">
        <v>50800</v>
      </c>
      <c r="K5570" s="106">
        <v>5.05</v>
      </c>
      <c r="AF5570" s="35"/>
      <c r="AG5570" s="36"/>
      <c r="AH5570" s="36"/>
      <c r="AJ5570" s="37"/>
      <c r="AK5570" s="37"/>
    </row>
    <row r="5571" spans="6:37" x14ac:dyDescent="0.25">
      <c r="F5571" s="106"/>
      <c r="J5571" s="110">
        <v>50801</v>
      </c>
      <c r="K5571" s="106">
        <v>5.05</v>
      </c>
      <c r="AF5571" s="35"/>
      <c r="AG5571" s="36"/>
      <c r="AH5571" s="36"/>
      <c r="AJ5571" s="37"/>
      <c r="AK5571" s="37"/>
    </row>
    <row r="5572" spans="6:37" x14ac:dyDescent="0.25">
      <c r="F5572" s="106"/>
      <c r="J5572" s="110">
        <v>50802</v>
      </c>
      <c r="K5572" s="106">
        <v>5.05</v>
      </c>
      <c r="AF5572" s="35"/>
      <c r="AG5572" s="36"/>
      <c r="AH5572" s="36"/>
      <c r="AJ5572" s="37"/>
      <c r="AK5572" s="37"/>
    </row>
    <row r="5573" spans="6:37" x14ac:dyDescent="0.25">
      <c r="F5573" s="106"/>
      <c r="J5573" s="110">
        <v>50803</v>
      </c>
      <c r="K5573" s="106">
        <v>5.05</v>
      </c>
      <c r="AF5573" s="35"/>
      <c r="AG5573" s="36"/>
      <c r="AH5573" s="36"/>
      <c r="AJ5573" s="37"/>
      <c r="AK5573" s="37"/>
    </row>
    <row r="5574" spans="6:37" x14ac:dyDescent="0.25">
      <c r="F5574" s="106"/>
      <c r="J5574" s="110">
        <v>50804</v>
      </c>
      <c r="K5574" s="106">
        <v>5.05</v>
      </c>
      <c r="AF5574" s="35"/>
      <c r="AG5574" s="36"/>
      <c r="AH5574" s="36"/>
      <c r="AJ5574" s="37"/>
      <c r="AK5574" s="37"/>
    </row>
    <row r="5575" spans="6:37" x14ac:dyDescent="0.25">
      <c r="F5575" s="106"/>
      <c r="J5575" s="110">
        <v>50805</v>
      </c>
      <c r="K5575" s="106">
        <v>5.05</v>
      </c>
      <c r="AF5575" s="35"/>
      <c r="AG5575" s="36"/>
      <c r="AH5575" s="36"/>
      <c r="AJ5575" s="37"/>
      <c r="AK5575" s="37"/>
    </row>
    <row r="5576" spans="6:37" x14ac:dyDescent="0.25">
      <c r="F5576" s="106"/>
      <c r="J5576" s="110">
        <v>50806</v>
      </c>
      <c r="K5576" s="106">
        <v>5.05</v>
      </c>
      <c r="AF5576" s="35"/>
      <c r="AG5576" s="36"/>
      <c r="AH5576" s="36"/>
      <c r="AJ5576" s="37"/>
      <c r="AK5576" s="37"/>
    </row>
    <row r="5577" spans="6:37" x14ac:dyDescent="0.25">
      <c r="F5577" s="106"/>
      <c r="J5577" s="110">
        <v>50807</v>
      </c>
      <c r="K5577" s="106">
        <v>5.05</v>
      </c>
      <c r="AF5577" s="35"/>
      <c r="AG5577" s="36"/>
      <c r="AH5577" s="36"/>
      <c r="AJ5577" s="37"/>
      <c r="AK5577" s="37"/>
    </row>
    <row r="5578" spans="6:37" x14ac:dyDescent="0.25">
      <c r="F5578" s="106"/>
      <c r="J5578" s="110">
        <v>50808</v>
      </c>
      <c r="K5578" s="106">
        <v>5.05</v>
      </c>
      <c r="AF5578" s="35"/>
      <c r="AG5578" s="36"/>
      <c r="AH5578" s="36"/>
      <c r="AJ5578" s="37"/>
      <c r="AK5578" s="37"/>
    </row>
    <row r="5579" spans="6:37" x14ac:dyDescent="0.25">
      <c r="F5579" s="106"/>
      <c r="J5579" s="110">
        <v>50809</v>
      </c>
      <c r="K5579" s="106">
        <v>5.05</v>
      </c>
      <c r="AF5579" s="35"/>
      <c r="AG5579" s="36"/>
      <c r="AH5579" s="36"/>
      <c r="AJ5579" s="37"/>
      <c r="AK5579" s="37"/>
    </row>
    <row r="5580" spans="6:37" x14ac:dyDescent="0.25">
      <c r="F5580" s="106"/>
      <c r="J5580" s="110">
        <v>50810</v>
      </c>
      <c r="K5580" s="106">
        <v>5.05</v>
      </c>
      <c r="AF5580" s="35"/>
      <c r="AG5580" s="36"/>
      <c r="AH5580" s="36"/>
      <c r="AJ5580" s="37"/>
      <c r="AK5580" s="37"/>
    </row>
    <row r="5581" spans="6:37" x14ac:dyDescent="0.25">
      <c r="F5581" s="106"/>
      <c r="J5581" s="110">
        <v>50811</v>
      </c>
      <c r="K5581" s="106">
        <v>5.05</v>
      </c>
      <c r="AF5581" s="35"/>
      <c r="AG5581" s="36"/>
      <c r="AH5581" s="36"/>
      <c r="AJ5581" s="37"/>
      <c r="AK5581" s="37"/>
    </row>
    <row r="5582" spans="6:37" x14ac:dyDescent="0.25">
      <c r="F5582" s="106"/>
      <c r="J5582" s="110">
        <v>50812</v>
      </c>
      <c r="K5582" s="106">
        <v>5.05</v>
      </c>
      <c r="AF5582" s="35"/>
      <c r="AG5582" s="36"/>
      <c r="AH5582" s="36"/>
      <c r="AJ5582" s="37"/>
      <c r="AK5582" s="37"/>
    </row>
    <row r="5583" spans="6:37" x14ac:dyDescent="0.25">
      <c r="F5583" s="106"/>
      <c r="J5583" s="110">
        <v>50813</v>
      </c>
      <c r="K5583" s="106">
        <v>5.05</v>
      </c>
      <c r="AF5583" s="35"/>
      <c r="AG5583" s="36"/>
      <c r="AH5583" s="36"/>
      <c r="AJ5583" s="37"/>
      <c r="AK5583" s="37"/>
    </row>
    <row r="5584" spans="6:37" x14ac:dyDescent="0.25">
      <c r="F5584" s="106"/>
      <c r="J5584" s="110">
        <v>50814</v>
      </c>
      <c r="K5584" s="106">
        <v>5.05</v>
      </c>
      <c r="AF5584" s="35"/>
      <c r="AG5584" s="36"/>
      <c r="AH5584" s="36"/>
      <c r="AJ5584" s="37"/>
      <c r="AK5584" s="37"/>
    </row>
    <row r="5585" spans="6:37" x14ac:dyDescent="0.25">
      <c r="F5585" s="106"/>
      <c r="J5585" s="110">
        <v>50815</v>
      </c>
      <c r="K5585" s="106">
        <v>5.05</v>
      </c>
      <c r="AF5585" s="35"/>
      <c r="AG5585" s="36"/>
      <c r="AH5585" s="36"/>
      <c r="AJ5585" s="37"/>
      <c r="AK5585" s="37"/>
    </row>
    <row r="5586" spans="6:37" x14ac:dyDescent="0.25">
      <c r="F5586" s="106"/>
      <c r="J5586" s="110">
        <v>50816</v>
      </c>
      <c r="K5586" s="106">
        <v>5.05</v>
      </c>
      <c r="AF5586" s="35"/>
      <c r="AG5586" s="36"/>
      <c r="AH5586" s="36"/>
      <c r="AJ5586" s="37"/>
      <c r="AK5586" s="37"/>
    </row>
    <row r="5587" spans="6:37" x14ac:dyDescent="0.25">
      <c r="F5587" s="106"/>
      <c r="J5587" s="110">
        <v>50817</v>
      </c>
      <c r="K5587" s="106">
        <v>5.05</v>
      </c>
      <c r="AF5587" s="35"/>
      <c r="AG5587" s="36"/>
      <c r="AH5587" s="36"/>
      <c r="AJ5587" s="37"/>
      <c r="AK5587" s="37"/>
    </row>
    <row r="5588" spans="6:37" x14ac:dyDescent="0.25">
      <c r="F5588" s="106"/>
      <c r="J5588" s="110">
        <v>50818</v>
      </c>
      <c r="K5588" s="106">
        <v>5.05</v>
      </c>
      <c r="AF5588" s="35"/>
      <c r="AG5588" s="36"/>
      <c r="AH5588" s="36"/>
      <c r="AJ5588" s="37"/>
      <c r="AK5588" s="37"/>
    </row>
    <row r="5589" spans="6:37" x14ac:dyDescent="0.25">
      <c r="F5589" s="106"/>
      <c r="J5589" s="110">
        <v>50819</v>
      </c>
      <c r="K5589" s="106">
        <v>5.05</v>
      </c>
      <c r="AF5589" s="35"/>
      <c r="AG5589" s="36"/>
      <c r="AH5589" s="36"/>
      <c r="AJ5589" s="37"/>
      <c r="AK5589" s="37"/>
    </row>
    <row r="5590" spans="6:37" x14ac:dyDescent="0.25">
      <c r="F5590" s="106"/>
      <c r="J5590" s="110">
        <v>50820</v>
      </c>
      <c r="K5590" s="106">
        <v>5.05</v>
      </c>
      <c r="AF5590" s="35"/>
      <c r="AG5590" s="36"/>
      <c r="AH5590" s="36"/>
      <c r="AJ5590" s="37"/>
      <c r="AK5590" s="37"/>
    </row>
    <row r="5591" spans="6:37" x14ac:dyDescent="0.25">
      <c r="F5591" s="106"/>
      <c r="J5591" s="110">
        <v>50821</v>
      </c>
      <c r="K5591" s="106">
        <v>5.05</v>
      </c>
      <c r="AF5591" s="35"/>
      <c r="AG5591" s="36"/>
      <c r="AH5591" s="36"/>
      <c r="AJ5591" s="37"/>
      <c r="AK5591" s="37"/>
    </row>
    <row r="5592" spans="6:37" x14ac:dyDescent="0.25">
      <c r="F5592" s="106"/>
      <c r="J5592" s="110">
        <v>50822</v>
      </c>
      <c r="K5592" s="106">
        <v>5.05</v>
      </c>
      <c r="AF5592" s="35"/>
      <c r="AG5592" s="36"/>
      <c r="AH5592" s="36"/>
      <c r="AJ5592" s="37"/>
      <c r="AK5592" s="37"/>
    </row>
    <row r="5593" spans="6:37" x14ac:dyDescent="0.25">
      <c r="F5593" s="106"/>
      <c r="J5593" s="110">
        <v>50823</v>
      </c>
      <c r="K5593" s="106">
        <v>5.05</v>
      </c>
      <c r="AF5593" s="35"/>
      <c r="AG5593" s="36"/>
      <c r="AH5593" s="36"/>
      <c r="AJ5593" s="37"/>
      <c r="AK5593" s="37"/>
    </row>
    <row r="5594" spans="6:37" x14ac:dyDescent="0.25">
      <c r="F5594" s="106"/>
      <c r="J5594" s="110">
        <v>50824</v>
      </c>
      <c r="K5594" s="106">
        <v>5.05</v>
      </c>
      <c r="AF5594" s="35"/>
      <c r="AG5594" s="36"/>
      <c r="AH5594" s="36"/>
      <c r="AJ5594" s="37"/>
      <c r="AK5594" s="37"/>
    </row>
    <row r="5595" spans="6:37" x14ac:dyDescent="0.25">
      <c r="F5595" s="106"/>
      <c r="J5595" s="110">
        <v>50825</v>
      </c>
      <c r="K5595" s="106">
        <v>5.05</v>
      </c>
      <c r="AF5595" s="35"/>
      <c r="AG5595" s="36"/>
      <c r="AH5595" s="36"/>
      <c r="AJ5595" s="37"/>
      <c r="AK5595" s="37"/>
    </row>
    <row r="5596" spans="6:37" x14ac:dyDescent="0.25">
      <c r="F5596" s="106"/>
      <c r="J5596" s="110">
        <v>50826</v>
      </c>
      <c r="K5596" s="106">
        <v>5.05</v>
      </c>
      <c r="AF5596" s="35"/>
      <c r="AG5596" s="36"/>
      <c r="AH5596" s="36"/>
      <c r="AJ5596" s="37"/>
      <c r="AK5596" s="37"/>
    </row>
    <row r="5597" spans="6:37" x14ac:dyDescent="0.25">
      <c r="F5597" s="106"/>
      <c r="J5597" s="110">
        <v>50827</v>
      </c>
      <c r="K5597" s="106">
        <v>5.05</v>
      </c>
      <c r="AF5597" s="35"/>
      <c r="AG5597" s="36"/>
      <c r="AH5597" s="36"/>
      <c r="AJ5597" s="37"/>
      <c r="AK5597" s="37"/>
    </row>
    <row r="5598" spans="6:37" x14ac:dyDescent="0.25">
      <c r="F5598" s="106"/>
      <c r="J5598" s="110">
        <v>50828</v>
      </c>
      <c r="K5598" s="106">
        <v>5.05</v>
      </c>
      <c r="AF5598" s="35"/>
      <c r="AG5598" s="36"/>
      <c r="AH5598" s="36"/>
      <c r="AJ5598" s="37"/>
      <c r="AK5598" s="37"/>
    </row>
    <row r="5599" spans="6:37" x14ac:dyDescent="0.25">
      <c r="F5599" s="106"/>
      <c r="J5599" s="110">
        <v>50829</v>
      </c>
      <c r="K5599" s="106">
        <v>5.05</v>
      </c>
      <c r="AF5599" s="35"/>
      <c r="AG5599" s="36"/>
      <c r="AH5599" s="36"/>
      <c r="AJ5599" s="37"/>
      <c r="AK5599" s="37"/>
    </row>
    <row r="5600" spans="6:37" x14ac:dyDescent="0.25">
      <c r="F5600" s="106"/>
      <c r="J5600" s="110">
        <v>50830</v>
      </c>
      <c r="K5600" s="106">
        <v>5.05</v>
      </c>
      <c r="AF5600" s="35"/>
      <c r="AG5600" s="36"/>
      <c r="AH5600" s="36"/>
      <c r="AJ5600" s="37"/>
      <c r="AK5600" s="37"/>
    </row>
    <row r="5601" spans="6:37" x14ac:dyDescent="0.25">
      <c r="F5601" s="106"/>
      <c r="J5601" s="110">
        <v>50831</v>
      </c>
      <c r="K5601" s="106">
        <v>5.05</v>
      </c>
      <c r="AF5601" s="35"/>
      <c r="AG5601" s="36"/>
      <c r="AH5601" s="36"/>
      <c r="AJ5601" s="37"/>
      <c r="AK5601" s="37"/>
    </row>
    <row r="5602" spans="6:37" x14ac:dyDescent="0.25">
      <c r="F5602" s="106"/>
      <c r="J5602" s="110">
        <v>50832</v>
      </c>
      <c r="K5602" s="106">
        <v>5.05</v>
      </c>
      <c r="AF5602" s="35"/>
      <c r="AG5602" s="36"/>
      <c r="AH5602" s="36"/>
      <c r="AJ5602" s="37"/>
      <c r="AK5602" s="37"/>
    </row>
    <row r="5603" spans="6:37" x14ac:dyDescent="0.25">
      <c r="F5603" s="106"/>
      <c r="J5603" s="110">
        <v>50833</v>
      </c>
      <c r="K5603" s="106">
        <v>5.05</v>
      </c>
      <c r="AF5603" s="35"/>
      <c r="AG5603" s="36"/>
      <c r="AH5603" s="36"/>
      <c r="AJ5603" s="37"/>
      <c r="AK5603" s="37"/>
    </row>
    <row r="5604" spans="6:37" x14ac:dyDescent="0.25">
      <c r="F5604" s="106"/>
      <c r="J5604" s="110">
        <v>50834</v>
      </c>
      <c r="K5604" s="106">
        <v>5.05</v>
      </c>
      <c r="AF5604" s="35"/>
      <c r="AG5604" s="36"/>
      <c r="AH5604" s="36"/>
      <c r="AJ5604" s="37"/>
      <c r="AK5604" s="37"/>
    </row>
    <row r="5605" spans="6:37" x14ac:dyDescent="0.25">
      <c r="F5605" s="106"/>
      <c r="J5605" s="110">
        <v>50835</v>
      </c>
      <c r="K5605" s="106">
        <v>5.05</v>
      </c>
      <c r="AF5605" s="35"/>
      <c r="AG5605" s="36"/>
      <c r="AH5605" s="36"/>
      <c r="AJ5605" s="37"/>
      <c r="AK5605" s="37"/>
    </row>
    <row r="5606" spans="6:37" x14ac:dyDescent="0.25">
      <c r="F5606" s="106"/>
      <c r="J5606" s="110">
        <v>50836</v>
      </c>
      <c r="K5606" s="106">
        <v>5.05</v>
      </c>
      <c r="AF5606" s="35"/>
      <c r="AG5606" s="36"/>
      <c r="AH5606" s="36"/>
      <c r="AJ5606" s="37"/>
      <c r="AK5606" s="37"/>
    </row>
    <row r="5607" spans="6:37" x14ac:dyDescent="0.25">
      <c r="F5607" s="106"/>
      <c r="J5607" s="110">
        <v>50837</v>
      </c>
      <c r="K5607" s="106">
        <v>5.05</v>
      </c>
      <c r="AF5607" s="35"/>
      <c r="AG5607" s="36"/>
      <c r="AH5607" s="36"/>
      <c r="AJ5607" s="37"/>
      <c r="AK5607" s="37"/>
    </row>
    <row r="5608" spans="6:37" x14ac:dyDescent="0.25">
      <c r="F5608" s="106"/>
      <c r="J5608" s="110">
        <v>50838</v>
      </c>
      <c r="K5608" s="106">
        <v>5.05</v>
      </c>
      <c r="AF5608" s="35"/>
      <c r="AG5608" s="36"/>
      <c r="AH5608" s="36"/>
      <c r="AJ5608" s="37"/>
      <c r="AK5608" s="37"/>
    </row>
    <row r="5609" spans="6:37" x14ac:dyDescent="0.25">
      <c r="F5609" s="106"/>
      <c r="J5609" s="110">
        <v>50839</v>
      </c>
      <c r="K5609" s="106">
        <v>5.05</v>
      </c>
      <c r="AF5609" s="35"/>
      <c r="AG5609" s="36"/>
      <c r="AH5609" s="36"/>
      <c r="AJ5609" s="37"/>
      <c r="AK5609" s="37"/>
    </row>
    <row r="5610" spans="6:37" x14ac:dyDescent="0.25">
      <c r="F5610" s="106"/>
      <c r="J5610" s="110">
        <v>50840</v>
      </c>
      <c r="K5610" s="106">
        <v>5.05</v>
      </c>
      <c r="AF5610" s="35"/>
      <c r="AG5610" s="36"/>
      <c r="AH5610" s="36"/>
      <c r="AJ5610" s="37"/>
      <c r="AK5610" s="37"/>
    </row>
    <row r="5611" spans="6:37" x14ac:dyDescent="0.25">
      <c r="F5611" s="106"/>
      <c r="J5611" s="110">
        <v>50841</v>
      </c>
      <c r="K5611" s="106">
        <v>5.05</v>
      </c>
      <c r="AF5611" s="35"/>
      <c r="AG5611" s="36"/>
      <c r="AH5611" s="36"/>
      <c r="AJ5611" s="37"/>
      <c r="AK5611" s="37"/>
    </row>
    <row r="5612" spans="6:37" x14ac:dyDescent="0.25">
      <c r="F5612" s="106"/>
      <c r="J5612" s="110">
        <v>50842</v>
      </c>
      <c r="K5612" s="106">
        <v>5.05</v>
      </c>
      <c r="AF5612" s="35"/>
      <c r="AG5612" s="36"/>
      <c r="AH5612" s="36"/>
      <c r="AJ5612" s="37"/>
      <c r="AK5612" s="37"/>
    </row>
    <row r="5613" spans="6:37" x14ac:dyDescent="0.25">
      <c r="F5613" s="106"/>
      <c r="J5613" s="110">
        <v>50843</v>
      </c>
      <c r="K5613" s="106">
        <v>5.05</v>
      </c>
      <c r="AF5613" s="35"/>
      <c r="AG5613" s="36"/>
      <c r="AH5613" s="36"/>
      <c r="AJ5613" s="37"/>
      <c r="AK5613" s="37"/>
    </row>
    <row r="5614" spans="6:37" x14ac:dyDescent="0.25">
      <c r="F5614" s="106"/>
      <c r="J5614" s="110">
        <v>50844</v>
      </c>
      <c r="K5614" s="106">
        <v>5.05</v>
      </c>
      <c r="AF5614" s="35"/>
      <c r="AG5614" s="36"/>
      <c r="AH5614" s="36"/>
      <c r="AJ5614" s="37"/>
      <c r="AK5614" s="37"/>
    </row>
    <row r="5615" spans="6:37" x14ac:dyDescent="0.25">
      <c r="F5615" s="106"/>
      <c r="J5615" s="110">
        <v>50845</v>
      </c>
      <c r="K5615" s="106">
        <v>5.05</v>
      </c>
      <c r="AF5615" s="35"/>
      <c r="AG5615" s="36"/>
      <c r="AH5615" s="36"/>
      <c r="AJ5615" s="37"/>
      <c r="AK5615" s="37"/>
    </row>
    <row r="5616" spans="6:37" x14ac:dyDescent="0.25">
      <c r="F5616" s="106"/>
      <c r="J5616" s="110">
        <v>50846</v>
      </c>
      <c r="K5616" s="106">
        <v>5.05</v>
      </c>
      <c r="AF5616" s="35"/>
      <c r="AG5616" s="36"/>
      <c r="AH5616" s="36"/>
      <c r="AJ5616" s="37"/>
      <c r="AK5616" s="37"/>
    </row>
    <row r="5617" spans="6:37" x14ac:dyDescent="0.25">
      <c r="F5617" s="106"/>
      <c r="J5617" s="110">
        <v>50847</v>
      </c>
      <c r="K5617" s="106">
        <v>5.05</v>
      </c>
      <c r="AF5617" s="35"/>
      <c r="AG5617" s="36"/>
      <c r="AH5617" s="36"/>
      <c r="AJ5617" s="37"/>
      <c r="AK5617" s="37"/>
    </row>
    <row r="5618" spans="6:37" x14ac:dyDescent="0.25">
      <c r="F5618" s="106"/>
      <c r="J5618" s="110">
        <v>50848</v>
      </c>
      <c r="K5618" s="106">
        <v>5.05</v>
      </c>
      <c r="AF5618" s="35"/>
      <c r="AG5618" s="36"/>
      <c r="AH5618" s="36"/>
      <c r="AJ5618" s="37"/>
      <c r="AK5618" s="37"/>
    </row>
    <row r="5619" spans="6:37" x14ac:dyDescent="0.25">
      <c r="F5619" s="106"/>
      <c r="J5619" s="110">
        <v>50849</v>
      </c>
      <c r="K5619" s="106">
        <v>5.05</v>
      </c>
      <c r="AF5619" s="35"/>
      <c r="AG5619" s="36"/>
      <c r="AH5619" s="36"/>
      <c r="AJ5619" s="37"/>
      <c r="AK5619" s="37"/>
    </row>
    <row r="5620" spans="6:37" x14ac:dyDescent="0.25">
      <c r="F5620" s="106"/>
      <c r="J5620" s="110">
        <v>50850</v>
      </c>
      <c r="K5620" s="106">
        <v>5.05</v>
      </c>
      <c r="AF5620" s="35"/>
      <c r="AG5620" s="36"/>
      <c r="AH5620" s="36"/>
      <c r="AJ5620" s="37"/>
      <c r="AK5620" s="37"/>
    </row>
    <row r="5621" spans="6:37" x14ac:dyDescent="0.25">
      <c r="F5621" s="106"/>
      <c r="J5621" s="110">
        <v>50851</v>
      </c>
      <c r="K5621" s="106">
        <v>5.05</v>
      </c>
      <c r="AF5621" s="35"/>
      <c r="AG5621" s="36"/>
      <c r="AH5621" s="36"/>
      <c r="AJ5621" s="37"/>
      <c r="AK5621" s="37"/>
    </row>
    <row r="5622" spans="6:37" x14ac:dyDescent="0.25">
      <c r="F5622" s="106"/>
      <c r="J5622" s="110">
        <v>50852</v>
      </c>
      <c r="K5622" s="106">
        <v>5.05</v>
      </c>
      <c r="AF5622" s="35"/>
      <c r="AG5622" s="36"/>
      <c r="AH5622" s="36"/>
      <c r="AJ5622" s="37"/>
      <c r="AK5622" s="37"/>
    </row>
    <row r="5623" spans="6:37" x14ac:dyDescent="0.25">
      <c r="F5623" s="106"/>
      <c r="J5623" s="110">
        <v>50853</v>
      </c>
      <c r="K5623" s="106">
        <v>5.05</v>
      </c>
      <c r="AF5623" s="35"/>
      <c r="AG5623" s="36"/>
      <c r="AH5623" s="36"/>
      <c r="AJ5623" s="37"/>
      <c r="AK5623" s="37"/>
    </row>
    <row r="5624" spans="6:37" x14ac:dyDescent="0.25">
      <c r="F5624" s="106"/>
      <c r="J5624" s="110">
        <v>50854</v>
      </c>
      <c r="K5624" s="106">
        <v>5.05</v>
      </c>
      <c r="AF5624" s="35"/>
      <c r="AG5624" s="36"/>
      <c r="AH5624" s="36"/>
      <c r="AJ5624" s="37"/>
      <c r="AK5624" s="37"/>
    </row>
    <row r="5625" spans="6:37" x14ac:dyDescent="0.25">
      <c r="F5625" s="106"/>
      <c r="J5625" s="110">
        <v>50855</v>
      </c>
      <c r="K5625" s="106">
        <v>5.05</v>
      </c>
      <c r="AF5625" s="35"/>
      <c r="AG5625" s="36"/>
      <c r="AH5625" s="36"/>
      <c r="AJ5625" s="37"/>
      <c r="AK5625" s="37"/>
    </row>
    <row r="5626" spans="6:37" x14ac:dyDescent="0.25">
      <c r="F5626" s="106"/>
      <c r="J5626" s="110">
        <v>50856</v>
      </c>
      <c r="K5626" s="106">
        <v>5.05</v>
      </c>
      <c r="AF5626" s="35"/>
      <c r="AG5626" s="36"/>
      <c r="AH5626" s="36"/>
      <c r="AJ5626" s="37"/>
      <c r="AK5626" s="37"/>
    </row>
    <row r="5627" spans="6:37" x14ac:dyDescent="0.25">
      <c r="F5627" s="106"/>
      <c r="J5627" s="110">
        <v>50857</v>
      </c>
      <c r="K5627" s="106">
        <v>5.05</v>
      </c>
      <c r="AF5627" s="35"/>
      <c r="AG5627" s="36"/>
      <c r="AH5627" s="36"/>
      <c r="AJ5627" s="37"/>
      <c r="AK5627" s="37"/>
    </row>
    <row r="5628" spans="6:37" x14ac:dyDescent="0.25">
      <c r="F5628" s="106"/>
      <c r="J5628" s="110">
        <v>50858</v>
      </c>
      <c r="K5628" s="106">
        <v>5.05</v>
      </c>
      <c r="AF5628" s="35"/>
      <c r="AG5628" s="36"/>
      <c r="AH5628" s="36"/>
      <c r="AJ5628" s="37"/>
      <c r="AK5628" s="37"/>
    </row>
    <row r="5629" spans="6:37" x14ac:dyDescent="0.25">
      <c r="F5629" s="106"/>
      <c r="J5629" s="110">
        <v>50859</v>
      </c>
      <c r="K5629" s="106">
        <v>5.05</v>
      </c>
      <c r="AF5629" s="35"/>
      <c r="AG5629" s="36"/>
      <c r="AH5629" s="36"/>
      <c r="AJ5629" s="37"/>
      <c r="AK5629" s="37"/>
    </row>
    <row r="5630" spans="6:37" x14ac:dyDescent="0.25">
      <c r="F5630" s="106"/>
      <c r="J5630" s="110">
        <v>50860</v>
      </c>
      <c r="K5630" s="106">
        <v>5.05</v>
      </c>
      <c r="AF5630" s="35"/>
      <c r="AG5630" s="36"/>
      <c r="AH5630" s="36"/>
      <c r="AJ5630" s="37"/>
      <c r="AK5630" s="37"/>
    </row>
    <row r="5631" spans="6:37" x14ac:dyDescent="0.25">
      <c r="F5631" s="106"/>
      <c r="J5631" s="110">
        <v>50861</v>
      </c>
      <c r="K5631" s="106">
        <v>5.05</v>
      </c>
      <c r="AF5631" s="35"/>
      <c r="AG5631" s="36"/>
      <c r="AH5631" s="36"/>
      <c r="AJ5631" s="37"/>
      <c r="AK5631" s="37"/>
    </row>
    <row r="5632" spans="6:37" x14ac:dyDescent="0.25">
      <c r="F5632" s="106"/>
      <c r="J5632" s="110">
        <v>50862</v>
      </c>
      <c r="K5632" s="106">
        <v>5.05</v>
      </c>
      <c r="AF5632" s="35"/>
      <c r="AG5632" s="36"/>
      <c r="AH5632" s="36"/>
      <c r="AJ5632" s="37"/>
      <c r="AK5632" s="37"/>
    </row>
    <row r="5633" spans="6:37" x14ac:dyDescent="0.25">
      <c r="F5633" s="106"/>
      <c r="J5633" s="110">
        <v>50863</v>
      </c>
      <c r="K5633" s="106">
        <v>5.05</v>
      </c>
      <c r="AF5633" s="35"/>
      <c r="AG5633" s="36"/>
      <c r="AH5633" s="36"/>
      <c r="AJ5633" s="37"/>
      <c r="AK5633" s="37"/>
    </row>
    <row r="5634" spans="6:37" x14ac:dyDescent="0.25">
      <c r="F5634" s="106"/>
      <c r="J5634" s="110">
        <v>50864</v>
      </c>
      <c r="K5634" s="106">
        <v>5.05</v>
      </c>
      <c r="AF5634" s="35"/>
      <c r="AG5634" s="36"/>
      <c r="AH5634" s="36"/>
      <c r="AJ5634" s="37"/>
      <c r="AK5634" s="37"/>
    </row>
    <row r="5635" spans="6:37" x14ac:dyDescent="0.25">
      <c r="F5635" s="106"/>
      <c r="J5635" s="110">
        <v>50865</v>
      </c>
      <c r="K5635" s="106">
        <v>5.05</v>
      </c>
      <c r="AF5635" s="35"/>
      <c r="AG5635" s="36"/>
      <c r="AH5635" s="36"/>
      <c r="AJ5635" s="37"/>
      <c r="AK5635" s="37"/>
    </row>
    <row r="5636" spans="6:37" x14ac:dyDescent="0.25">
      <c r="F5636" s="106"/>
      <c r="J5636" s="110">
        <v>50866</v>
      </c>
      <c r="K5636" s="106">
        <v>5.05</v>
      </c>
      <c r="AF5636" s="35"/>
      <c r="AG5636" s="36"/>
      <c r="AH5636" s="36"/>
      <c r="AJ5636" s="37"/>
      <c r="AK5636" s="37"/>
    </row>
    <row r="5637" spans="6:37" x14ac:dyDescent="0.25">
      <c r="F5637" s="106"/>
      <c r="J5637" s="110">
        <v>50867</v>
      </c>
      <c r="K5637" s="106">
        <v>5.05</v>
      </c>
      <c r="AF5637" s="35"/>
      <c r="AG5637" s="36"/>
      <c r="AH5637" s="36"/>
      <c r="AJ5637" s="37"/>
      <c r="AK5637" s="37"/>
    </row>
    <row r="5638" spans="6:37" x14ac:dyDescent="0.25">
      <c r="F5638" s="106"/>
      <c r="J5638" s="110">
        <v>50868</v>
      </c>
      <c r="K5638" s="106">
        <v>5.05</v>
      </c>
      <c r="AF5638" s="35"/>
      <c r="AG5638" s="36"/>
      <c r="AH5638" s="36"/>
      <c r="AJ5638" s="37"/>
      <c r="AK5638" s="37"/>
    </row>
    <row r="5639" spans="6:37" x14ac:dyDescent="0.25">
      <c r="F5639" s="106"/>
      <c r="J5639" s="110">
        <v>50869</v>
      </c>
      <c r="K5639" s="106">
        <v>5.05</v>
      </c>
      <c r="AF5639" s="35"/>
      <c r="AG5639" s="36"/>
      <c r="AH5639" s="36"/>
      <c r="AJ5639" s="37"/>
      <c r="AK5639" s="37"/>
    </row>
    <row r="5640" spans="6:37" x14ac:dyDescent="0.25">
      <c r="F5640" s="106"/>
      <c r="J5640" s="110">
        <v>50870</v>
      </c>
      <c r="K5640" s="106">
        <v>5.05</v>
      </c>
      <c r="AF5640" s="35"/>
      <c r="AG5640" s="36"/>
      <c r="AH5640" s="36"/>
      <c r="AJ5640" s="37"/>
      <c r="AK5640" s="37"/>
    </row>
    <row r="5641" spans="6:37" x14ac:dyDescent="0.25">
      <c r="F5641" s="106"/>
      <c r="J5641" s="110">
        <v>50871</v>
      </c>
      <c r="K5641" s="106">
        <v>5.05</v>
      </c>
      <c r="AF5641" s="35"/>
      <c r="AG5641" s="36"/>
      <c r="AH5641" s="36"/>
      <c r="AJ5641" s="37"/>
      <c r="AK5641" s="37"/>
    </row>
    <row r="5642" spans="6:37" x14ac:dyDescent="0.25">
      <c r="F5642" s="106"/>
      <c r="J5642" s="110">
        <v>50872</v>
      </c>
      <c r="K5642" s="106">
        <v>5.05</v>
      </c>
      <c r="AF5642" s="35"/>
      <c r="AG5642" s="36"/>
      <c r="AH5642" s="36"/>
      <c r="AJ5642" s="37"/>
      <c r="AK5642" s="37"/>
    </row>
    <row r="5643" spans="6:37" x14ac:dyDescent="0.25">
      <c r="F5643" s="106"/>
      <c r="J5643" s="110">
        <v>50873</v>
      </c>
      <c r="K5643" s="106">
        <v>5.05</v>
      </c>
      <c r="AF5643" s="35"/>
      <c r="AG5643" s="36"/>
      <c r="AH5643" s="36"/>
      <c r="AJ5643" s="37"/>
      <c r="AK5643" s="37"/>
    </row>
    <row r="5644" spans="6:37" x14ac:dyDescent="0.25">
      <c r="F5644" s="106"/>
      <c r="J5644" s="110">
        <v>50874</v>
      </c>
      <c r="K5644" s="106">
        <v>5.05</v>
      </c>
      <c r="AF5644" s="35"/>
      <c r="AG5644" s="36"/>
      <c r="AH5644" s="36"/>
      <c r="AJ5644" s="37"/>
      <c r="AK5644" s="37"/>
    </row>
    <row r="5645" spans="6:37" x14ac:dyDescent="0.25">
      <c r="F5645" s="106"/>
      <c r="J5645" s="110">
        <v>50875</v>
      </c>
      <c r="K5645" s="106">
        <v>5.05</v>
      </c>
      <c r="AF5645" s="35"/>
      <c r="AG5645" s="36"/>
      <c r="AH5645" s="36"/>
      <c r="AJ5645" s="37"/>
      <c r="AK5645" s="37"/>
    </row>
    <row r="5646" spans="6:37" x14ac:dyDescent="0.25">
      <c r="F5646" s="106"/>
      <c r="J5646" s="110">
        <v>50876</v>
      </c>
      <c r="K5646" s="106">
        <v>5.05</v>
      </c>
      <c r="AF5646" s="35"/>
      <c r="AG5646" s="36"/>
      <c r="AH5646" s="36"/>
      <c r="AJ5646" s="37"/>
      <c r="AK5646" s="37"/>
    </row>
    <row r="5647" spans="6:37" x14ac:dyDescent="0.25">
      <c r="F5647" s="106"/>
      <c r="J5647" s="110">
        <v>50877</v>
      </c>
      <c r="K5647" s="106">
        <v>5.05</v>
      </c>
      <c r="AF5647" s="35"/>
      <c r="AG5647" s="36"/>
      <c r="AH5647" s="36"/>
      <c r="AJ5647" s="37"/>
      <c r="AK5647" s="37"/>
    </row>
    <row r="5648" spans="6:37" x14ac:dyDescent="0.25">
      <c r="F5648" s="106"/>
      <c r="J5648" s="110">
        <v>50878</v>
      </c>
      <c r="K5648" s="106">
        <v>5.05</v>
      </c>
      <c r="AF5648" s="35"/>
      <c r="AG5648" s="36"/>
      <c r="AH5648" s="36"/>
      <c r="AJ5648" s="37"/>
      <c r="AK5648" s="37"/>
    </row>
    <row r="5649" spans="6:37" x14ac:dyDescent="0.25">
      <c r="F5649" s="106"/>
      <c r="J5649" s="110">
        <v>50879</v>
      </c>
      <c r="K5649" s="106">
        <v>5.05</v>
      </c>
      <c r="AF5649" s="35"/>
      <c r="AG5649" s="36"/>
      <c r="AH5649" s="36"/>
      <c r="AJ5649" s="37"/>
      <c r="AK5649" s="37"/>
    </row>
    <row r="5650" spans="6:37" x14ac:dyDescent="0.25">
      <c r="F5650" s="106"/>
      <c r="J5650" s="110">
        <v>50880</v>
      </c>
      <c r="K5650" s="106">
        <v>5.05</v>
      </c>
      <c r="AF5650" s="35"/>
      <c r="AG5650" s="36"/>
      <c r="AH5650" s="36"/>
      <c r="AJ5650" s="37"/>
      <c r="AK5650" s="37"/>
    </row>
    <row r="5651" spans="6:37" x14ac:dyDescent="0.25">
      <c r="F5651" s="106"/>
      <c r="J5651" s="110">
        <v>50881</v>
      </c>
      <c r="K5651" s="106">
        <v>5.05</v>
      </c>
      <c r="AF5651" s="35"/>
      <c r="AG5651" s="36"/>
      <c r="AH5651" s="36"/>
      <c r="AJ5651" s="37"/>
      <c r="AK5651" s="37"/>
    </row>
    <row r="5652" spans="6:37" x14ac:dyDescent="0.25">
      <c r="F5652" s="106"/>
      <c r="J5652" s="110">
        <v>50882</v>
      </c>
      <c r="K5652" s="106">
        <v>5.05</v>
      </c>
      <c r="AF5652" s="35"/>
      <c r="AG5652" s="36"/>
      <c r="AH5652" s="36"/>
      <c r="AJ5652" s="37"/>
      <c r="AK5652" s="37"/>
    </row>
    <row r="5653" spans="6:37" x14ac:dyDescent="0.25">
      <c r="F5653" s="106"/>
      <c r="J5653" s="110">
        <v>50883</v>
      </c>
      <c r="K5653" s="106">
        <v>5.05</v>
      </c>
      <c r="AF5653" s="35"/>
      <c r="AG5653" s="36"/>
      <c r="AH5653" s="36"/>
      <c r="AJ5653" s="37"/>
      <c r="AK5653" s="37"/>
    </row>
    <row r="5654" spans="6:37" x14ac:dyDescent="0.25">
      <c r="F5654" s="106"/>
      <c r="J5654" s="110">
        <v>50884</v>
      </c>
      <c r="K5654" s="106">
        <v>5.05</v>
      </c>
      <c r="AF5654" s="35"/>
      <c r="AG5654" s="36"/>
      <c r="AH5654" s="36"/>
      <c r="AJ5654" s="37"/>
      <c r="AK5654" s="37"/>
    </row>
    <row r="5655" spans="6:37" x14ac:dyDescent="0.25">
      <c r="F5655" s="106"/>
      <c r="J5655" s="110">
        <v>50885</v>
      </c>
      <c r="K5655" s="106">
        <v>5.05</v>
      </c>
      <c r="AF5655" s="35"/>
      <c r="AG5655" s="36"/>
      <c r="AH5655" s="36"/>
      <c r="AJ5655" s="37"/>
      <c r="AK5655" s="37"/>
    </row>
    <row r="5656" spans="6:37" x14ac:dyDescent="0.25">
      <c r="F5656" s="106"/>
      <c r="J5656" s="110">
        <v>50886</v>
      </c>
      <c r="K5656" s="106">
        <v>5.05</v>
      </c>
      <c r="AF5656" s="35"/>
      <c r="AG5656" s="36"/>
      <c r="AH5656" s="36"/>
      <c r="AJ5656" s="37"/>
      <c r="AK5656" s="37"/>
    </row>
    <row r="5657" spans="6:37" x14ac:dyDescent="0.25">
      <c r="F5657" s="106"/>
      <c r="J5657" s="110">
        <v>50887</v>
      </c>
      <c r="K5657" s="106">
        <v>5.05</v>
      </c>
      <c r="AF5657" s="35"/>
      <c r="AG5657" s="36"/>
      <c r="AH5657" s="36"/>
      <c r="AJ5657" s="37"/>
      <c r="AK5657" s="37"/>
    </row>
    <row r="5658" spans="6:37" x14ac:dyDescent="0.25">
      <c r="F5658" s="106"/>
      <c r="J5658" s="110">
        <v>50888</v>
      </c>
      <c r="K5658" s="106">
        <v>5.05</v>
      </c>
      <c r="AF5658" s="35"/>
      <c r="AG5658" s="36"/>
      <c r="AH5658" s="36"/>
      <c r="AJ5658" s="37"/>
      <c r="AK5658" s="37"/>
    </row>
    <row r="5659" spans="6:37" x14ac:dyDescent="0.25">
      <c r="F5659" s="106"/>
      <c r="J5659" s="110">
        <v>50889</v>
      </c>
      <c r="K5659" s="106">
        <v>5.05</v>
      </c>
      <c r="AF5659" s="35"/>
      <c r="AG5659" s="36"/>
      <c r="AH5659" s="36"/>
      <c r="AJ5659" s="37"/>
      <c r="AK5659" s="37"/>
    </row>
    <row r="5660" spans="6:37" x14ac:dyDescent="0.25">
      <c r="F5660" s="106"/>
      <c r="J5660" s="110">
        <v>50890</v>
      </c>
      <c r="K5660" s="106">
        <v>5.05</v>
      </c>
      <c r="AF5660" s="35"/>
      <c r="AG5660" s="36"/>
      <c r="AH5660" s="36"/>
      <c r="AJ5660" s="37"/>
      <c r="AK5660" s="37"/>
    </row>
    <row r="5661" spans="6:37" x14ac:dyDescent="0.25">
      <c r="F5661" s="106"/>
      <c r="J5661" s="110">
        <v>50891</v>
      </c>
      <c r="K5661" s="106">
        <v>5.05</v>
      </c>
      <c r="AF5661" s="35"/>
      <c r="AG5661" s="36"/>
      <c r="AH5661" s="36"/>
      <c r="AJ5661" s="37"/>
      <c r="AK5661" s="37"/>
    </row>
    <row r="5662" spans="6:37" x14ac:dyDescent="0.25">
      <c r="F5662" s="106"/>
      <c r="J5662" s="110">
        <v>50892</v>
      </c>
      <c r="K5662" s="106">
        <v>5.05</v>
      </c>
      <c r="AF5662" s="35"/>
      <c r="AG5662" s="36"/>
      <c r="AH5662" s="36"/>
      <c r="AJ5662" s="37"/>
      <c r="AK5662" s="37"/>
    </row>
    <row r="5663" spans="6:37" x14ac:dyDescent="0.25">
      <c r="F5663" s="106"/>
      <c r="J5663" s="110">
        <v>50893</v>
      </c>
      <c r="K5663" s="106">
        <v>5.05</v>
      </c>
      <c r="AF5663" s="35"/>
      <c r="AG5663" s="36"/>
      <c r="AH5663" s="36"/>
      <c r="AJ5663" s="37"/>
      <c r="AK5663" s="37"/>
    </row>
    <row r="5664" spans="6:37" x14ac:dyDescent="0.25">
      <c r="F5664" s="106"/>
      <c r="J5664" s="110">
        <v>50894</v>
      </c>
      <c r="K5664" s="106">
        <v>5.05</v>
      </c>
      <c r="AF5664" s="35"/>
      <c r="AG5664" s="36"/>
      <c r="AH5664" s="36"/>
      <c r="AJ5664" s="37"/>
      <c r="AK5664" s="37"/>
    </row>
    <row r="5665" spans="6:37" x14ac:dyDescent="0.25">
      <c r="F5665" s="106"/>
      <c r="J5665" s="110">
        <v>50895</v>
      </c>
      <c r="K5665" s="106">
        <v>5.05</v>
      </c>
      <c r="AF5665" s="35"/>
      <c r="AG5665" s="36"/>
      <c r="AH5665" s="36"/>
      <c r="AJ5665" s="37"/>
      <c r="AK5665" s="37"/>
    </row>
    <row r="5666" spans="6:37" x14ac:dyDescent="0.25">
      <c r="F5666" s="106"/>
      <c r="J5666" s="110">
        <v>50896</v>
      </c>
      <c r="K5666" s="106">
        <v>5.05</v>
      </c>
      <c r="AF5666" s="35"/>
      <c r="AG5666" s="36"/>
      <c r="AH5666" s="36"/>
      <c r="AJ5666" s="37"/>
      <c r="AK5666" s="37"/>
    </row>
    <row r="5667" spans="6:37" x14ac:dyDescent="0.25">
      <c r="F5667" s="106"/>
      <c r="J5667" s="110">
        <v>50897</v>
      </c>
      <c r="K5667" s="106">
        <v>5.05</v>
      </c>
      <c r="AF5667" s="35"/>
      <c r="AG5667" s="36"/>
      <c r="AH5667" s="36"/>
      <c r="AJ5667" s="37"/>
      <c r="AK5667" s="37"/>
    </row>
    <row r="5668" spans="6:37" x14ac:dyDescent="0.25">
      <c r="F5668" s="106"/>
      <c r="J5668" s="110">
        <v>50898</v>
      </c>
      <c r="K5668" s="106">
        <v>5.05</v>
      </c>
      <c r="AF5668" s="35"/>
      <c r="AG5668" s="36"/>
      <c r="AH5668" s="36"/>
      <c r="AJ5668" s="37"/>
      <c r="AK5668" s="37"/>
    </row>
    <row r="5669" spans="6:37" x14ac:dyDescent="0.25">
      <c r="F5669" s="106"/>
      <c r="J5669" s="110">
        <v>50899</v>
      </c>
      <c r="K5669" s="106">
        <v>5.05</v>
      </c>
      <c r="AF5669" s="35"/>
      <c r="AG5669" s="36"/>
      <c r="AH5669" s="36"/>
      <c r="AJ5669" s="37"/>
      <c r="AK5669" s="37"/>
    </row>
    <row r="5670" spans="6:37" x14ac:dyDescent="0.25">
      <c r="F5670" s="106"/>
      <c r="J5670" s="110">
        <v>50900</v>
      </c>
      <c r="K5670" s="106">
        <v>5.05</v>
      </c>
      <c r="AF5670" s="35"/>
      <c r="AG5670" s="36"/>
      <c r="AH5670" s="36"/>
      <c r="AJ5670" s="37"/>
      <c r="AK5670" s="37"/>
    </row>
    <row r="5671" spans="6:37" x14ac:dyDescent="0.25">
      <c r="F5671" s="106"/>
      <c r="J5671" s="110">
        <v>50901</v>
      </c>
      <c r="K5671" s="106">
        <v>5.05</v>
      </c>
      <c r="AF5671" s="35"/>
      <c r="AG5671" s="36"/>
      <c r="AH5671" s="36"/>
      <c r="AJ5671" s="37"/>
      <c r="AK5671" s="37"/>
    </row>
    <row r="5672" spans="6:37" x14ac:dyDescent="0.25">
      <c r="F5672" s="106"/>
      <c r="J5672" s="110">
        <v>50902</v>
      </c>
      <c r="K5672" s="106">
        <v>5.05</v>
      </c>
      <c r="AF5672" s="35"/>
      <c r="AG5672" s="36"/>
      <c r="AH5672" s="36"/>
      <c r="AJ5672" s="37"/>
      <c r="AK5672" s="37"/>
    </row>
    <row r="5673" spans="6:37" x14ac:dyDescent="0.25">
      <c r="F5673" s="106"/>
      <c r="J5673" s="110">
        <v>50903</v>
      </c>
      <c r="K5673" s="106">
        <v>5.05</v>
      </c>
      <c r="AF5673" s="35"/>
      <c r="AG5673" s="36"/>
      <c r="AH5673" s="36"/>
      <c r="AJ5673" s="37"/>
      <c r="AK5673" s="37"/>
    </row>
    <row r="5674" spans="6:37" x14ac:dyDescent="0.25">
      <c r="F5674" s="106"/>
      <c r="J5674" s="110">
        <v>50904</v>
      </c>
      <c r="K5674" s="106">
        <v>5.05</v>
      </c>
      <c r="AF5674" s="35"/>
      <c r="AG5674" s="36"/>
      <c r="AH5674" s="36"/>
      <c r="AJ5674" s="37"/>
      <c r="AK5674" s="37"/>
    </row>
    <row r="5675" spans="6:37" x14ac:dyDescent="0.25">
      <c r="F5675" s="106"/>
      <c r="J5675" s="110">
        <v>50905</v>
      </c>
      <c r="K5675" s="106">
        <v>5.05</v>
      </c>
      <c r="AF5675" s="35"/>
      <c r="AG5675" s="36"/>
      <c r="AH5675" s="36"/>
      <c r="AJ5675" s="37"/>
      <c r="AK5675" s="37"/>
    </row>
    <row r="5676" spans="6:37" x14ac:dyDescent="0.25">
      <c r="F5676" s="106"/>
      <c r="J5676" s="110">
        <v>50906</v>
      </c>
      <c r="K5676" s="106">
        <v>5.05</v>
      </c>
      <c r="AF5676" s="35"/>
      <c r="AG5676" s="36"/>
      <c r="AH5676" s="36"/>
      <c r="AJ5676" s="37"/>
      <c r="AK5676" s="37"/>
    </row>
    <row r="5677" spans="6:37" x14ac:dyDescent="0.25">
      <c r="F5677" s="106"/>
      <c r="J5677" s="110">
        <v>50907</v>
      </c>
      <c r="K5677" s="106">
        <v>5.05</v>
      </c>
      <c r="AF5677" s="35"/>
      <c r="AG5677" s="36"/>
      <c r="AH5677" s="36"/>
      <c r="AJ5677" s="37"/>
      <c r="AK5677" s="37"/>
    </row>
    <row r="5678" spans="6:37" x14ac:dyDescent="0.25">
      <c r="F5678" s="106"/>
      <c r="J5678" s="110">
        <v>50908</v>
      </c>
      <c r="K5678" s="106">
        <v>5.05</v>
      </c>
      <c r="AF5678" s="35"/>
      <c r="AG5678" s="36"/>
      <c r="AH5678" s="36"/>
      <c r="AJ5678" s="37"/>
      <c r="AK5678" s="37"/>
    </row>
    <row r="5679" spans="6:37" x14ac:dyDescent="0.25">
      <c r="F5679" s="106"/>
      <c r="J5679" s="110">
        <v>50909</v>
      </c>
      <c r="K5679" s="106">
        <v>5.05</v>
      </c>
      <c r="AF5679" s="35"/>
      <c r="AG5679" s="36"/>
      <c r="AH5679" s="36"/>
      <c r="AJ5679" s="37"/>
      <c r="AK5679" s="37"/>
    </row>
    <row r="5680" spans="6:37" x14ac:dyDescent="0.25">
      <c r="F5680" s="106"/>
      <c r="J5680" s="110">
        <v>50910</v>
      </c>
      <c r="K5680" s="106">
        <v>5.05</v>
      </c>
      <c r="AF5680" s="35"/>
      <c r="AG5680" s="36"/>
      <c r="AH5680" s="36"/>
      <c r="AJ5680" s="37"/>
      <c r="AK5680" s="37"/>
    </row>
    <row r="5681" spans="6:37" x14ac:dyDescent="0.25">
      <c r="F5681" s="106"/>
      <c r="J5681" s="110">
        <v>50911</v>
      </c>
      <c r="K5681" s="106">
        <v>5.05</v>
      </c>
      <c r="AF5681" s="35"/>
      <c r="AG5681" s="36"/>
      <c r="AH5681" s="36"/>
      <c r="AJ5681" s="37"/>
      <c r="AK5681" s="37"/>
    </row>
    <row r="5682" spans="6:37" x14ac:dyDescent="0.25">
      <c r="F5682" s="106"/>
      <c r="J5682" s="110">
        <v>50912</v>
      </c>
      <c r="K5682" s="106">
        <v>5.05</v>
      </c>
      <c r="AF5682" s="35"/>
      <c r="AG5682" s="36"/>
      <c r="AH5682" s="36"/>
      <c r="AJ5682" s="37"/>
      <c r="AK5682" s="37"/>
    </row>
    <row r="5683" spans="6:37" x14ac:dyDescent="0.25">
      <c r="F5683" s="106"/>
      <c r="J5683" s="110">
        <v>50913</v>
      </c>
      <c r="K5683" s="106">
        <v>5.05</v>
      </c>
      <c r="AF5683" s="35"/>
      <c r="AG5683" s="36"/>
      <c r="AH5683" s="36"/>
      <c r="AJ5683" s="37"/>
      <c r="AK5683" s="37"/>
    </row>
    <row r="5684" spans="6:37" x14ac:dyDescent="0.25">
      <c r="F5684" s="106"/>
      <c r="J5684" s="110">
        <v>50914</v>
      </c>
      <c r="K5684" s="106">
        <v>5.05</v>
      </c>
      <c r="AF5684" s="35"/>
      <c r="AG5684" s="36"/>
      <c r="AH5684" s="36"/>
      <c r="AJ5684" s="37"/>
      <c r="AK5684" s="37"/>
    </row>
    <row r="5685" spans="6:37" x14ac:dyDescent="0.25">
      <c r="F5685" s="106"/>
      <c r="J5685" s="110">
        <v>50915</v>
      </c>
      <c r="K5685" s="106">
        <v>5.05</v>
      </c>
      <c r="AF5685" s="35"/>
      <c r="AG5685" s="36"/>
      <c r="AH5685" s="36"/>
      <c r="AJ5685" s="37"/>
      <c r="AK5685" s="37"/>
    </row>
    <row r="5686" spans="6:37" x14ac:dyDescent="0.25">
      <c r="F5686" s="106"/>
      <c r="J5686" s="110">
        <v>50916</v>
      </c>
      <c r="K5686" s="106">
        <v>5.05</v>
      </c>
      <c r="AF5686" s="35"/>
      <c r="AG5686" s="36"/>
      <c r="AH5686" s="36"/>
      <c r="AJ5686" s="37"/>
      <c r="AK5686" s="37"/>
    </row>
    <row r="5687" spans="6:37" x14ac:dyDescent="0.25">
      <c r="F5687" s="106"/>
      <c r="J5687" s="110">
        <v>50917</v>
      </c>
      <c r="K5687" s="106">
        <v>5.05</v>
      </c>
      <c r="AF5687" s="35"/>
      <c r="AG5687" s="36"/>
      <c r="AH5687" s="36"/>
      <c r="AJ5687" s="37"/>
      <c r="AK5687" s="37"/>
    </row>
    <row r="5688" spans="6:37" x14ac:dyDescent="0.25">
      <c r="F5688" s="106"/>
      <c r="J5688" s="110">
        <v>50918</v>
      </c>
      <c r="K5688" s="106">
        <v>5.05</v>
      </c>
      <c r="AF5688" s="35"/>
      <c r="AG5688" s="36"/>
      <c r="AH5688" s="36"/>
      <c r="AJ5688" s="37"/>
      <c r="AK5688" s="37"/>
    </row>
    <row r="5689" spans="6:37" x14ac:dyDescent="0.25">
      <c r="F5689" s="106"/>
      <c r="J5689" s="110">
        <v>50919</v>
      </c>
      <c r="K5689" s="106">
        <v>5.05</v>
      </c>
      <c r="AF5689" s="35"/>
      <c r="AG5689" s="36"/>
      <c r="AH5689" s="36"/>
      <c r="AJ5689" s="37"/>
      <c r="AK5689" s="37"/>
    </row>
    <row r="5690" spans="6:37" x14ac:dyDescent="0.25">
      <c r="F5690" s="106"/>
      <c r="J5690" s="110">
        <v>50920</v>
      </c>
      <c r="K5690" s="106">
        <v>5.05</v>
      </c>
      <c r="AF5690" s="35"/>
      <c r="AG5690" s="36"/>
      <c r="AH5690" s="36"/>
      <c r="AJ5690" s="37"/>
      <c r="AK5690" s="37"/>
    </row>
    <row r="5691" spans="6:37" x14ac:dyDescent="0.25">
      <c r="F5691" s="106"/>
      <c r="J5691" s="110">
        <v>50921</v>
      </c>
      <c r="K5691" s="106">
        <v>5.05</v>
      </c>
      <c r="AF5691" s="35"/>
      <c r="AG5691" s="36"/>
      <c r="AH5691" s="36"/>
      <c r="AJ5691" s="37"/>
      <c r="AK5691" s="37"/>
    </row>
    <row r="5692" spans="6:37" x14ac:dyDescent="0.25">
      <c r="F5692" s="106"/>
      <c r="J5692" s="110">
        <v>50922</v>
      </c>
      <c r="K5692" s="106">
        <v>5.05</v>
      </c>
      <c r="AF5692" s="35"/>
      <c r="AG5692" s="36"/>
      <c r="AH5692" s="36"/>
      <c r="AJ5692" s="37"/>
      <c r="AK5692" s="37"/>
    </row>
    <row r="5693" spans="6:37" x14ac:dyDescent="0.25">
      <c r="F5693" s="106"/>
      <c r="J5693" s="110">
        <v>50923</v>
      </c>
      <c r="K5693" s="106">
        <v>5.05</v>
      </c>
      <c r="AF5693" s="35"/>
      <c r="AG5693" s="36"/>
      <c r="AH5693" s="36"/>
      <c r="AJ5693" s="37"/>
      <c r="AK5693" s="37"/>
    </row>
    <row r="5694" spans="6:37" x14ac:dyDescent="0.25">
      <c r="F5694" s="106"/>
      <c r="J5694" s="110">
        <v>50924</v>
      </c>
      <c r="K5694" s="106">
        <v>5.05</v>
      </c>
      <c r="AF5694" s="35"/>
      <c r="AG5694" s="36"/>
      <c r="AH5694" s="36"/>
      <c r="AJ5694" s="37"/>
      <c r="AK5694" s="37"/>
    </row>
    <row r="5695" spans="6:37" x14ac:dyDescent="0.25">
      <c r="F5695" s="106"/>
      <c r="J5695" s="110">
        <v>50925</v>
      </c>
      <c r="K5695" s="106">
        <v>5.05</v>
      </c>
      <c r="AF5695" s="35"/>
      <c r="AG5695" s="36"/>
      <c r="AH5695" s="36"/>
      <c r="AJ5695" s="37"/>
      <c r="AK5695" s="37"/>
    </row>
    <row r="5696" spans="6:37" x14ac:dyDescent="0.25">
      <c r="F5696" s="106"/>
      <c r="J5696" s="110">
        <v>50926</v>
      </c>
      <c r="K5696" s="106">
        <v>5.05</v>
      </c>
      <c r="AF5696" s="35"/>
      <c r="AG5696" s="36"/>
      <c r="AH5696" s="36"/>
      <c r="AJ5696" s="37"/>
      <c r="AK5696" s="37"/>
    </row>
    <row r="5697" spans="6:37" x14ac:dyDescent="0.25">
      <c r="F5697" s="106"/>
      <c r="J5697" s="110">
        <v>50927</v>
      </c>
      <c r="K5697" s="106">
        <v>5.05</v>
      </c>
      <c r="AF5697" s="35"/>
      <c r="AG5697" s="36"/>
      <c r="AH5697" s="36"/>
      <c r="AJ5697" s="37"/>
      <c r="AK5697" s="37"/>
    </row>
    <row r="5698" spans="6:37" x14ac:dyDescent="0.25">
      <c r="F5698" s="106"/>
      <c r="J5698" s="110">
        <v>50928</v>
      </c>
      <c r="K5698" s="106">
        <v>5.05</v>
      </c>
      <c r="AF5698" s="35"/>
      <c r="AG5698" s="36"/>
      <c r="AH5698" s="36"/>
      <c r="AJ5698" s="37"/>
      <c r="AK5698" s="37"/>
    </row>
    <row r="5699" spans="6:37" x14ac:dyDescent="0.25">
      <c r="F5699" s="106"/>
      <c r="J5699" s="110">
        <v>50929</v>
      </c>
      <c r="K5699" s="106">
        <v>5.05</v>
      </c>
      <c r="AF5699" s="35"/>
      <c r="AG5699" s="36"/>
      <c r="AH5699" s="36"/>
      <c r="AJ5699" s="37"/>
      <c r="AK5699" s="37"/>
    </row>
    <row r="5700" spans="6:37" x14ac:dyDescent="0.25">
      <c r="F5700" s="106"/>
      <c r="J5700" s="110">
        <v>50930</v>
      </c>
      <c r="K5700" s="106">
        <v>5.05</v>
      </c>
      <c r="AF5700" s="35"/>
      <c r="AG5700" s="36"/>
      <c r="AH5700" s="36"/>
      <c r="AJ5700" s="37"/>
      <c r="AK5700" s="37"/>
    </row>
    <row r="5701" spans="6:37" x14ac:dyDescent="0.25">
      <c r="F5701" s="106"/>
      <c r="J5701" s="110">
        <v>50931</v>
      </c>
      <c r="K5701" s="106">
        <v>5.05</v>
      </c>
      <c r="AF5701" s="35"/>
      <c r="AG5701" s="36"/>
      <c r="AH5701" s="36"/>
      <c r="AJ5701" s="37"/>
      <c r="AK5701" s="37"/>
    </row>
    <row r="5702" spans="6:37" x14ac:dyDescent="0.25">
      <c r="F5702" s="106"/>
      <c r="J5702" s="110">
        <v>50932</v>
      </c>
      <c r="K5702" s="106">
        <v>5.05</v>
      </c>
      <c r="AF5702" s="35"/>
      <c r="AG5702" s="36"/>
      <c r="AH5702" s="36"/>
      <c r="AJ5702" s="37"/>
      <c r="AK5702" s="37"/>
    </row>
    <row r="5703" spans="6:37" x14ac:dyDescent="0.25">
      <c r="F5703" s="106"/>
      <c r="J5703" s="110">
        <v>50933</v>
      </c>
      <c r="K5703" s="106">
        <v>5.05</v>
      </c>
      <c r="AF5703" s="35"/>
      <c r="AG5703" s="36"/>
      <c r="AH5703" s="36"/>
      <c r="AJ5703" s="37"/>
      <c r="AK5703" s="37"/>
    </row>
    <row r="5704" spans="6:37" x14ac:dyDescent="0.25">
      <c r="F5704" s="106"/>
      <c r="J5704" s="110">
        <v>50934</v>
      </c>
      <c r="K5704" s="106">
        <v>5.05</v>
      </c>
      <c r="AF5704" s="35"/>
      <c r="AG5704" s="36"/>
      <c r="AH5704" s="36"/>
      <c r="AJ5704" s="37"/>
      <c r="AK5704" s="37"/>
    </row>
    <row r="5705" spans="6:37" x14ac:dyDescent="0.25">
      <c r="F5705" s="106"/>
      <c r="J5705" s="110">
        <v>50935</v>
      </c>
      <c r="K5705" s="106">
        <v>5.05</v>
      </c>
      <c r="AF5705" s="35"/>
      <c r="AG5705" s="36"/>
      <c r="AH5705" s="36"/>
      <c r="AJ5705" s="37"/>
      <c r="AK5705" s="37"/>
    </row>
    <row r="5706" spans="6:37" x14ac:dyDescent="0.25">
      <c r="F5706" s="106"/>
      <c r="J5706" s="110">
        <v>50936</v>
      </c>
      <c r="K5706" s="106">
        <v>5.05</v>
      </c>
      <c r="AF5706" s="35"/>
      <c r="AG5706" s="36"/>
      <c r="AH5706" s="36"/>
      <c r="AJ5706" s="37"/>
      <c r="AK5706" s="37"/>
    </row>
    <row r="5707" spans="6:37" x14ac:dyDescent="0.25">
      <c r="F5707" s="106"/>
      <c r="J5707" s="110">
        <v>50937</v>
      </c>
      <c r="K5707" s="106">
        <v>5.05</v>
      </c>
      <c r="AF5707" s="35"/>
      <c r="AG5707" s="36"/>
      <c r="AH5707" s="36"/>
      <c r="AJ5707" s="37"/>
      <c r="AK5707" s="37"/>
    </row>
    <row r="5708" spans="6:37" x14ac:dyDescent="0.25">
      <c r="F5708" s="106"/>
      <c r="J5708" s="110">
        <v>50938</v>
      </c>
      <c r="K5708" s="106">
        <v>5.05</v>
      </c>
      <c r="AF5708" s="35"/>
      <c r="AG5708" s="36"/>
      <c r="AH5708" s="36"/>
      <c r="AJ5708" s="37"/>
      <c r="AK5708" s="37"/>
    </row>
    <row r="5709" spans="6:37" x14ac:dyDescent="0.25">
      <c r="F5709" s="106"/>
      <c r="J5709" s="110">
        <v>50939</v>
      </c>
      <c r="K5709" s="106">
        <v>5.05</v>
      </c>
      <c r="AF5709" s="35"/>
      <c r="AG5709" s="36"/>
      <c r="AH5709" s="36"/>
      <c r="AJ5709" s="37"/>
      <c r="AK5709" s="37"/>
    </row>
    <row r="5710" spans="6:37" x14ac:dyDescent="0.25">
      <c r="F5710" s="106"/>
      <c r="J5710" s="110">
        <v>50940</v>
      </c>
      <c r="K5710" s="106">
        <v>5.05</v>
      </c>
      <c r="AF5710" s="35"/>
      <c r="AG5710" s="36"/>
      <c r="AH5710" s="36"/>
      <c r="AJ5710" s="37"/>
      <c r="AK5710" s="37"/>
    </row>
    <row r="5711" spans="6:37" x14ac:dyDescent="0.25">
      <c r="F5711" s="106"/>
      <c r="J5711" s="110">
        <v>50941</v>
      </c>
      <c r="K5711" s="106">
        <v>5.05</v>
      </c>
      <c r="AF5711" s="35"/>
      <c r="AG5711" s="36"/>
      <c r="AH5711" s="36"/>
      <c r="AJ5711" s="37"/>
      <c r="AK5711" s="37"/>
    </row>
    <row r="5712" spans="6:37" x14ac:dyDescent="0.25">
      <c r="F5712" s="106"/>
      <c r="J5712" s="110">
        <v>50942</v>
      </c>
      <c r="K5712" s="106">
        <v>5.05</v>
      </c>
      <c r="AF5712" s="35"/>
      <c r="AG5712" s="36"/>
      <c r="AH5712" s="36"/>
      <c r="AJ5712" s="37"/>
      <c r="AK5712" s="37"/>
    </row>
    <row r="5713" spans="6:37" x14ac:dyDescent="0.25">
      <c r="F5713" s="106"/>
      <c r="J5713" s="110">
        <v>50943</v>
      </c>
      <c r="K5713" s="106">
        <v>5.05</v>
      </c>
      <c r="AF5713" s="35"/>
      <c r="AG5713" s="36"/>
      <c r="AH5713" s="36"/>
      <c r="AJ5713" s="37"/>
      <c r="AK5713" s="37"/>
    </row>
    <row r="5714" spans="6:37" x14ac:dyDescent="0.25">
      <c r="F5714" s="106"/>
      <c r="J5714" s="110">
        <v>50944</v>
      </c>
      <c r="K5714" s="106">
        <v>5.05</v>
      </c>
      <c r="AF5714" s="35"/>
      <c r="AG5714" s="36"/>
      <c r="AH5714" s="36"/>
      <c r="AJ5714" s="37"/>
      <c r="AK5714" s="37"/>
    </row>
    <row r="5715" spans="6:37" x14ac:dyDescent="0.25">
      <c r="F5715" s="106"/>
      <c r="J5715" s="110">
        <v>50945</v>
      </c>
      <c r="K5715" s="106">
        <v>5.05</v>
      </c>
      <c r="AF5715" s="35"/>
      <c r="AG5715" s="36"/>
      <c r="AH5715" s="36"/>
      <c r="AJ5715" s="37"/>
      <c r="AK5715" s="37"/>
    </row>
    <row r="5716" spans="6:37" x14ac:dyDescent="0.25">
      <c r="F5716" s="106"/>
      <c r="J5716" s="110">
        <v>50946</v>
      </c>
      <c r="K5716" s="106">
        <v>5.05</v>
      </c>
      <c r="AF5716" s="35"/>
      <c r="AG5716" s="36"/>
      <c r="AH5716" s="36"/>
      <c r="AJ5716" s="37"/>
      <c r="AK5716" s="37"/>
    </row>
    <row r="5717" spans="6:37" x14ac:dyDescent="0.25">
      <c r="F5717" s="106"/>
      <c r="J5717" s="110">
        <v>50947</v>
      </c>
      <c r="K5717" s="106">
        <v>5.05</v>
      </c>
      <c r="AF5717" s="35"/>
      <c r="AG5717" s="36"/>
      <c r="AH5717" s="36"/>
      <c r="AJ5717" s="37"/>
      <c r="AK5717" s="37"/>
    </row>
    <row r="5718" spans="6:37" x14ac:dyDescent="0.25">
      <c r="F5718" s="106"/>
      <c r="J5718" s="110">
        <v>50948</v>
      </c>
      <c r="K5718" s="106">
        <v>5.05</v>
      </c>
      <c r="AF5718" s="35"/>
      <c r="AG5718" s="36"/>
      <c r="AH5718" s="36"/>
      <c r="AJ5718" s="37"/>
      <c r="AK5718" s="37"/>
    </row>
    <row r="5719" spans="6:37" x14ac:dyDescent="0.25">
      <c r="F5719" s="106"/>
      <c r="J5719" s="110">
        <v>50949</v>
      </c>
      <c r="K5719" s="106">
        <v>5.05</v>
      </c>
      <c r="AF5719" s="35"/>
      <c r="AG5719" s="36"/>
      <c r="AH5719" s="36"/>
      <c r="AJ5719" s="37"/>
      <c r="AK5719" s="37"/>
    </row>
    <row r="5720" spans="6:37" x14ac:dyDescent="0.25">
      <c r="F5720" s="106"/>
      <c r="J5720" s="110">
        <v>50950</v>
      </c>
      <c r="K5720" s="106">
        <v>5.05</v>
      </c>
      <c r="AF5720" s="35"/>
      <c r="AG5720" s="36"/>
      <c r="AH5720" s="36"/>
      <c r="AJ5720" s="37"/>
      <c r="AK5720" s="37"/>
    </row>
    <row r="5721" spans="6:37" x14ac:dyDescent="0.25">
      <c r="F5721" s="106"/>
      <c r="J5721" s="110">
        <v>50951</v>
      </c>
      <c r="K5721" s="106">
        <v>5.05</v>
      </c>
      <c r="AF5721" s="35"/>
      <c r="AG5721" s="36"/>
      <c r="AH5721" s="36"/>
      <c r="AJ5721" s="37"/>
      <c r="AK5721" s="37"/>
    </row>
    <row r="5722" spans="6:37" x14ac:dyDescent="0.25">
      <c r="F5722" s="106"/>
      <c r="J5722" s="110">
        <v>50952</v>
      </c>
      <c r="K5722" s="106">
        <v>5.05</v>
      </c>
      <c r="AF5722" s="35"/>
      <c r="AG5722" s="36"/>
      <c r="AH5722" s="36"/>
      <c r="AJ5722" s="37"/>
      <c r="AK5722" s="37"/>
    </row>
    <row r="5723" spans="6:37" x14ac:dyDescent="0.25">
      <c r="F5723" s="106"/>
      <c r="J5723" s="110">
        <v>50953</v>
      </c>
      <c r="K5723" s="106">
        <v>5.05</v>
      </c>
      <c r="AF5723" s="35"/>
      <c r="AG5723" s="36"/>
      <c r="AH5723" s="36"/>
      <c r="AJ5723" s="37"/>
      <c r="AK5723" s="37"/>
    </row>
    <row r="5724" spans="6:37" x14ac:dyDescent="0.25">
      <c r="F5724" s="106"/>
      <c r="J5724" s="110">
        <v>50954</v>
      </c>
      <c r="K5724" s="106">
        <v>5.05</v>
      </c>
      <c r="AF5724" s="35"/>
      <c r="AG5724" s="36"/>
      <c r="AH5724" s="36"/>
      <c r="AJ5724" s="37"/>
      <c r="AK5724" s="37"/>
    </row>
    <row r="5725" spans="6:37" x14ac:dyDescent="0.25">
      <c r="F5725" s="106"/>
      <c r="J5725" s="110">
        <v>50955</v>
      </c>
      <c r="K5725" s="106">
        <v>5.05</v>
      </c>
      <c r="AF5725" s="35"/>
      <c r="AG5725" s="36"/>
      <c r="AH5725" s="36"/>
      <c r="AJ5725" s="37"/>
      <c r="AK5725" s="37"/>
    </row>
    <row r="5726" spans="6:37" x14ac:dyDescent="0.25">
      <c r="F5726" s="106"/>
      <c r="J5726" s="110">
        <v>50956</v>
      </c>
      <c r="K5726" s="106">
        <v>5.05</v>
      </c>
      <c r="AF5726" s="35"/>
      <c r="AG5726" s="36"/>
      <c r="AH5726" s="36"/>
      <c r="AJ5726" s="37"/>
      <c r="AK5726" s="37"/>
    </row>
    <row r="5727" spans="6:37" x14ac:dyDescent="0.25">
      <c r="F5727" s="106"/>
      <c r="J5727" s="110">
        <v>50957</v>
      </c>
      <c r="K5727" s="106">
        <v>5.05</v>
      </c>
      <c r="AF5727" s="35"/>
      <c r="AG5727" s="36"/>
      <c r="AH5727" s="36"/>
      <c r="AJ5727" s="37"/>
      <c r="AK5727" s="37"/>
    </row>
    <row r="5728" spans="6:37" x14ac:dyDescent="0.25">
      <c r="F5728" s="106"/>
      <c r="J5728" s="110">
        <v>50958</v>
      </c>
      <c r="K5728" s="106">
        <v>5.05</v>
      </c>
      <c r="AF5728" s="35"/>
      <c r="AG5728" s="36"/>
      <c r="AH5728" s="36"/>
      <c r="AJ5728" s="37"/>
      <c r="AK5728" s="37"/>
    </row>
    <row r="5729" spans="6:37" x14ac:dyDescent="0.25">
      <c r="F5729" s="106"/>
      <c r="J5729" s="110">
        <v>50959</v>
      </c>
      <c r="K5729" s="106">
        <v>5.05</v>
      </c>
      <c r="AF5729" s="35"/>
      <c r="AG5729" s="36"/>
      <c r="AH5729" s="36"/>
      <c r="AJ5729" s="37"/>
      <c r="AK5729" s="37"/>
    </row>
    <row r="5730" spans="6:37" x14ac:dyDescent="0.25">
      <c r="F5730" s="106"/>
      <c r="J5730" s="110">
        <v>50960</v>
      </c>
      <c r="K5730" s="106">
        <v>5.05</v>
      </c>
      <c r="AF5730" s="35"/>
      <c r="AG5730" s="36"/>
      <c r="AH5730" s="36"/>
      <c r="AJ5730" s="37"/>
      <c r="AK5730" s="37"/>
    </row>
    <row r="5731" spans="6:37" x14ac:dyDescent="0.25">
      <c r="F5731" s="106"/>
      <c r="J5731" s="110">
        <v>50961</v>
      </c>
      <c r="K5731" s="106">
        <v>5.05</v>
      </c>
      <c r="AF5731" s="35"/>
      <c r="AG5731" s="36"/>
      <c r="AH5731" s="36"/>
      <c r="AJ5731" s="37"/>
      <c r="AK5731" s="37"/>
    </row>
    <row r="5732" spans="6:37" x14ac:dyDescent="0.25">
      <c r="F5732" s="106"/>
      <c r="J5732" s="110">
        <v>50962</v>
      </c>
      <c r="K5732" s="106">
        <v>5.05</v>
      </c>
      <c r="AF5732" s="35"/>
      <c r="AG5732" s="36"/>
      <c r="AH5732" s="36"/>
      <c r="AJ5732" s="37"/>
      <c r="AK5732" s="37"/>
    </row>
    <row r="5733" spans="6:37" x14ac:dyDescent="0.25">
      <c r="F5733" s="106"/>
      <c r="J5733" s="110">
        <v>50963</v>
      </c>
      <c r="K5733" s="106">
        <v>5.05</v>
      </c>
      <c r="AF5733" s="35"/>
      <c r="AG5733" s="36"/>
      <c r="AH5733" s="36"/>
      <c r="AJ5733" s="37"/>
      <c r="AK5733" s="37"/>
    </row>
    <row r="5734" spans="6:37" x14ac:dyDescent="0.25">
      <c r="F5734" s="106"/>
      <c r="J5734" s="110">
        <v>50964</v>
      </c>
      <c r="K5734" s="106">
        <v>5.05</v>
      </c>
      <c r="AF5734" s="35"/>
      <c r="AG5734" s="36"/>
      <c r="AH5734" s="36"/>
      <c r="AJ5734" s="37"/>
      <c r="AK5734" s="37"/>
    </row>
    <row r="5735" spans="6:37" x14ac:dyDescent="0.25">
      <c r="F5735" s="106"/>
      <c r="J5735" s="110">
        <v>50965</v>
      </c>
      <c r="K5735" s="106">
        <v>5.05</v>
      </c>
      <c r="AF5735" s="35"/>
      <c r="AG5735" s="36"/>
      <c r="AH5735" s="36"/>
      <c r="AJ5735" s="37"/>
      <c r="AK5735" s="37"/>
    </row>
    <row r="5736" spans="6:37" x14ac:dyDescent="0.25">
      <c r="F5736" s="106"/>
      <c r="J5736" s="110">
        <v>50966</v>
      </c>
      <c r="K5736" s="106">
        <v>5.05</v>
      </c>
      <c r="AF5736" s="35"/>
      <c r="AG5736" s="36"/>
      <c r="AH5736" s="36"/>
      <c r="AJ5736" s="37"/>
      <c r="AK5736" s="37"/>
    </row>
    <row r="5737" spans="6:37" x14ac:dyDescent="0.25">
      <c r="F5737" s="106"/>
      <c r="J5737" s="110">
        <v>50967</v>
      </c>
      <c r="K5737" s="106">
        <v>5.05</v>
      </c>
      <c r="AF5737" s="35"/>
      <c r="AG5737" s="36"/>
      <c r="AH5737" s="36"/>
      <c r="AJ5737" s="37"/>
      <c r="AK5737" s="37"/>
    </row>
    <row r="5738" spans="6:37" x14ac:dyDescent="0.25">
      <c r="F5738" s="106"/>
      <c r="J5738" s="110">
        <v>50968</v>
      </c>
      <c r="K5738" s="106">
        <v>5.05</v>
      </c>
      <c r="AF5738" s="35"/>
      <c r="AG5738" s="36"/>
      <c r="AH5738" s="36"/>
      <c r="AJ5738" s="37"/>
      <c r="AK5738" s="37"/>
    </row>
    <row r="5739" spans="6:37" x14ac:dyDescent="0.25">
      <c r="F5739" s="106"/>
      <c r="J5739" s="110">
        <v>50969</v>
      </c>
      <c r="K5739" s="106">
        <v>5.05</v>
      </c>
      <c r="AF5739" s="35"/>
      <c r="AG5739" s="36"/>
      <c r="AH5739" s="36"/>
      <c r="AJ5739" s="37"/>
      <c r="AK5739" s="37"/>
    </row>
    <row r="5740" spans="6:37" x14ac:dyDescent="0.25">
      <c r="F5740" s="106"/>
      <c r="J5740" s="110">
        <v>50970</v>
      </c>
      <c r="K5740" s="106">
        <v>5.05</v>
      </c>
      <c r="AF5740" s="35"/>
      <c r="AG5740" s="36"/>
      <c r="AH5740" s="36"/>
      <c r="AJ5740" s="37"/>
      <c r="AK5740" s="37"/>
    </row>
    <row r="5741" spans="6:37" x14ac:dyDescent="0.25">
      <c r="F5741" s="106"/>
      <c r="J5741" s="110">
        <v>50971</v>
      </c>
      <c r="K5741" s="106">
        <v>5.05</v>
      </c>
      <c r="AF5741" s="35"/>
      <c r="AG5741" s="36"/>
      <c r="AH5741" s="36"/>
      <c r="AJ5741" s="37"/>
      <c r="AK5741" s="37"/>
    </row>
    <row r="5742" spans="6:37" x14ac:dyDescent="0.25">
      <c r="F5742" s="106"/>
      <c r="J5742" s="110">
        <v>50972</v>
      </c>
      <c r="K5742" s="106">
        <v>5.05</v>
      </c>
      <c r="AF5742" s="35"/>
      <c r="AG5742" s="36"/>
      <c r="AH5742" s="36"/>
      <c r="AJ5742" s="37"/>
      <c r="AK5742" s="37"/>
    </row>
    <row r="5743" spans="6:37" x14ac:dyDescent="0.25">
      <c r="F5743" s="106"/>
      <c r="J5743" s="110">
        <v>50973</v>
      </c>
      <c r="K5743" s="106">
        <v>5.05</v>
      </c>
      <c r="AF5743" s="35"/>
      <c r="AG5743" s="36"/>
      <c r="AH5743" s="36"/>
      <c r="AJ5743" s="37"/>
      <c r="AK5743" s="37"/>
    </row>
    <row r="5744" spans="6:37" x14ac:dyDescent="0.25">
      <c r="F5744" s="106"/>
      <c r="J5744" s="110">
        <v>50974</v>
      </c>
      <c r="K5744" s="106">
        <v>5.05</v>
      </c>
      <c r="AF5744" s="35"/>
      <c r="AG5744" s="36"/>
      <c r="AH5744" s="36"/>
      <c r="AJ5744" s="37"/>
      <c r="AK5744" s="37"/>
    </row>
    <row r="5745" spans="6:37" x14ac:dyDescent="0.25">
      <c r="F5745" s="106"/>
      <c r="J5745" s="110">
        <v>50975</v>
      </c>
      <c r="K5745" s="106">
        <v>5.05</v>
      </c>
      <c r="AF5745" s="35"/>
      <c r="AG5745" s="36"/>
      <c r="AH5745" s="36"/>
      <c r="AJ5745" s="37"/>
      <c r="AK5745" s="37"/>
    </row>
    <row r="5746" spans="6:37" x14ac:dyDescent="0.25">
      <c r="F5746" s="106"/>
      <c r="J5746" s="110">
        <v>50976</v>
      </c>
      <c r="K5746" s="106">
        <v>5.05</v>
      </c>
      <c r="AF5746" s="35"/>
      <c r="AG5746" s="36"/>
      <c r="AH5746" s="36"/>
      <c r="AJ5746" s="37"/>
      <c r="AK5746" s="37"/>
    </row>
    <row r="5747" spans="6:37" x14ac:dyDescent="0.25">
      <c r="F5747" s="106"/>
      <c r="J5747" s="110">
        <v>50977</v>
      </c>
      <c r="K5747" s="106">
        <v>5.05</v>
      </c>
      <c r="AF5747" s="35"/>
      <c r="AG5747" s="36"/>
      <c r="AH5747" s="36"/>
      <c r="AJ5747" s="37"/>
      <c r="AK5747" s="37"/>
    </row>
    <row r="5748" spans="6:37" x14ac:dyDescent="0.25">
      <c r="F5748" s="106"/>
      <c r="J5748" s="110">
        <v>50978</v>
      </c>
      <c r="K5748" s="106">
        <v>5.05</v>
      </c>
      <c r="AF5748" s="35"/>
      <c r="AG5748" s="36"/>
      <c r="AH5748" s="36"/>
      <c r="AJ5748" s="37"/>
      <c r="AK5748" s="37"/>
    </row>
    <row r="5749" spans="6:37" x14ac:dyDescent="0.25">
      <c r="F5749" s="106"/>
      <c r="J5749" s="110">
        <v>50979</v>
      </c>
      <c r="K5749" s="106">
        <v>5.05</v>
      </c>
      <c r="AF5749" s="35"/>
      <c r="AG5749" s="36"/>
      <c r="AH5749" s="36"/>
      <c r="AJ5749" s="37"/>
      <c r="AK5749" s="37"/>
    </row>
    <row r="5750" spans="6:37" x14ac:dyDescent="0.25">
      <c r="F5750" s="106"/>
      <c r="J5750" s="110">
        <v>50980</v>
      </c>
      <c r="K5750" s="106">
        <v>5.05</v>
      </c>
      <c r="AF5750" s="35"/>
      <c r="AG5750" s="36"/>
      <c r="AH5750" s="36"/>
      <c r="AJ5750" s="37"/>
      <c r="AK5750" s="37"/>
    </row>
    <row r="5751" spans="6:37" x14ac:dyDescent="0.25">
      <c r="F5751" s="106"/>
      <c r="J5751" s="110">
        <v>50981</v>
      </c>
      <c r="K5751" s="106">
        <v>5.05</v>
      </c>
      <c r="AF5751" s="35"/>
      <c r="AG5751" s="36"/>
      <c r="AH5751" s="36"/>
      <c r="AJ5751" s="37"/>
      <c r="AK5751" s="37"/>
    </row>
    <row r="5752" spans="6:37" x14ac:dyDescent="0.25">
      <c r="F5752" s="106"/>
      <c r="J5752" s="110">
        <v>50982</v>
      </c>
      <c r="K5752" s="106">
        <v>5.05</v>
      </c>
      <c r="AF5752" s="35"/>
      <c r="AG5752" s="36"/>
      <c r="AH5752" s="36"/>
      <c r="AJ5752" s="37"/>
      <c r="AK5752" s="37"/>
    </row>
    <row r="5753" spans="6:37" x14ac:dyDescent="0.25">
      <c r="F5753" s="106"/>
      <c r="J5753" s="110">
        <v>50983</v>
      </c>
      <c r="K5753" s="106">
        <v>5.05</v>
      </c>
      <c r="AF5753" s="35"/>
      <c r="AG5753" s="36"/>
      <c r="AH5753" s="36"/>
      <c r="AJ5753" s="37"/>
      <c r="AK5753" s="37"/>
    </row>
    <row r="5754" spans="6:37" x14ac:dyDescent="0.25">
      <c r="F5754" s="106"/>
      <c r="J5754" s="110">
        <v>50984</v>
      </c>
      <c r="K5754" s="106">
        <v>5.05</v>
      </c>
      <c r="AF5754" s="35"/>
      <c r="AG5754" s="36"/>
      <c r="AH5754" s="36"/>
      <c r="AJ5754" s="37"/>
      <c r="AK5754" s="37"/>
    </row>
    <row r="5755" spans="6:37" x14ac:dyDescent="0.25">
      <c r="F5755" s="106"/>
      <c r="J5755" s="110">
        <v>50985</v>
      </c>
      <c r="K5755" s="106">
        <v>5.05</v>
      </c>
      <c r="AF5755" s="35"/>
      <c r="AG5755" s="36"/>
      <c r="AH5755" s="36"/>
      <c r="AJ5755" s="37"/>
      <c r="AK5755" s="37"/>
    </row>
    <row r="5756" spans="6:37" x14ac:dyDescent="0.25">
      <c r="F5756" s="106"/>
      <c r="J5756" s="110">
        <v>50986</v>
      </c>
      <c r="K5756" s="106">
        <v>5.05</v>
      </c>
      <c r="AF5756" s="35"/>
      <c r="AG5756" s="36"/>
      <c r="AH5756" s="36"/>
      <c r="AJ5756" s="37"/>
      <c r="AK5756" s="37"/>
    </row>
    <row r="5757" spans="6:37" x14ac:dyDescent="0.25">
      <c r="F5757" s="106"/>
      <c r="J5757" s="110">
        <v>50987</v>
      </c>
      <c r="K5757" s="106">
        <v>5.05</v>
      </c>
      <c r="AF5757" s="35"/>
      <c r="AG5757" s="36"/>
      <c r="AH5757" s="36"/>
      <c r="AJ5757" s="37"/>
      <c r="AK5757" s="37"/>
    </row>
    <row r="5758" spans="6:37" x14ac:dyDescent="0.25">
      <c r="F5758" s="106"/>
      <c r="J5758" s="110">
        <v>50988</v>
      </c>
      <c r="K5758" s="106">
        <v>5.05</v>
      </c>
      <c r="AF5758" s="35"/>
      <c r="AG5758" s="36"/>
      <c r="AH5758" s="36"/>
      <c r="AJ5758" s="37"/>
      <c r="AK5758" s="37"/>
    </row>
    <row r="5759" spans="6:37" x14ac:dyDescent="0.25">
      <c r="F5759" s="106"/>
      <c r="J5759" s="110">
        <v>50989</v>
      </c>
      <c r="K5759" s="106">
        <v>5.05</v>
      </c>
      <c r="AF5759" s="35"/>
      <c r="AG5759" s="36"/>
      <c r="AH5759" s="36"/>
      <c r="AJ5759" s="37"/>
      <c r="AK5759" s="37"/>
    </row>
    <row r="5760" spans="6:37" x14ac:dyDescent="0.25">
      <c r="F5760" s="106"/>
      <c r="J5760" s="110">
        <v>50990</v>
      </c>
      <c r="K5760" s="106">
        <v>5.05</v>
      </c>
      <c r="AF5760" s="35"/>
      <c r="AG5760" s="36"/>
      <c r="AH5760" s="36"/>
      <c r="AJ5760" s="37"/>
      <c r="AK5760" s="37"/>
    </row>
    <row r="5761" spans="6:37" x14ac:dyDescent="0.25">
      <c r="F5761" s="106"/>
      <c r="J5761" s="110">
        <v>50991</v>
      </c>
      <c r="K5761" s="106">
        <v>5.05</v>
      </c>
      <c r="AF5761" s="35"/>
      <c r="AG5761" s="36"/>
      <c r="AH5761" s="36"/>
      <c r="AJ5761" s="37"/>
      <c r="AK5761" s="37"/>
    </row>
    <row r="5762" spans="6:37" x14ac:dyDescent="0.25">
      <c r="F5762" s="106"/>
      <c r="J5762" s="110">
        <v>50992</v>
      </c>
      <c r="K5762" s="106">
        <v>5.05</v>
      </c>
      <c r="AF5762" s="35"/>
      <c r="AG5762" s="36"/>
      <c r="AH5762" s="36"/>
      <c r="AJ5762" s="37"/>
      <c r="AK5762" s="37"/>
    </row>
    <row r="5763" spans="6:37" x14ac:dyDescent="0.25">
      <c r="F5763" s="106"/>
      <c r="J5763" s="110">
        <v>50993</v>
      </c>
      <c r="K5763" s="106">
        <v>5.05</v>
      </c>
      <c r="AF5763" s="35"/>
      <c r="AG5763" s="36"/>
      <c r="AH5763" s="36"/>
      <c r="AJ5763" s="37"/>
      <c r="AK5763" s="37"/>
    </row>
    <row r="5764" spans="6:37" x14ac:dyDescent="0.25">
      <c r="F5764" s="106"/>
      <c r="J5764" s="110">
        <v>50994</v>
      </c>
      <c r="K5764" s="106">
        <v>5.05</v>
      </c>
      <c r="AF5764" s="35"/>
      <c r="AG5764" s="36"/>
      <c r="AH5764" s="36"/>
      <c r="AJ5764" s="37"/>
      <c r="AK5764" s="37"/>
    </row>
    <row r="5765" spans="6:37" x14ac:dyDescent="0.25">
      <c r="F5765" s="106"/>
      <c r="J5765" s="110">
        <v>50995</v>
      </c>
      <c r="K5765" s="106">
        <v>5.05</v>
      </c>
      <c r="AF5765" s="35"/>
      <c r="AG5765" s="36"/>
      <c r="AH5765" s="36"/>
      <c r="AJ5765" s="37"/>
      <c r="AK5765" s="37"/>
    </row>
    <row r="5766" spans="6:37" x14ac:dyDescent="0.25">
      <c r="F5766" s="106"/>
      <c r="J5766" s="110">
        <v>50996</v>
      </c>
      <c r="K5766" s="106">
        <v>5.05</v>
      </c>
      <c r="AF5766" s="35"/>
      <c r="AG5766" s="36"/>
      <c r="AH5766" s="36"/>
      <c r="AJ5766" s="37"/>
      <c r="AK5766" s="37"/>
    </row>
    <row r="5767" spans="6:37" x14ac:dyDescent="0.25">
      <c r="F5767" s="106"/>
      <c r="J5767" s="110">
        <v>50997</v>
      </c>
      <c r="K5767" s="106">
        <v>5.05</v>
      </c>
      <c r="AF5767" s="35"/>
      <c r="AG5767" s="36"/>
      <c r="AH5767" s="36"/>
      <c r="AJ5767" s="37"/>
      <c r="AK5767" s="37"/>
    </row>
    <row r="5768" spans="6:37" x14ac:dyDescent="0.25">
      <c r="F5768" s="106"/>
      <c r="J5768" s="110">
        <v>50998</v>
      </c>
      <c r="K5768" s="106">
        <v>5.05</v>
      </c>
      <c r="AF5768" s="35"/>
      <c r="AG5768" s="36"/>
      <c r="AH5768" s="36"/>
      <c r="AJ5768" s="37"/>
      <c r="AK5768" s="37"/>
    </row>
    <row r="5769" spans="6:37" x14ac:dyDescent="0.25">
      <c r="F5769" s="106"/>
      <c r="J5769" s="110">
        <v>50999</v>
      </c>
      <c r="K5769" s="106">
        <v>5.05</v>
      </c>
      <c r="AF5769" s="35"/>
      <c r="AG5769" s="36"/>
      <c r="AH5769" s="36"/>
      <c r="AJ5769" s="37"/>
      <c r="AK5769" s="37"/>
    </row>
    <row r="5770" spans="6:37" x14ac:dyDescent="0.25">
      <c r="F5770" s="106"/>
      <c r="J5770" s="110">
        <v>51000</v>
      </c>
      <c r="K5770" s="106">
        <v>5.05</v>
      </c>
      <c r="AF5770" s="35"/>
      <c r="AG5770" s="36"/>
      <c r="AH5770" s="36"/>
      <c r="AJ5770" s="37"/>
      <c r="AK5770" s="37"/>
    </row>
    <row r="5771" spans="6:37" x14ac:dyDescent="0.25">
      <c r="F5771" s="106"/>
      <c r="J5771" s="110">
        <v>51001</v>
      </c>
      <c r="K5771" s="106">
        <v>5.05</v>
      </c>
      <c r="AF5771" s="35"/>
      <c r="AG5771" s="36"/>
      <c r="AH5771" s="36"/>
      <c r="AJ5771" s="37"/>
      <c r="AK5771" s="37"/>
    </row>
    <row r="5772" spans="6:37" x14ac:dyDescent="0.25">
      <c r="F5772" s="106"/>
      <c r="J5772" s="110">
        <v>51002</v>
      </c>
      <c r="K5772" s="106">
        <v>5.05</v>
      </c>
      <c r="AF5772" s="35"/>
      <c r="AG5772" s="36"/>
      <c r="AH5772" s="36"/>
      <c r="AJ5772" s="37"/>
      <c r="AK5772" s="37"/>
    </row>
    <row r="5773" spans="6:37" x14ac:dyDescent="0.25">
      <c r="F5773" s="106"/>
      <c r="J5773" s="110">
        <v>51003</v>
      </c>
      <c r="K5773" s="106">
        <v>5.05</v>
      </c>
      <c r="AF5773" s="35"/>
      <c r="AG5773" s="36"/>
      <c r="AH5773" s="36"/>
      <c r="AJ5773" s="37"/>
      <c r="AK5773" s="37"/>
    </row>
    <row r="5774" spans="6:37" x14ac:dyDescent="0.25">
      <c r="F5774" s="106"/>
      <c r="J5774" s="110">
        <v>51004</v>
      </c>
      <c r="K5774" s="106">
        <v>5.05</v>
      </c>
      <c r="AF5774" s="35"/>
      <c r="AG5774" s="36"/>
      <c r="AH5774" s="36"/>
      <c r="AJ5774" s="37"/>
      <c r="AK5774" s="37"/>
    </row>
    <row r="5775" spans="6:37" x14ac:dyDescent="0.25">
      <c r="F5775" s="106"/>
      <c r="J5775" s="110">
        <v>51005</v>
      </c>
      <c r="K5775" s="106">
        <v>5.05</v>
      </c>
      <c r="AF5775" s="35"/>
      <c r="AG5775" s="36"/>
      <c r="AH5775" s="36"/>
      <c r="AJ5775" s="37"/>
      <c r="AK5775" s="37"/>
    </row>
    <row r="5776" spans="6:37" x14ac:dyDescent="0.25">
      <c r="F5776" s="106"/>
      <c r="J5776" s="110">
        <v>51006</v>
      </c>
      <c r="K5776" s="106">
        <v>5.05</v>
      </c>
      <c r="AF5776" s="35"/>
      <c r="AG5776" s="36"/>
      <c r="AH5776" s="36"/>
      <c r="AJ5776" s="37"/>
      <c r="AK5776" s="37"/>
    </row>
    <row r="5777" spans="6:37" x14ac:dyDescent="0.25">
      <c r="F5777" s="106"/>
      <c r="J5777" s="110">
        <v>51007</v>
      </c>
      <c r="K5777" s="106">
        <v>5.05</v>
      </c>
      <c r="AF5777" s="35"/>
      <c r="AG5777" s="36"/>
      <c r="AH5777" s="36"/>
      <c r="AJ5777" s="37"/>
      <c r="AK5777" s="37"/>
    </row>
    <row r="5778" spans="6:37" x14ac:dyDescent="0.25">
      <c r="F5778" s="106"/>
      <c r="J5778" s="110">
        <v>51008</v>
      </c>
      <c r="K5778" s="106">
        <v>5.05</v>
      </c>
      <c r="AF5778" s="35"/>
      <c r="AG5778" s="36"/>
      <c r="AH5778" s="36"/>
      <c r="AJ5778" s="37"/>
      <c r="AK5778" s="37"/>
    </row>
    <row r="5779" spans="6:37" x14ac:dyDescent="0.25">
      <c r="F5779" s="106"/>
      <c r="J5779" s="110">
        <v>51009</v>
      </c>
      <c r="K5779" s="106">
        <v>5.05</v>
      </c>
      <c r="AF5779" s="35"/>
      <c r="AG5779" s="36"/>
      <c r="AH5779" s="36"/>
      <c r="AJ5779" s="37"/>
      <c r="AK5779" s="37"/>
    </row>
    <row r="5780" spans="6:37" x14ac:dyDescent="0.25">
      <c r="F5780" s="106"/>
      <c r="J5780" s="110">
        <v>51010</v>
      </c>
      <c r="K5780" s="106">
        <v>5.05</v>
      </c>
      <c r="AF5780" s="35"/>
      <c r="AG5780" s="36"/>
      <c r="AH5780" s="36"/>
      <c r="AJ5780" s="37"/>
      <c r="AK5780" s="37"/>
    </row>
    <row r="5781" spans="6:37" x14ac:dyDescent="0.25">
      <c r="F5781" s="106"/>
      <c r="J5781" s="110">
        <v>51011</v>
      </c>
      <c r="K5781" s="106">
        <v>5.05</v>
      </c>
      <c r="AF5781" s="35"/>
      <c r="AG5781" s="36"/>
      <c r="AH5781" s="36"/>
      <c r="AJ5781" s="37"/>
      <c r="AK5781" s="37"/>
    </row>
    <row r="5782" spans="6:37" x14ac:dyDescent="0.25">
      <c r="F5782" s="106"/>
      <c r="J5782" s="110">
        <v>51012</v>
      </c>
      <c r="K5782" s="106">
        <v>5.05</v>
      </c>
      <c r="AF5782" s="35"/>
      <c r="AG5782" s="36"/>
      <c r="AH5782" s="36"/>
      <c r="AJ5782" s="37"/>
      <c r="AK5782" s="37"/>
    </row>
    <row r="5783" spans="6:37" x14ac:dyDescent="0.25">
      <c r="F5783" s="106"/>
      <c r="J5783" s="110">
        <v>51013</v>
      </c>
      <c r="K5783" s="106">
        <v>5.05</v>
      </c>
      <c r="AF5783" s="35"/>
      <c r="AG5783" s="36"/>
      <c r="AH5783" s="36"/>
      <c r="AJ5783" s="37"/>
      <c r="AK5783" s="37"/>
    </row>
    <row r="5784" spans="6:37" x14ac:dyDescent="0.25">
      <c r="F5784" s="106"/>
      <c r="J5784" s="110">
        <v>51014</v>
      </c>
      <c r="K5784" s="106">
        <v>5.05</v>
      </c>
      <c r="AF5784" s="35"/>
      <c r="AG5784" s="36"/>
      <c r="AH5784" s="36"/>
      <c r="AJ5784" s="37"/>
      <c r="AK5784" s="37"/>
    </row>
    <row r="5785" spans="6:37" x14ac:dyDescent="0.25">
      <c r="F5785" s="106"/>
      <c r="J5785" s="110">
        <v>51015</v>
      </c>
      <c r="K5785" s="106">
        <v>5.05</v>
      </c>
      <c r="AF5785" s="35"/>
      <c r="AG5785" s="36"/>
      <c r="AH5785" s="36"/>
      <c r="AJ5785" s="37"/>
      <c r="AK5785" s="37"/>
    </row>
    <row r="5786" spans="6:37" x14ac:dyDescent="0.25">
      <c r="F5786" s="106"/>
      <c r="J5786" s="110">
        <v>51016</v>
      </c>
      <c r="K5786" s="106">
        <v>5.05</v>
      </c>
      <c r="AF5786" s="35"/>
      <c r="AG5786" s="36"/>
      <c r="AH5786" s="36"/>
      <c r="AJ5786" s="37"/>
      <c r="AK5786" s="37"/>
    </row>
    <row r="5787" spans="6:37" x14ac:dyDescent="0.25">
      <c r="F5787" s="106"/>
      <c r="J5787" s="110">
        <v>51017</v>
      </c>
      <c r="K5787" s="106">
        <v>5.05</v>
      </c>
      <c r="AF5787" s="35"/>
      <c r="AG5787" s="36"/>
      <c r="AH5787" s="36"/>
      <c r="AJ5787" s="37"/>
      <c r="AK5787" s="37"/>
    </row>
    <row r="5788" spans="6:37" x14ac:dyDescent="0.25">
      <c r="F5788" s="106"/>
      <c r="J5788" s="110">
        <v>51018</v>
      </c>
      <c r="K5788" s="106">
        <v>5.05</v>
      </c>
      <c r="AF5788" s="35"/>
      <c r="AG5788" s="36"/>
      <c r="AH5788" s="36"/>
      <c r="AJ5788" s="37"/>
      <c r="AK5788" s="37"/>
    </row>
    <row r="5789" spans="6:37" x14ac:dyDescent="0.25">
      <c r="F5789" s="106"/>
      <c r="J5789" s="110">
        <v>51019</v>
      </c>
      <c r="K5789" s="106">
        <v>5.05</v>
      </c>
      <c r="AF5789" s="35"/>
      <c r="AG5789" s="36"/>
      <c r="AH5789" s="36"/>
      <c r="AJ5789" s="37"/>
      <c r="AK5789" s="37"/>
    </row>
    <row r="5790" spans="6:37" x14ac:dyDescent="0.25">
      <c r="F5790" s="106"/>
      <c r="J5790" s="110">
        <v>51020</v>
      </c>
      <c r="K5790" s="106">
        <v>5.05</v>
      </c>
      <c r="AF5790" s="35"/>
      <c r="AG5790" s="36"/>
      <c r="AH5790" s="36"/>
      <c r="AJ5790" s="37"/>
      <c r="AK5790" s="37"/>
    </row>
    <row r="5791" spans="6:37" x14ac:dyDescent="0.25">
      <c r="F5791" s="106"/>
      <c r="J5791" s="110">
        <v>51021</v>
      </c>
      <c r="K5791" s="106">
        <v>5.05</v>
      </c>
      <c r="AF5791" s="35"/>
      <c r="AG5791" s="36"/>
      <c r="AH5791" s="36"/>
      <c r="AJ5791" s="37"/>
      <c r="AK5791" s="37"/>
    </row>
    <row r="5792" spans="6:37" x14ac:dyDescent="0.25">
      <c r="F5792" s="106"/>
      <c r="J5792" s="110">
        <v>51022</v>
      </c>
      <c r="K5792" s="106">
        <v>5.05</v>
      </c>
      <c r="AF5792" s="35"/>
      <c r="AG5792" s="36"/>
      <c r="AH5792" s="36"/>
      <c r="AJ5792" s="37"/>
      <c r="AK5792" s="37"/>
    </row>
    <row r="5793" spans="6:37" x14ac:dyDescent="0.25">
      <c r="F5793" s="106"/>
      <c r="J5793" s="110">
        <v>51023</v>
      </c>
      <c r="K5793" s="106">
        <v>5.05</v>
      </c>
      <c r="AF5793" s="35"/>
      <c r="AG5793" s="36"/>
      <c r="AH5793" s="36"/>
      <c r="AJ5793" s="37"/>
      <c r="AK5793" s="37"/>
    </row>
    <row r="5794" spans="6:37" x14ac:dyDescent="0.25">
      <c r="F5794" s="106"/>
      <c r="J5794" s="110">
        <v>51024</v>
      </c>
      <c r="K5794" s="106">
        <v>5.05</v>
      </c>
      <c r="AF5794" s="35"/>
      <c r="AG5794" s="36"/>
      <c r="AH5794" s="36"/>
      <c r="AJ5794" s="37"/>
      <c r="AK5794" s="37"/>
    </row>
    <row r="5795" spans="6:37" x14ac:dyDescent="0.25">
      <c r="F5795" s="106"/>
      <c r="J5795" s="110">
        <v>51025</v>
      </c>
      <c r="K5795" s="106">
        <v>5.05</v>
      </c>
      <c r="AF5795" s="35"/>
      <c r="AG5795" s="36"/>
      <c r="AH5795" s="36"/>
      <c r="AJ5795" s="37"/>
      <c r="AK5795" s="37"/>
    </row>
    <row r="5796" spans="6:37" x14ac:dyDescent="0.25">
      <c r="F5796" s="106"/>
      <c r="J5796" s="110">
        <v>51026</v>
      </c>
      <c r="K5796" s="106">
        <v>5.05</v>
      </c>
      <c r="AF5796" s="35"/>
      <c r="AG5796" s="36"/>
      <c r="AH5796" s="36"/>
      <c r="AJ5796" s="37"/>
      <c r="AK5796" s="37"/>
    </row>
    <row r="5797" spans="6:37" x14ac:dyDescent="0.25">
      <c r="F5797" s="106"/>
      <c r="J5797" s="110">
        <v>51027</v>
      </c>
      <c r="K5797" s="106">
        <v>5.05</v>
      </c>
      <c r="AF5797" s="35"/>
      <c r="AG5797" s="36"/>
      <c r="AH5797" s="36"/>
      <c r="AJ5797" s="37"/>
      <c r="AK5797" s="37"/>
    </row>
    <row r="5798" spans="6:37" x14ac:dyDescent="0.25">
      <c r="F5798" s="106"/>
      <c r="J5798" s="110">
        <v>51028</v>
      </c>
      <c r="K5798" s="106">
        <v>5.05</v>
      </c>
      <c r="AF5798" s="35"/>
      <c r="AG5798" s="36"/>
      <c r="AH5798" s="36"/>
      <c r="AJ5798" s="37"/>
      <c r="AK5798" s="37"/>
    </row>
    <row r="5799" spans="6:37" x14ac:dyDescent="0.25">
      <c r="F5799" s="106"/>
      <c r="J5799" s="110">
        <v>51029</v>
      </c>
      <c r="K5799" s="106">
        <v>5.05</v>
      </c>
      <c r="AF5799" s="35"/>
      <c r="AG5799" s="36"/>
      <c r="AH5799" s="36"/>
      <c r="AJ5799" s="37"/>
      <c r="AK5799" s="37"/>
    </row>
    <row r="5800" spans="6:37" x14ac:dyDescent="0.25">
      <c r="F5800" s="106"/>
      <c r="J5800" s="110">
        <v>51030</v>
      </c>
      <c r="K5800" s="106">
        <v>5.05</v>
      </c>
      <c r="AF5800" s="35"/>
      <c r="AG5800" s="36"/>
      <c r="AH5800" s="36"/>
      <c r="AJ5800" s="37"/>
      <c r="AK5800" s="37"/>
    </row>
    <row r="5801" spans="6:37" x14ac:dyDescent="0.25">
      <c r="F5801" s="106"/>
      <c r="J5801" s="110">
        <v>51031</v>
      </c>
      <c r="K5801" s="106">
        <v>5.05</v>
      </c>
      <c r="AF5801" s="35"/>
      <c r="AG5801" s="36"/>
      <c r="AH5801" s="36"/>
      <c r="AJ5801" s="37"/>
      <c r="AK5801" s="37"/>
    </row>
    <row r="5802" spans="6:37" x14ac:dyDescent="0.25">
      <c r="F5802" s="106"/>
      <c r="J5802" s="110">
        <v>51032</v>
      </c>
      <c r="K5802" s="106">
        <v>5.05</v>
      </c>
      <c r="AF5802" s="35"/>
      <c r="AG5802" s="36"/>
      <c r="AH5802" s="36"/>
      <c r="AJ5802" s="37"/>
      <c r="AK5802" s="37"/>
    </row>
    <row r="5803" spans="6:37" x14ac:dyDescent="0.25">
      <c r="F5803" s="106"/>
      <c r="J5803" s="110">
        <v>51033</v>
      </c>
      <c r="K5803" s="106">
        <v>5.05</v>
      </c>
      <c r="AF5803" s="35"/>
      <c r="AG5803" s="36"/>
      <c r="AH5803" s="36"/>
      <c r="AJ5803" s="37"/>
      <c r="AK5803" s="37"/>
    </row>
    <row r="5804" spans="6:37" x14ac:dyDescent="0.25">
      <c r="F5804" s="106"/>
      <c r="J5804" s="110">
        <v>51034</v>
      </c>
      <c r="K5804" s="106">
        <v>5.05</v>
      </c>
      <c r="AF5804" s="35"/>
      <c r="AG5804" s="36"/>
      <c r="AH5804" s="36"/>
      <c r="AJ5804" s="37"/>
      <c r="AK5804" s="37"/>
    </row>
    <row r="5805" spans="6:37" x14ac:dyDescent="0.25">
      <c r="F5805" s="106"/>
      <c r="J5805" s="110">
        <v>51035</v>
      </c>
      <c r="K5805" s="106">
        <v>5.05</v>
      </c>
      <c r="AF5805" s="35"/>
      <c r="AG5805" s="36"/>
      <c r="AH5805" s="36"/>
      <c r="AJ5805" s="37"/>
      <c r="AK5805" s="37"/>
    </row>
    <row r="5806" spans="6:37" x14ac:dyDescent="0.25">
      <c r="F5806" s="106"/>
      <c r="J5806" s="110">
        <v>51036</v>
      </c>
      <c r="K5806" s="106">
        <v>5.05</v>
      </c>
      <c r="AF5806" s="35"/>
      <c r="AG5806" s="36"/>
      <c r="AH5806" s="36"/>
      <c r="AJ5806" s="37"/>
      <c r="AK5806" s="37"/>
    </row>
    <row r="5807" spans="6:37" x14ac:dyDescent="0.25">
      <c r="F5807" s="106"/>
      <c r="J5807" s="110">
        <v>51037</v>
      </c>
      <c r="K5807" s="106">
        <v>5.05</v>
      </c>
      <c r="AF5807" s="35"/>
      <c r="AG5807" s="36"/>
      <c r="AH5807" s="36"/>
      <c r="AJ5807" s="37"/>
      <c r="AK5807" s="37"/>
    </row>
    <row r="5808" spans="6:37" x14ac:dyDescent="0.25">
      <c r="F5808" s="106"/>
      <c r="J5808" s="110">
        <v>51038</v>
      </c>
      <c r="K5808" s="106">
        <v>5.05</v>
      </c>
      <c r="AF5808" s="35"/>
      <c r="AG5808" s="36"/>
      <c r="AH5808" s="36"/>
      <c r="AJ5808" s="37"/>
      <c r="AK5808" s="37"/>
    </row>
    <row r="5809" spans="6:37" x14ac:dyDescent="0.25">
      <c r="F5809" s="106"/>
      <c r="J5809" s="110">
        <v>51039</v>
      </c>
      <c r="K5809" s="106">
        <v>5.05</v>
      </c>
      <c r="AF5809" s="35"/>
      <c r="AG5809" s="36"/>
      <c r="AH5809" s="36"/>
      <c r="AJ5809" s="37"/>
      <c r="AK5809" s="37"/>
    </row>
    <row r="5810" spans="6:37" x14ac:dyDescent="0.25">
      <c r="F5810" s="106"/>
      <c r="J5810" s="110">
        <v>51040</v>
      </c>
      <c r="K5810" s="106">
        <v>5.05</v>
      </c>
      <c r="AF5810" s="35"/>
      <c r="AG5810" s="36"/>
      <c r="AH5810" s="36"/>
      <c r="AJ5810" s="37"/>
      <c r="AK5810" s="37"/>
    </row>
    <row r="5811" spans="6:37" x14ac:dyDescent="0.25">
      <c r="F5811" s="106"/>
      <c r="J5811" s="110">
        <v>51041</v>
      </c>
      <c r="K5811" s="106">
        <v>5.05</v>
      </c>
      <c r="AF5811" s="35"/>
      <c r="AG5811" s="36"/>
      <c r="AH5811" s="36"/>
      <c r="AJ5811" s="37"/>
      <c r="AK5811" s="37"/>
    </row>
    <row r="5812" spans="6:37" x14ac:dyDescent="0.25">
      <c r="F5812" s="106"/>
      <c r="J5812" s="110">
        <v>51042</v>
      </c>
      <c r="K5812" s="106">
        <v>5.05</v>
      </c>
      <c r="AF5812" s="35"/>
      <c r="AG5812" s="36"/>
      <c r="AH5812" s="36"/>
      <c r="AJ5812" s="37"/>
      <c r="AK5812" s="37"/>
    </row>
    <row r="5813" spans="6:37" x14ac:dyDescent="0.25">
      <c r="F5813" s="106"/>
      <c r="J5813" s="110">
        <v>51043</v>
      </c>
      <c r="K5813" s="106">
        <v>5.05</v>
      </c>
      <c r="AF5813" s="35"/>
      <c r="AG5813" s="36"/>
      <c r="AH5813" s="36"/>
      <c r="AJ5813" s="37"/>
      <c r="AK5813" s="37"/>
    </row>
    <row r="5814" spans="6:37" x14ac:dyDescent="0.25">
      <c r="F5814" s="106"/>
      <c r="J5814" s="110">
        <v>51044</v>
      </c>
      <c r="K5814" s="106">
        <v>5.05</v>
      </c>
      <c r="AF5814" s="35"/>
      <c r="AG5814" s="36"/>
      <c r="AH5814" s="36"/>
      <c r="AJ5814" s="37"/>
      <c r="AK5814" s="37"/>
    </row>
    <row r="5815" spans="6:37" x14ac:dyDescent="0.25">
      <c r="F5815" s="106"/>
      <c r="J5815" s="110">
        <v>51045</v>
      </c>
      <c r="K5815" s="106">
        <v>5.05</v>
      </c>
      <c r="AF5815" s="35"/>
      <c r="AG5815" s="36"/>
      <c r="AH5815" s="36"/>
      <c r="AJ5815" s="37"/>
      <c r="AK5815" s="37"/>
    </row>
    <row r="5816" spans="6:37" x14ac:dyDescent="0.25">
      <c r="F5816" s="106"/>
      <c r="J5816" s="110">
        <v>51046</v>
      </c>
      <c r="K5816" s="106">
        <v>5.05</v>
      </c>
      <c r="AF5816" s="35"/>
      <c r="AG5816" s="36"/>
      <c r="AH5816" s="36"/>
      <c r="AJ5816" s="37"/>
      <c r="AK5816" s="37"/>
    </row>
    <row r="5817" spans="6:37" x14ac:dyDescent="0.25">
      <c r="F5817" s="106"/>
      <c r="J5817" s="110">
        <v>51047</v>
      </c>
      <c r="K5817" s="106">
        <v>5.05</v>
      </c>
      <c r="AF5817" s="35"/>
      <c r="AG5817" s="36"/>
      <c r="AH5817" s="36"/>
      <c r="AJ5817" s="37"/>
      <c r="AK5817" s="37"/>
    </row>
    <row r="5818" spans="6:37" x14ac:dyDescent="0.25">
      <c r="F5818" s="106"/>
      <c r="J5818" s="110">
        <v>51048</v>
      </c>
      <c r="K5818" s="106">
        <v>5.05</v>
      </c>
      <c r="AF5818" s="35"/>
      <c r="AG5818" s="36"/>
      <c r="AH5818" s="36"/>
      <c r="AJ5818" s="37"/>
      <c r="AK5818" s="37"/>
    </row>
    <row r="5819" spans="6:37" x14ac:dyDescent="0.25">
      <c r="F5819" s="106"/>
      <c r="J5819" s="110">
        <v>51049</v>
      </c>
      <c r="K5819" s="106">
        <v>5.05</v>
      </c>
      <c r="AF5819" s="35"/>
      <c r="AG5819" s="36"/>
      <c r="AH5819" s="36"/>
      <c r="AJ5819" s="37"/>
      <c r="AK5819" s="37"/>
    </row>
    <row r="5820" spans="6:37" x14ac:dyDescent="0.25">
      <c r="F5820" s="106"/>
      <c r="J5820" s="110">
        <v>51050</v>
      </c>
      <c r="K5820" s="106">
        <v>5.05</v>
      </c>
      <c r="AF5820" s="35"/>
      <c r="AG5820" s="36"/>
      <c r="AH5820" s="36"/>
      <c r="AJ5820" s="37"/>
      <c r="AK5820" s="37"/>
    </row>
    <row r="5821" spans="6:37" x14ac:dyDescent="0.25">
      <c r="F5821" s="106"/>
      <c r="J5821" s="110">
        <v>51051</v>
      </c>
      <c r="K5821" s="106">
        <v>5.05</v>
      </c>
      <c r="AF5821" s="35"/>
      <c r="AG5821" s="36"/>
      <c r="AH5821" s="36"/>
      <c r="AJ5821" s="37"/>
      <c r="AK5821" s="37"/>
    </row>
    <row r="5822" spans="6:37" x14ac:dyDescent="0.25">
      <c r="F5822" s="106"/>
      <c r="J5822" s="110">
        <v>51052</v>
      </c>
      <c r="K5822" s="106">
        <v>5.05</v>
      </c>
      <c r="AF5822" s="35"/>
      <c r="AG5822" s="36"/>
      <c r="AH5822" s="36"/>
      <c r="AJ5822" s="37"/>
      <c r="AK5822" s="37"/>
    </row>
    <row r="5823" spans="6:37" x14ac:dyDescent="0.25">
      <c r="F5823" s="106"/>
      <c r="J5823" s="110">
        <v>51053</v>
      </c>
      <c r="K5823" s="106">
        <v>5.05</v>
      </c>
      <c r="AF5823" s="35"/>
      <c r="AG5823" s="36"/>
      <c r="AH5823" s="36"/>
      <c r="AJ5823" s="37"/>
      <c r="AK5823" s="37"/>
    </row>
    <row r="5824" spans="6:37" x14ac:dyDescent="0.25">
      <c r="F5824" s="106"/>
      <c r="J5824" s="110">
        <v>51054</v>
      </c>
      <c r="K5824" s="106">
        <v>5.05</v>
      </c>
      <c r="AF5824" s="35"/>
      <c r="AG5824" s="36"/>
      <c r="AH5824" s="36"/>
      <c r="AJ5824" s="37"/>
      <c r="AK5824" s="37"/>
    </row>
    <row r="5825" spans="6:37" x14ac:dyDescent="0.25">
      <c r="F5825" s="106"/>
      <c r="J5825" s="110">
        <v>51055</v>
      </c>
      <c r="K5825" s="106">
        <v>5.05</v>
      </c>
      <c r="AF5825" s="35"/>
      <c r="AG5825" s="36"/>
      <c r="AH5825" s="36"/>
      <c r="AJ5825" s="37"/>
      <c r="AK5825" s="37"/>
    </row>
    <row r="5826" spans="6:37" x14ac:dyDescent="0.25">
      <c r="F5826" s="106"/>
      <c r="J5826" s="110">
        <v>51056</v>
      </c>
      <c r="K5826" s="106">
        <v>5.05</v>
      </c>
      <c r="AF5826" s="35"/>
      <c r="AG5826" s="36"/>
      <c r="AH5826" s="36"/>
      <c r="AJ5826" s="37"/>
      <c r="AK5826" s="37"/>
    </row>
    <row r="5827" spans="6:37" x14ac:dyDescent="0.25">
      <c r="F5827" s="106"/>
      <c r="J5827" s="110">
        <v>51057</v>
      </c>
      <c r="K5827" s="106">
        <v>5.05</v>
      </c>
      <c r="AF5827" s="35"/>
      <c r="AG5827" s="36"/>
      <c r="AH5827" s="36"/>
      <c r="AJ5827" s="37"/>
      <c r="AK5827" s="37"/>
    </row>
    <row r="5828" spans="6:37" x14ac:dyDescent="0.25">
      <c r="F5828" s="106"/>
      <c r="J5828" s="110">
        <v>51058</v>
      </c>
      <c r="K5828" s="106">
        <v>5.05</v>
      </c>
      <c r="AF5828" s="35"/>
      <c r="AG5828" s="36"/>
      <c r="AH5828" s="36"/>
      <c r="AJ5828" s="37"/>
      <c r="AK5828" s="37"/>
    </row>
    <row r="5829" spans="6:37" x14ac:dyDescent="0.25">
      <c r="F5829" s="106"/>
      <c r="J5829" s="110">
        <v>51059</v>
      </c>
      <c r="K5829" s="106">
        <v>5.05</v>
      </c>
      <c r="AF5829" s="35"/>
      <c r="AG5829" s="36"/>
      <c r="AH5829" s="36"/>
      <c r="AJ5829" s="37"/>
      <c r="AK5829" s="37"/>
    </row>
    <row r="5830" spans="6:37" x14ac:dyDescent="0.25">
      <c r="F5830" s="106"/>
      <c r="J5830" s="110">
        <v>51060</v>
      </c>
      <c r="K5830" s="106">
        <v>5.05</v>
      </c>
      <c r="AF5830" s="35"/>
      <c r="AG5830" s="36"/>
      <c r="AH5830" s="36"/>
      <c r="AJ5830" s="37"/>
      <c r="AK5830" s="37"/>
    </row>
    <row r="5831" spans="6:37" x14ac:dyDescent="0.25">
      <c r="F5831" s="106"/>
      <c r="J5831" s="110">
        <v>51061</v>
      </c>
      <c r="K5831" s="106">
        <v>5.05</v>
      </c>
      <c r="AF5831" s="35"/>
      <c r="AG5831" s="36"/>
      <c r="AH5831" s="36"/>
      <c r="AJ5831" s="37"/>
      <c r="AK5831" s="37"/>
    </row>
    <row r="5832" spans="6:37" x14ac:dyDescent="0.25">
      <c r="F5832" s="106"/>
      <c r="J5832" s="110">
        <v>51062</v>
      </c>
      <c r="K5832" s="106">
        <v>5.05</v>
      </c>
      <c r="AF5832" s="35"/>
      <c r="AG5832" s="36"/>
      <c r="AH5832" s="36"/>
      <c r="AJ5832" s="37"/>
      <c r="AK5832" s="37"/>
    </row>
    <row r="5833" spans="6:37" x14ac:dyDescent="0.25">
      <c r="F5833" s="106"/>
      <c r="J5833" s="110">
        <v>51063</v>
      </c>
      <c r="K5833" s="106">
        <v>5.05</v>
      </c>
      <c r="AF5833" s="35"/>
      <c r="AG5833" s="36"/>
      <c r="AH5833" s="36"/>
      <c r="AJ5833" s="37"/>
      <c r="AK5833" s="37"/>
    </row>
    <row r="5834" spans="6:37" x14ac:dyDescent="0.25">
      <c r="F5834" s="106"/>
      <c r="J5834" s="110">
        <v>51064</v>
      </c>
      <c r="K5834" s="106">
        <v>5.05</v>
      </c>
      <c r="AF5834" s="35"/>
      <c r="AG5834" s="36"/>
      <c r="AH5834" s="36"/>
      <c r="AJ5834" s="37"/>
      <c r="AK5834" s="37"/>
    </row>
    <row r="5835" spans="6:37" x14ac:dyDescent="0.25">
      <c r="F5835" s="106"/>
      <c r="J5835" s="110">
        <v>51065</v>
      </c>
      <c r="K5835" s="106">
        <v>5.05</v>
      </c>
      <c r="AF5835" s="35"/>
      <c r="AG5835" s="36"/>
      <c r="AH5835" s="36"/>
      <c r="AJ5835" s="37"/>
      <c r="AK5835" s="37"/>
    </row>
    <row r="5836" spans="6:37" x14ac:dyDescent="0.25">
      <c r="F5836" s="106"/>
      <c r="J5836" s="110">
        <v>51066</v>
      </c>
      <c r="K5836" s="106">
        <v>5.05</v>
      </c>
      <c r="AF5836" s="35"/>
      <c r="AG5836" s="36"/>
      <c r="AH5836" s="36"/>
      <c r="AJ5836" s="37"/>
      <c r="AK5836" s="37"/>
    </row>
    <row r="5837" spans="6:37" x14ac:dyDescent="0.25">
      <c r="F5837" s="106"/>
      <c r="J5837" s="110">
        <v>51067</v>
      </c>
      <c r="K5837" s="106">
        <v>5.05</v>
      </c>
      <c r="AF5837" s="35"/>
      <c r="AG5837" s="36"/>
      <c r="AH5837" s="36"/>
      <c r="AJ5837" s="37"/>
      <c r="AK5837" s="37"/>
    </row>
    <row r="5838" spans="6:37" x14ac:dyDescent="0.25">
      <c r="F5838" s="106"/>
      <c r="J5838" s="110">
        <v>51068</v>
      </c>
      <c r="K5838" s="106">
        <v>5.05</v>
      </c>
      <c r="AF5838" s="35"/>
      <c r="AG5838" s="36"/>
      <c r="AH5838" s="36"/>
      <c r="AJ5838" s="37"/>
      <c r="AK5838" s="37"/>
    </row>
    <row r="5839" spans="6:37" x14ac:dyDescent="0.25">
      <c r="F5839" s="106"/>
      <c r="J5839" s="110">
        <v>51069</v>
      </c>
      <c r="K5839" s="106">
        <v>5.05</v>
      </c>
      <c r="AF5839" s="35"/>
      <c r="AG5839" s="36"/>
      <c r="AH5839" s="36"/>
      <c r="AJ5839" s="37"/>
      <c r="AK5839" s="37"/>
    </row>
    <row r="5840" spans="6:37" x14ac:dyDescent="0.25">
      <c r="F5840" s="106"/>
      <c r="J5840" s="110">
        <v>51070</v>
      </c>
      <c r="K5840" s="106">
        <v>5.05</v>
      </c>
      <c r="AF5840" s="35"/>
      <c r="AG5840" s="36"/>
      <c r="AH5840" s="36"/>
      <c r="AJ5840" s="37"/>
      <c r="AK5840" s="37"/>
    </row>
    <row r="5841" spans="6:37" x14ac:dyDescent="0.25">
      <c r="F5841" s="106"/>
      <c r="J5841" s="110">
        <v>51071</v>
      </c>
      <c r="K5841" s="106">
        <v>5.05</v>
      </c>
      <c r="AF5841" s="35"/>
      <c r="AG5841" s="36"/>
      <c r="AH5841" s="36"/>
      <c r="AJ5841" s="37"/>
      <c r="AK5841" s="37"/>
    </row>
    <row r="5842" spans="6:37" x14ac:dyDescent="0.25">
      <c r="F5842" s="106"/>
      <c r="J5842" s="110">
        <v>51072</v>
      </c>
      <c r="K5842" s="106">
        <v>5.05</v>
      </c>
      <c r="AF5842" s="35"/>
      <c r="AG5842" s="36"/>
      <c r="AH5842" s="36"/>
      <c r="AJ5842" s="37"/>
      <c r="AK5842" s="37"/>
    </row>
    <row r="5843" spans="6:37" x14ac:dyDescent="0.25">
      <c r="F5843" s="106"/>
      <c r="J5843" s="110">
        <v>51073</v>
      </c>
      <c r="K5843" s="106">
        <v>5.05</v>
      </c>
      <c r="AF5843" s="35"/>
      <c r="AG5843" s="36"/>
      <c r="AH5843" s="36"/>
      <c r="AJ5843" s="37"/>
      <c r="AK5843" s="37"/>
    </row>
    <row r="5844" spans="6:37" x14ac:dyDescent="0.25">
      <c r="F5844" s="106"/>
      <c r="J5844" s="110">
        <v>51074</v>
      </c>
      <c r="K5844" s="106">
        <v>5.05</v>
      </c>
      <c r="AF5844" s="35"/>
      <c r="AG5844" s="36"/>
      <c r="AH5844" s="36"/>
      <c r="AJ5844" s="37"/>
      <c r="AK5844" s="37"/>
    </row>
    <row r="5845" spans="6:37" x14ac:dyDescent="0.25">
      <c r="F5845" s="106"/>
      <c r="J5845" s="110">
        <v>51075</v>
      </c>
      <c r="K5845" s="106">
        <v>5.05</v>
      </c>
      <c r="AF5845" s="35"/>
      <c r="AG5845" s="36"/>
      <c r="AH5845" s="36"/>
      <c r="AJ5845" s="37"/>
      <c r="AK5845" s="37"/>
    </row>
    <row r="5846" spans="6:37" x14ac:dyDescent="0.25">
      <c r="F5846" s="106"/>
      <c r="J5846" s="110">
        <v>51076</v>
      </c>
      <c r="K5846" s="106">
        <v>5.05</v>
      </c>
      <c r="AF5846" s="35"/>
      <c r="AG5846" s="36"/>
      <c r="AH5846" s="36"/>
      <c r="AJ5846" s="37"/>
      <c r="AK5846" s="37"/>
    </row>
    <row r="5847" spans="6:37" x14ac:dyDescent="0.25">
      <c r="F5847" s="106"/>
      <c r="J5847" s="110">
        <v>51077</v>
      </c>
      <c r="K5847" s="106">
        <v>5.05</v>
      </c>
      <c r="AF5847" s="35"/>
      <c r="AG5847" s="36"/>
      <c r="AH5847" s="36"/>
      <c r="AJ5847" s="37"/>
      <c r="AK5847" s="37"/>
    </row>
    <row r="5848" spans="6:37" x14ac:dyDescent="0.25">
      <c r="F5848" s="106"/>
      <c r="J5848" s="110">
        <v>51078</v>
      </c>
      <c r="K5848" s="106">
        <v>5.05</v>
      </c>
      <c r="AF5848" s="35"/>
      <c r="AG5848" s="36"/>
      <c r="AH5848" s="36"/>
      <c r="AJ5848" s="37"/>
      <c r="AK5848" s="37"/>
    </row>
    <row r="5849" spans="6:37" x14ac:dyDescent="0.25">
      <c r="F5849" s="106"/>
      <c r="J5849" s="110">
        <v>51079</v>
      </c>
      <c r="K5849" s="106">
        <v>5.05</v>
      </c>
      <c r="AF5849" s="35"/>
      <c r="AG5849" s="36"/>
      <c r="AH5849" s="36"/>
      <c r="AJ5849" s="37"/>
      <c r="AK5849" s="37"/>
    </row>
    <row r="5850" spans="6:37" x14ac:dyDescent="0.25">
      <c r="F5850" s="106"/>
      <c r="J5850" s="110">
        <v>51080</v>
      </c>
      <c r="K5850" s="106">
        <v>5.05</v>
      </c>
      <c r="AF5850" s="35"/>
      <c r="AG5850" s="36"/>
      <c r="AH5850" s="36"/>
      <c r="AJ5850" s="37"/>
      <c r="AK5850" s="37"/>
    </row>
    <row r="5851" spans="6:37" x14ac:dyDescent="0.25">
      <c r="F5851" s="106"/>
      <c r="J5851" s="110">
        <v>51081</v>
      </c>
      <c r="K5851" s="106">
        <v>5.05</v>
      </c>
      <c r="AF5851" s="35"/>
      <c r="AG5851" s="36"/>
      <c r="AH5851" s="36"/>
      <c r="AJ5851" s="37"/>
      <c r="AK5851" s="37"/>
    </row>
    <row r="5852" spans="6:37" x14ac:dyDescent="0.25">
      <c r="F5852" s="106"/>
      <c r="J5852" s="110">
        <v>51082</v>
      </c>
      <c r="K5852" s="106">
        <v>5.05</v>
      </c>
      <c r="AF5852" s="35"/>
      <c r="AG5852" s="36"/>
      <c r="AH5852" s="36"/>
      <c r="AJ5852" s="37"/>
      <c r="AK5852" s="37"/>
    </row>
    <row r="5853" spans="6:37" x14ac:dyDescent="0.25">
      <c r="F5853" s="106"/>
      <c r="J5853" s="110">
        <v>51083</v>
      </c>
      <c r="K5853" s="106">
        <v>5.05</v>
      </c>
      <c r="AF5853" s="35"/>
      <c r="AG5853" s="36"/>
      <c r="AH5853" s="36"/>
      <c r="AJ5853" s="37"/>
      <c r="AK5853" s="37"/>
    </row>
    <row r="5854" spans="6:37" x14ac:dyDescent="0.25">
      <c r="F5854" s="106"/>
      <c r="J5854" s="110">
        <v>51084</v>
      </c>
      <c r="K5854" s="106">
        <v>5.05</v>
      </c>
      <c r="AF5854" s="35"/>
      <c r="AG5854" s="36"/>
      <c r="AH5854" s="36"/>
      <c r="AJ5854" s="37"/>
      <c r="AK5854" s="37"/>
    </row>
    <row r="5855" spans="6:37" x14ac:dyDescent="0.25">
      <c r="F5855" s="106"/>
      <c r="J5855" s="110">
        <v>51085</v>
      </c>
      <c r="K5855" s="106">
        <v>5.05</v>
      </c>
      <c r="AF5855" s="35"/>
      <c r="AG5855" s="36"/>
      <c r="AH5855" s="36"/>
      <c r="AJ5855" s="37"/>
      <c r="AK5855" s="37"/>
    </row>
    <row r="5856" spans="6:37" x14ac:dyDescent="0.25">
      <c r="F5856" s="106"/>
      <c r="J5856" s="110">
        <v>51086</v>
      </c>
      <c r="K5856" s="106">
        <v>5.05</v>
      </c>
      <c r="AF5856" s="35"/>
      <c r="AG5856" s="36"/>
      <c r="AH5856" s="36"/>
      <c r="AJ5856" s="37"/>
      <c r="AK5856" s="37"/>
    </row>
    <row r="5857" spans="6:37" x14ac:dyDescent="0.25">
      <c r="F5857" s="106"/>
      <c r="J5857" s="110">
        <v>51087</v>
      </c>
      <c r="K5857" s="106">
        <v>5.05</v>
      </c>
      <c r="AF5857" s="35"/>
      <c r="AG5857" s="36"/>
      <c r="AH5857" s="36"/>
      <c r="AJ5857" s="37"/>
      <c r="AK5857" s="37"/>
    </row>
    <row r="5858" spans="6:37" x14ac:dyDescent="0.25">
      <c r="F5858" s="106"/>
      <c r="J5858" s="110">
        <v>51088</v>
      </c>
      <c r="K5858" s="106">
        <v>5.05</v>
      </c>
      <c r="AF5858" s="35"/>
      <c r="AG5858" s="36"/>
      <c r="AH5858" s="36"/>
      <c r="AJ5858" s="37"/>
      <c r="AK5858" s="37"/>
    </row>
    <row r="5859" spans="6:37" x14ac:dyDescent="0.25">
      <c r="F5859" s="106"/>
      <c r="J5859" s="110">
        <v>51089</v>
      </c>
      <c r="K5859" s="106">
        <v>5.05</v>
      </c>
      <c r="AF5859" s="35"/>
      <c r="AG5859" s="36"/>
      <c r="AH5859" s="36"/>
      <c r="AJ5859" s="37"/>
      <c r="AK5859" s="37"/>
    </row>
    <row r="5860" spans="6:37" x14ac:dyDescent="0.25">
      <c r="F5860" s="106"/>
      <c r="J5860" s="110">
        <v>51090</v>
      </c>
      <c r="K5860" s="106">
        <v>5.05</v>
      </c>
      <c r="AF5860" s="35"/>
      <c r="AG5860" s="36"/>
      <c r="AH5860" s="36"/>
      <c r="AJ5860" s="37"/>
      <c r="AK5860" s="37"/>
    </row>
    <row r="5861" spans="6:37" x14ac:dyDescent="0.25">
      <c r="F5861" s="106"/>
      <c r="J5861" s="110">
        <v>51091</v>
      </c>
      <c r="K5861" s="106">
        <v>5.05</v>
      </c>
      <c r="AF5861" s="35"/>
      <c r="AG5861" s="36"/>
      <c r="AH5861" s="36"/>
      <c r="AJ5861" s="37"/>
      <c r="AK5861" s="37"/>
    </row>
    <row r="5862" spans="6:37" x14ac:dyDescent="0.25">
      <c r="F5862" s="106"/>
      <c r="J5862" s="110">
        <v>51092</v>
      </c>
      <c r="K5862" s="106">
        <v>5.05</v>
      </c>
      <c r="AF5862" s="35"/>
      <c r="AG5862" s="36"/>
      <c r="AH5862" s="36"/>
      <c r="AJ5862" s="37"/>
      <c r="AK5862" s="37"/>
    </row>
    <row r="5863" spans="6:37" x14ac:dyDescent="0.25">
      <c r="F5863" s="106"/>
      <c r="J5863" s="110">
        <v>51093</v>
      </c>
      <c r="K5863" s="106">
        <v>5.05</v>
      </c>
      <c r="AF5863" s="35"/>
      <c r="AG5863" s="36"/>
      <c r="AH5863" s="36"/>
      <c r="AJ5863" s="37"/>
      <c r="AK5863" s="37"/>
    </row>
    <row r="5864" spans="6:37" x14ac:dyDescent="0.25">
      <c r="F5864" s="106"/>
      <c r="J5864" s="110">
        <v>51094</v>
      </c>
      <c r="K5864" s="106">
        <v>5.05</v>
      </c>
      <c r="AF5864" s="35"/>
      <c r="AG5864" s="36"/>
      <c r="AH5864" s="36"/>
      <c r="AJ5864" s="37"/>
      <c r="AK5864" s="37"/>
    </row>
    <row r="5865" spans="6:37" x14ac:dyDescent="0.25">
      <c r="F5865" s="106"/>
      <c r="J5865" s="110">
        <v>51095</v>
      </c>
      <c r="K5865" s="106">
        <v>5.05</v>
      </c>
      <c r="AF5865" s="35"/>
      <c r="AG5865" s="36"/>
      <c r="AH5865" s="36"/>
      <c r="AJ5865" s="37"/>
      <c r="AK5865" s="37"/>
    </row>
    <row r="5866" spans="6:37" x14ac:dyDescent="0.25">
      <c r="F5866" s="106"/>
      <c r="J5866" s="110">
        <v>51096</v>
      </c>
      <c r="K5866" s="106">
        <v>5.05</v>
      </c>
      <c r="AF5866" s="35"/>
      <c r="AG5866" s="36"/>
      <c r="AH5866" s="36"/>
      <c r="AJ5866" s="37"/>
      <c r="AK5866" s="37"/>
    </row>
    <row r="5867" spans="6:37" x14ac:dyDescent="0.25">
      <c r="F5867" s="106"/>
      <c r="J5867" s="110">
        <v>51097</v>
      </c>
      <c r="K5867" s="106">
        <v>5.05</v>
      </c>
      <c r="AF5867" s="35"/>
      <c r="AG5867" s="36"/>
      <c r="AH5867" s="36"/>
      <c r="AJ5867" s="37"/>
      <c r="AK5867" s="37"/>
    </row>
    <row r="5868" spans="6:37" x14ac:dyDescent="0.25">
      <c r="F5868" s="106"/>
      <c r="J5868" s="110">
        <v>51098</v>
      </c>
      <c r="K5868" s="106">
        <v>5.05</v>
      </c>
      <c r="AF5868" s="35"/>
      <c r="AG5868" s="36"/>
      <c r="AH5868" s="36"/>
      <c r="AJ5868" s="37"/>
      <c r="AK5868" s="37"/>
    </row>
    <row r="5869" spans="6:37" x14ac:dyDescent="0.25">
      <c r="F5869" s="106"/>
      <c r="J5869" s="110">
        <v>51099</v>
      </c>
      <c r="K5869" s="106">
        <v>5.05</v>
      </c>
      <c r="AF5869" s="35"/>
      <c r="AG5869" s="36"/>
      <c r="AH5869" s="36"/>
      <c r="AJ5869" s="37"/>
      <c r="AK5869" s="37"/>
    </row>
    <row r="5870" spans="6:37" x14ac:dyDescent="0.25">
      <c r="F5870" s="106"/>
      <c r="J5870" s="110">
        <v>51100</v>
      </c>
      <c r="K5870" s="106">
        <v>5.05</v>
      </c>
      <c r="AF5870" s="35"/>
      <c r="AG5870" s="36"/>
      <c r="AH5870" s="36"/>
      <c r="AJ5870" s="37"/>
      <c r="AK5870" s="37"/>
    </row>
    <row r="5871" spans="6:37" x14ac:dyDescent="0.25">
      <c r="F5871" s="106"/>
      <c r="J5871" s="110">
        <v>51101</v>
      </c>
      <c r="K5871" s="106">
        <v>5.05</v>
      </c>
      <c r="AF5871" s="35"/>
      <c r="AG5871" s="36"/>
      <c r="AH5871" s="36"/>
      <c r="AJ5871" s="37"/>
      <c r="AK5871" s="37"/>
    </row>
    <row r="5872" spans="6:37" x14ac:dyDescent="0.25">
      <c r="F5872" s="106"/>
      <c r="J5872" s="110">
        <v>51102</v>
      </c>
      <c r="K5872" s="106">
        <v>5.05</v>
      </c>
      <c r="AF5872" s="35"/>
      <c r="AG5872" s="36"/>
      <c r="AH5872" s="36"/>
      <c r="AJ5872" s="37"/>
      <c r="AK5872" s="37"/>
    </row>
    <row r="5873" spans="6:37" x14ac:dyDescent="0.25">
      <c r="F5873" s="106"/>
      <c r="J5873" s="110">
        <v>51103</v>
      </c>
      <c r="K5873" s="106">
        <v>5.05</v>
      </c>
      <c r="AF5873" s="35"/>
      <c r="AG5873" s="36"/>
      <c r="AH5873" s="36"/>
      <c r="AJ5873" s="37"/>
      <c r="AK5873" s="37"/>
    </row>
    <row r="5874" spans="6:37" x14ac:dyDescent="0.25">
      <c r="F5874" s="106"/>
      <c r="J5874" s="110">
        <v>51104</v>
      </c>
      <c r="K5874" s="106">
        <v>5.05</v>
      </c>
      <c r="AF5874" s="35"/>
      <c r="AG5874" s="36"/>
      <c r="AH5874" s="36"/>
      <c r="AJ5874" s="37"/>
      <c r="AK5874" s="37"/>
    </row>
    <row r="5875" spans="6:37" x14ac:dyDescent="0.25">
      <c r="F5875" s="106"/>
      <c r="J5875" s="110">
        <v>51105</v>
      </c>
      <c r="K5875" s="106">
        <v>5.05</v>
      </c>
      <c r="AF5875" s="35"/>
      <c r="AG5875" s="36"/>
      <c r="AH5875" s="36"/>
      <c r="AJ5875" s="37"/>
      <c r="AK5875" s="37"/>
    </row>
    <row r="5876" spans="6:37" x14ac:dyDescent="0.25">
      <c r="F5876" s="106"/>
      <c r="J5876" s="110">
        <v>51106</v>
      </c>
      <c r="K5876" s="106">
        <v>5.05</v>
      </c>
      <c r="AF5876" s="35"/>
      <c r="AG5876" s="36"/>
      <c r="AH5876" s="36"/>
      <c r="AJ5876" s="37"/>
      <c r="AK5876" s="37"/>
    </row>
    <row r="5877" spans="6:37" x14ac:dyDescent="0.25">
      <c r="F5877" s="106"/>
      <c r="J5877" s="110">
        <v>51107</v>
      </c>
      <c r="K5877" s="106">
        <v>5.05</v>
      </c>
      <c r="AF5877" s="35"/>
      <c r="AG5877" s="36"/>
      <c r="AH5877" s="36"/>
      <c r="AJ5877" s="37"/>
      <c r="AK5877" s="37"/>
    </row>
    <row r="5878" spans="6:37" x14ac:dyDescent="0.25">
      <c r="F5878" s="106"/>
      <c r="J5878" s="110">
        <v>51108</v>
      </c>
      <c r="K5878" s="106">
        <v>5.05</v>
      </c>
      <c r="AF5878" s="35"/>
      <c r="AG5878" s="36"/>
      <c r="AH5878" s="36"/>
      <c r="AJ5878" s="37"/>
      <c r="AK5878" s="37"/>
    </row>
    <row r="5879" spans="6:37" x14ac:dyDescent="0.25">
      <c r="F5879" s="106"/>
      <c r="J5879" s="110">
        <v>51109</v>
      </c>
      <c r="K5879" s="106">
        <v>5.05</v>
      </c>
      <c r="AF5879" s="35"/>
      <c r="AG5879" s="36"/>
      <c r="AH5879" s="36"/>
      <c r="AJ5879" s="37"/>
      <c r="AK5879" s="37"/>
    </row>
    <row r="5880" spans="6:37" x14ac:dyDescent="0.25">
      <c r="F5880" s="106"/>
      <c r="J5880" s="110">
        <v>51110</v>
      </c>
      <c r="K5880" s="106">
        <v>5.05</v>
      </c>
      <c r="AF5880" s="35"/>
      <c r="AG5880" s="36"/>
      <c r="AH5880" s="36"/>
      <c r="AJ5880" s="37"/>
      <c r="AK5880" s="37"/>
    </row>
    <row r="5881" spans="6:37" x14ac:dyDescent="0.25">
      <c r="F5881" s="106"/>
      <c r="J5881" s="110">
        <v>51111</v>
      </c>
      <c r="K5881" s="106">
        <v>5.05</v>
      </c>
      <c r="AF5881" s="35"/>
      <c r="AG5881" s="36"/>
      <c r="AH5881" s="36"/>
      <c r="AJ5881" s="37"/>
      <c r="AK5881" s="37"/>
    </row>
    <row r="5882" spans="6:37" x14ac:dyDescent="0.25">
      <c r="F5882" s="106"/>
      <c r="J5882" s="110">
        <v>51112</v>
      </c>
      <c r="K5882" s="106">
        <v>5.05</v>
      </c>
      <c r="AF5882" s="35"/>
      <c r="AG5882" s="36"/>
      <c r="AH5882" s="36"/>
      <c r="AJ5882" s="37"/>
      <c r="AK5882" s="37"/>
    </row>
    <row r="5883" spans="6:37" x14ac:dyDescent="0.25">
      <c r="F5883" s="106"/>
      <c r="J5883" s="110">
        <v>51113</v>
      </c>
      <c r="K5883" s="106">
        <v>5.05</v>
      </c>
      <c r="AF5883" s="35"/>
      <c r="AG5883" s="36"/>
      <c r="AH5883" s="36"/>
      <c r="AJ5883" s="37"/>
      <c r="AK5883" s="37"/>
    </row>
    <row r="5884" spans="6:37" x14ac:dyDescent="0.25">
      <c r="F5884" s="106"/>
      <c r="J5884" s="110">
        <v>51114</v>
      </c>
      <c r="K5884" s="106">
        <v>5.05</v>
      </c>
      <c r="AF5884" s="35"/>
      <c r="AG5884" s="36"/>
      <c r="AH5884" s="36"/>
      <c r="AJ5884" s="37"/>
      <c r="AK5884" s="37"/>
    </row>
    <row r="5885" spans="6:37" x14ac:dyDescent="0.25">
      <c r="F5885" s="106"/>
      <c r="J5885" s="110">
        <v>51115</v>
      </c>
      <c r="K5885" s="106">
        <v>5.05</v>
      </c>
      <c r="AF5885" s="35"/>
      <c r="AG5885" s="36"/>
      <c r="AH5885" s="36"/>
      <c r="AJ5885" s="37"/>
      <c r="AK5885" s="37"/>
    </row>
    <row r="5886" spans="6:37" x14ac:dyDescent="0.25">
      <c r="F5886" s="106"/>
      <c r="J5886" s="110">
        <v>51116</v>
      </c>
      <c r="K5886" s="106">
        <v>5.05</v>
      </c>
      <c r="AF5886" s="35"/>
      <c r="AG5886" s="36"/>
      <c r="AH5886" s="36"/>
      <c r="AJ5886" s="37"/>
      <c r="AK5886" s="37"/>
    </row>
    <row r="5887" spans="6:37" x14ac:dyDescent="0.25">
      <c r="F5887" s="106"/>
      <c r="J5887" s="110">
        <v>51117</v>
      </c>
      <c r="K5887" s="106">
        <v>5.05</v>
      </c>
      <c r="AF5887" s="35"/>
      <c r="AG5887" s="36"/>
      <c r="AH5887" s="36"/>
      <c r="AJ5887" s="37"/>
      <c r="AK5887" s="37"/>
    </row>
    <row r="5888" spans="6:37" x14ac:dyDescent="0.25">
      <c r="F5888" s="106"/>
      <c r="J5888" s="110">
        <v>51118</v>
      </c>
      <c r="K5888" s="106">
        <v>5.05</v>
      </c>
      <c r="AF5888" s="35"/>
      <c r="AG5888" s="36"/>
      <c r="AH5888" s="36"/>
      <c r="AJ5888" s="37"/>
      <c r="AK5888" s="37"/>
    </row>
    <row r="5889" spans="6:37" x14ac:dyDescent="0.25">
      <c r="F5889" s="106"/>
      <c r="J5889" s="110">
        <v>51119</v>
      </c>
      <c r="K5889" s="106">
        <v>5.05</v>
      </c>
      <c r="AF5889" s="35"/>
      <c r="AG5889" s="36"/>
      <c r="AH5889" s="36"/>
      <c r="AJ5889" s="37"/>
      <c r="AK5889" s="37"/>
    </row>
    <row r="5890" spans="6:37" x14ac:dyDescent="0.25">
      <c r="F5890" s="106"/>
      <c r="J5890" s="110">
        <v>51120</v>
      </c>
      <c r="K5890" s="106">
        <v>5.05</v>
      </c>
      <c r="AF5890" s="35"/>
      <c r="AG5890" s="36"/>
      <c r="AH5890" s="36"/>
      <c r="AJ5890" s="37"/>
      <c r="AK5890" s="37"/>
    </row>
    <row r="5891" spans="6:37" x14ac:dyDescent="0.25">
      <c r="F5891" s="106"/>
      <c r="J5891" s="110">
        <v>51121</v>
      </c>
      <c r="K5891" s="106">
        <v>5.05</v>
      </c>
      <c r="AF5891" s="35"/>
      <c r="AG5891" s="36"/>
      <c r="AH5891" s="36"/>
      <c r="AJ5891" s="37"/>
      <c r="AK5891" s="37"/>
    </row>
    <row r="5892" spans="6:37" x14ac:dyDescent="0.25">
      <c r="F5892" s="106"/>
      <c r="J5892" s="110">
        <v>51122</v>
      </c>
      <c r="K5892" s="106">
        <v>5.05</v>
      </c>
      <c r="AF5892" s="35"/>
      <c r="AG5892" s="36"/>
      <c r="AH5892" s="36"/>
      <c r="AJ5892" s="37"/>
      <c r="AK5892" s="37"/>
    </row>
    <row r="5893" spans="6:37" x14ac:dyDescent="0.25">
      <c r="F5893" s="106"/>
      <c r="J5893" s="110">
        <v>51123</v>
      </c>
      <c r="K5893" s="106">
        <v>5.05</v>
      </c>
      <c r="AF5893" s="35"/>
      <c r="AG5893" s="36"/>
      <c r="AH5893" s="36"/>
      <c r="AJ5893" s="37"/>
      <c r="AK5893" s="37"/>
    </row>
    <row r="5894" spans="6:37" x14ac:dyDescent="0.25">
      <c r="F5894" s="106"/>
      <c r="J5894" s="110">
        <v>51124</v>
      </c>
      <c r="K5894" s="106">
        <v>5.05</v>
      </c>
      <c r="AF5894" s="35"/>
      <c r="AG5894" s="36"/>
      <c r="AH5894" s="36"/>
      <c r="AJ5894" s="37"/>
      <c r="AK5894" s="37"/>
    </row>
    <row r="5895" spans="6:37" x14ac:dyDescent="0.25">
      <c r="F5895" s="106"/>
      <c r="J5895" s="110">
        <v>51125</v>
      </c>
      <c r="K5895" s="106">
        <v>5.05</v>
      </c>
      <c r="AF5895" s="35"/>
      <c r="AG5895" s="36"/>
      <c r="AH5895" s="36"/>
      <c r="AJ5895" s="37"/>
      <c r="AK5895" s="37"/>
    </row>
    <row r="5896" spans="6:37" x14ac:dyDescent="0.25">
      <c r="F5896" s="106"/>
      <c r="J5896" s="110">
        <v>51126</v>
      </c>
      <c r="K5896" s="106">
        <v>5.05</v>
      </c>
      <c r="AF5896" s="35"/>
      <c r="AG5896" s="36"/>
      <c r="AH5896" s="36"/>
      <c r="AJ5896" s="37"/>
      <c r="AK5896" s="37"/>
    </row>
    <row r="5897" spans="6:37" x14ac:dyDescent="0.25">
      <c r="F5897" s="106"/>
      <c r="J5897" s="110">
        <v>51127</v>
      </c>
      <c r="K5897" s="106">
        <v>5.05</v>
      </c>
      <c r="AF5897" s="35"/>
      <c r="AG5897" s="36"/>
      <c r="AH5897" s="36"/>
      <c r="AJ5897" s="37"/>
      <c r="AK5897" s="37"/>
    </row>
    <row r="5898" spans="6:37" x14ac:dyDescent="0.25">
      <c r="F5898" s="106"/>
      <c r="J5898" s="110">
        <v>51128</v>
      </c>
      <c r="K5898" s="106">
        <v>5.05</v>
      </c>
      <c r="AF5898" s="35"/>
      <c r="AG5898" s="36"/>
      <c r="AH5898" s="36"/>
      <c r="AJ5898" s="37"/>
      <c r="AK5898" s="37"/>
    </row>
    <row r="5899" spans="6:37" x14ac:dyDescent="0.25">
      <c r="F5899" s="106"/>
      <c r="J5899" s="110">
        <v>51129</v>
      </c>
      <c r="K5899" s="106">
        <v>5.05</v>
      </c>
      <c r="AF5899" s="35"/>
      <c r="AG5899" s="36"/>
      <c r="AH5899" s="36"/>
      <c r="AJ5899" s="37"/>
      <c r="AK5899" s="37"/>
    </row>
    <row r="5900" spans="6:37" x14ac:dyDescent="0.25">
      <c r="F5900" s="106"/>
      <c r="J5900" s="110">
        <v>51130</v>
      </c>
      <c r="K5900" s="106">
        <v>5.05</v>
      </c>
      <c r="AF5900" s="35"/>
      <c r="AG5900" s="36"/>
      <c r="AH5900" s="36"/>
      <c r="AJ5900" s="37"/>
      <c r="AK5900" s="37"/>
    </row>
    <row r="5901" spans="6:37" x14ac:dyDescent="0.25">
      <c r="F5901" s="106"/>
      <c r="J5901" s="110">
        <v>51131</v>
      </c>
      <c r="K5901" s="106">
        <v>5.05</v>
      </c>
      <c r="AF5901" s="35"/>
      <c r="AG5901" s="36"/>
      <c r="AH5901" s="36"/>
      <c r="AJ5901" s="37"/>
      <c r="AK5901" s="37"/>
    </row>
    <row r="5902" spans="6:37" x14ac:dyDescent="0.25">
      <c r="F5902" s="106"/>
      <c r="J5902" s="110">
        <v>51132</v>
      </c>
      <c r="K5902" s="106">
        <v>5.05</v>
      </c>
      <c r="AF5902" s="35"/>
      <c r="AG5902" s="36"/>
      <c r="AH5902" s="36"/>
      <c r="AJ5902" s="37"/>
      <c r="AK5902" s="37"/>
    </row>
    <row r="5903" spans="6:37" x14ac:dyDescent="0.25">
      <c r="F5903" s="106"/>
      <c r="J5903" s="110">
        <v>51133</v>
      </c>
      <c r="K5903" s="106">
        <v>5.05</v>
      </c>
      <c r="AF5903" s="35"/>
      <c r="AG5903" s="36"/>
      <c r="AH5903" s="36"/>
      <c r="AJ5903" s="37"/>
      <c r="AK5903" s="37"/>
    </row>
    <row r="5904" spans="6:37" x14ac:dyDescent="0.25">
      <c r="F5904" s="106"/>
      <c r="J5904" s="110">
        <v>51134</v>
      </c>
      <c r="K5904" s="106">
        <v>5.05</v>
      </c>
      <c r="AF5904" s="35"/>
      <c r="AG5904" s="36"/>
      <c r="AH5904" s="36"/>
      <c r="AJ5904" s="37"/>
      <c r="AK5904" s="37"/>
    </row>
    <row r="5905" spans="6:37" x14ac:dyDescent="0.25">
      <c r="F5905" s="106"/>
      <c r="J5905" s="110">
        <v>51135</v>
      </c>
      <c r="K5905" s="106">
        <v>5.05</v>
      </c>
      <c r="AF5905" s="35"/>
      <c r="AG5905" s="36"/>
      <c r="AH5905" s="36"/>
      <c r="AJ5905" s="37"/>
      <c r="AK5905" s="37"/>
    </row>
    <row r="5906" spans="6:37" x14ac:dyDescent="0.25">
      <c r="F5906" s="106"/>
      <c r="J5906" s="110">
        <v>51136</v>
      </c>
      <c r="K5906" s="106">
        <v>5.05</v>
      </c>
      <c r="AF5906" s="35"/>
      <c r="AG5906" s="36"/>
      <c r="AH5906" s="36"/>
      <c r="AJ5906" s="37"/>
      <c r="AK5906" s="37"/>
    </row>
    <row r="5907" spans="6:37" x14ac:dyDescent="0.25">
      <c r="F5907" s="106"/>
      <c r="J5907" s="110">
        <v>51137</v>
      </c>
      <c r="K5907" s="106">
        <v>5.05</v>
      </c>
      <c r="AF5907" s="35"/>
      <c r="AG5907" s="36"/>
      <c r="AH5907" s="36"/>
      <c r="AJ5907" s="37"/>
      <c r="AK5907" s="37"/>
    </row>
    <row r="5908" spans="6:37" x14ac:dyDescent="0.25">
      <c r="F5908" s="106"/>
      <c r="J5908" s="110">
        <v>51138</v>
      </c>
      <c r="K5908" s="106">
        <v>5.05</v>
      </c>
      <c r="AF5908" s="35"/>
      <c r="AG5908" s="36"/>
      <c r="AH5908" s="36"/>
      <c r="AJ5908" s="37"/>
      <c r="AK5908" s="37"/>
    </row>
    <row r="5909" spans="6:37" x14ac:dyDescent="0.25">
      <c r="F5909" s="106"/>
      <c r="J5909" s="110">
        <v>51139</v>
      </c>
      <c r="K5909" s="106">
        <v>5.05</v>
      </c>
      <c r="AF5909" s="35"/>
      <c r="AG5909" s="36"/>
      <c r="AH5909" s="36"/>
      <c r="AJ5909" s="37"/>
      <c r="AK5909" s="37"/>
    </row>
    <row r="5910" spans="6:37" x14ac:dyDescent="0.25">
      <c r="F5910" s="106"/>
      <c r="J5910" s="110">
        <v>51140</v>
      </c>
      <c r="K5910" s="106">
        <v>5.05</v>
      </c>
      <c r="AF5910" s="35"/>
      <c r="AG5910" s="36"/>
      <c r="AH5910" s="36"/>
      <c r="AJ5910" s="37"/>
      <c r="AK5910" s="37"/>
    </row>
    <row r="5911" spans="6:37" x14ac:dyDescent="0.25">
      <c r="F5911" s="106"/>
      <c r="J5911" s="110">
        <v>51141</v>
      </c>
      <c r="K5911" s="106">
        <v>5.05</v>
      </c>
      <c r="AF5911" s="35"/>
      <c r="AG5911" s="36"/>
      <c r="AH5911" s="36"/>
      <c r="AJ5911" s="37"/>
      <c r="AK5911" s="37"/>
    </row>
    <row r="5912" spans="6:37" x14ac:dyDescent="0.25">
      <c r="F5912" s="106"/>
      <c r="J5912" s="110">
        <v>51142</v>
      </c>
      <c r="K5912" s="106">
        <v>5.05</v>
      </c>
      <c r="AF5912" s="35"/>
      <c r="AG5912" s="36"/>
      <c r="AH5912" s="36"/>
      <c r="AJ5912" s="37"/>
      <c r="AK5912" s="37"/>
    </row>
    <row r="5913" spans="6:37" x14ac:dyDescent="0.25">
      <c r="F5913" s="106"/>
      <c r="J5913" s="110">
        <v>51143</v>
      </c>
      <c r="K5913" s="106">
        <v>5.05</v>
      </c>
      <c r="AF5913" s="35"/>
      <c r="AG5913" s="36"/>
      <c r="AH5913" s="36"/>
      <c r="AJ5913" s="37"/>
      <c r="AK5913" s="37"/>
    </row>
    <row r="5914" spans="6:37" x14ac:dyDescent="0.25">
      <c r="F5914" s="106"/>
      <c r="J5914" s="110">
        <v>51144</v>
      </c>
      <c r="K5914" s="106">
        <v>5.05</v>
      </c>
      <c r="AF5914" s="35"/>
      <c r="AG5914" s="36"/>
      <c r="AH5914" s="36"/>
      <c r="AJ5914" s="37"/>
      <c r="AK5914" s="37"/>
    </row>
    <row r="5915" spans="6:37" x14ac:dyDescent="0.25">
      <c r="F5915" s="106"/>
      <c r="J5915" s="110">
        <v>51145</v>
      </c>
      <c r="K5915" s="106">
        <v>5.05</v>
      </c>
      <c r="AF5915" s="35"/>
      <c r="AG5915" s="36"/>
      <c r="AH5915" s="36"/>
      <c r="AJ5915" s="37"/>
      <c r="AK5915" s="37"/>
    </row>
    <row r="5916" spans="6:37" x14ac:dyDescent="0.25">
      <c r="F5916" s="106"/>
      <c r="J5916" s="110">
        <v>51146</v>
      </c>
      <c r="K5916" s="106">
        <v>5.05</v>
      </c>
      <c r="AF5916" s="35"/>
      <c r="AG5916" s="36"/>
      <c r="AH5916" s="36"/>
      <c r="AJ5916" s="37"/>
      <c r="AK5916" s="37"/>
    </row>
    <row r="5917" spans="6:37" x14ac:dyDescent="0.25">
      <c r="F5917" s="106"/>
      <c r="J5917" s="110">
        <v>51147</v>
      </c>
      <c r="K5917" s="106">
        <v>5.05</v>
      </c>
      <c r="AF5917" s="35"/>
      <c r="AG5917" s="36"/>
      <c r="AH5917" s="36"/>
      <c r="AJ5917" s="37"/>
      <c r="AK5917" s="37"/>
    </row>
    <row r="5918" spans="6:37" x14ac:dyDescent="0.25">
      <c r="F5918" s="106"/>
      <c r="J5918" s="110">
        <v>51148</v>
      </c>
      <c r="K5918" s="106">
        <v>5.05</v>
      </c>
      <c r="AF5918" s="35"/>
      <c r="AG5918" s="36"/>
      <c r="AH5918" s="36"/>
      <c r="AJ5918" s="37"/>
      <c r="AK5918" s="37"/>
    </row>
    <row r="5919" spans="6:37" x14ac:dyDescent="0.25">
      <c r="F5919" s="106"/>
      <c r="J5919" s="110">
        <v>51149</v>
      </c>
      <c r="K5919" s="106">
        <v>5.05</v>
      </c>
      <c r="AF5919" s="35"/>
      <c r="AG5919" s="36"/>
      <c r="AH5919" s="36"/>
      <c r="AJ5919" s="37"/>
      <c r="AK5919" s="37"/>
    </row>
    <row r="5920" spans="6:37" x14ac:dyDescent="0.25">
      <c r="F5920" s="106"/>
      <c r="J5920" s="110">
        <v>51150</v>
      </c>
      <c r="K5920" s="106">
        <v>5.05</v>
      </c>
      <c r="AF5920" s="35"/>
      <c r="AG5920" s="36"/>
      <c r="AH5920" s="36"/>
      <c r="AJ5920" s="37"/>
      <c r="AK5920" s="37"/>
    </row>
    <row r="5921" spans="6:37" x14ac:dyDescent="0.25">
      <c r="F5921" s="106"/>
      <c r="J5921" s="110">
        <v>51151</v>
      </c>
      <c r="K5921" s="106">
        <v>5.05</v>
      </c>
      <c r="AF5921" s="35"/>
      <c r="AG5921" s="36"/>
      <c r="AH5921" s="36"/>
      <c r="AJ5921" s="37"/>
      <c r="AK5921" s="37"/>
    </row>
    <row r="5922" spans="6:37" x14ac:dyDescent="0.25">
      <c r="F5922" s="106"/>
      <c r="J5922" s="110">
        <v>51152</v>
      </c>
      <c r="K5922" s="106">
        <v>5.05</v>
      </c>
      <c r="AF5922" s="35"/>
      <c r="AG5922" s="36"/>
      <c r="AH5922" s="36"/>
      <c r="AJ5922" s="37"/>
      <c r="AK5922" s="37"/>
    </row>
    <row r="5923" spans="6:37" x14ac:dyDescent="0.25">
      <c r="F5923" s="106"/>
      <c r="J5923" s="110">
        <v>51153</v>
      </c>
      <c r="K5923" s="106">
        <v>5.05</v>
      </c>
      <c r="AF5923" s="35"/>
      <c r="AG5923" s="36"/>
      <c r="AH5923" s="36"/>
      <c r="AJ5923" s="37"/>
      <c r="AK5923" s="37"/>
    </row>
    <row r="5924" spans="6:37" x14ac:dyDescent="0.25">
      <c r="F5924" s="106"/>
      <c r="J5924" s="110">
        <v>51154</v>
      </c>
      <c r="K5924" s="106">
        <v>5.05</v>
      </c>
      <c r="AF5924" s="35"/>
      <c r="AG5924" s="36"/>
      <c r="AH5924" s="36"/>
      <c r="AJ5924" s="37"/>
      <c r="AK5924" s="37"/>
    </row>
    <row r="5925" spans="6:37" x14ac:dyDescent="0.25">
      <c r="F5925" s="106"/>
      <c r="J5925" s="110">
        <v>51155</v>
      </c>
      <c r="K5925" s="106">
        <v>5.05</v>
      </c>
      <c r="AF5925" s="35"/>
      <c r="AG5925" s="36"/>
      <c r="AH5925" s="36"/>
      <c r="AJ5925" s="37"/>
      <c r="AK5925" s="37"/>
    </row>
    <row r="5926" spans="6:37" x14ac:dyDescent="0.25">
      <c r="F5926" s="106"/>
      <c r="J5926" s="110">
        <v>51156</v>
      </c>
      <c r="K5926" s="106">
        <v>5.05</v>
      </c>
      <c r="AF5926" s="35"/>
      <c r="AG5926" s="36"/>
      <c r="AH5926" s="36"/>
      <c r="AJ5926" s="37"/>
      <c r="AK5926" s="37"/>
    </row>
    <row r="5927" spans="6:37" x14ac:dyDescent="0.25">
      <c r="F5927" s="106"/>
      <c r="J5927" s="110">
        <v>51157</v>
      </c>
      <c r="K5927" s="106">
        <v>5.05</v>
      </c>
      <c r="AF5927" s="35"/>
      <c r="AG5927" s="36"/>
      <c r="AH5927" s="36"/>
      <c r="AJ5927" s="37"/>
      <c r="AK5927" s="37"/>
    </row>
    <row r="5928" spans="6:37" x14ac:dyDescent="0.25">
      <c r="F5928" s="106"/>
      <c r="J5928" s="110">
        <v>51158</v>
      </c>
      <c r="K5928" s="106">
        <v>5.05</v>
      </c>
      <c r="AF5928" s="35"/>
      <c r="AG5928" s="36"/>
      <c r="AH5928" s="36"/>
      <c r="AJ5928" s="37"/>
      <c r="AK5928" s="37"/>
    </row>
    <row r="5929" spans="6:37" x14ac:dyDescent="0.25">
      <c r="F5929" s="106"/>
      <c r="J5929" s="110">
        <v>51159</v>
      </c>
      <c r="K5929" s="106">
        <v>5.05</v>
      </c>
      <c r="AF5929" s="35"/>
      <c r="AG5929" s="36"/>
      <c r="AH5929" s="36"/>
      <c r="AJ5929" s="37"/>
      <c r="AK5929" s="37"/>
    </row>
    <row r="5930" spans="6:37" x14ac:dyDescent="0.25">
      <c r="F5930" s="106"/>
      <c r="J5930" s="110">
        <v>51160</v>
      </c>
      <c r="K5930" s="106">
        <v>5.05</v>
      </c>
      <c r="AF5930" s="35"/>
      <c r="AG5930" s="36"/>
      <c r="AH5930" s="36"/>
      <c r="AJ5930" s="37"/>
      <c r="AK5930" s="37"/>
    </row>
    <row r="5931" spans="6:37" x14ac:dyDescent="0.25">
      <c r="F5931" s="106"/>
      <c r="J5931" s="110">
        <v>51161</v>
      </c>
      <c r="K5931" s="106">
        <v>5.05</v>
      </c>
      <c r="AF5931" s="35"/>
      <c r="AG5931" s="36"/>
      <c r="AH5931" s="36"/>
      <c r="AJ5931" s="37"/>
      <c r="AK5931" s="37"/>
    </row>
    <row r="5932" spans="6:37" x14ac:dyDescent="0.25">
      <c r="F5932" s="106"/>
      <c r="J5932" s="110">
        <v>51162</v>
      </c>
      <c r="K5932" s="106">
        <v>5.05</v>
      </c>
      <c r="AF5932" s="35"/>
      <c r="AG5932" s="36"/>
      <c r="AH5932" s="36"/>
      <c r="AJ5932" s="37"/>
      <c r="AK5932" s="37"/>
    </row>
    <row r="5933" spans="6:37" x14ac:dyDescent="0.25">
      <c r="F5933" s="106"/>
      <c r="J5933" s="110">
        <v>51163</v>
      </c>
      <c r="K5933" s="106">
        <v>5.05</v>
      </c>
      <c r="AF5933" s="35"/>
      <c r="AG5933" s="36"/>
      <c r="AH5933" s="36"/>
      <c r="AJ5933" s="37"/>
      <c r="AK5933" s="37"/>
    </row>
    <row r="5934" spans="6:37" x14ac:dyDescent="0.25">
      <c r="F5934" s="106"/>
      <c r="J5934" s="110">
        <v>51164</v>
      </c>
      <c r="K5934" s="106">
        <v>5.05</v>
      </c>
      <c r="AF5934" s="35"/>
      <c r="AG5934" s="36"/>
      <c r="AH5934" s="36"/>
      <c r="AJ5934" s="37"/>
      <c r="AK5934" s="37"/>
    </row>
    <row r="5935" spans="6:37" x14ac:dyDescent="0.25">
      <c r="F5935" s="106"/>
      <c r="J5935" s="110">
        <v>51165</v>
      </c>
      <c r="K5935" s="106">
        <v>5.05</v>
      </c>
      <c r="AF5935" s="35"/>
      <c r="AG5935" s="36"/>
      <c r="AH5935" s="36"/>
      <c r="AJ5935" s="37"/>
      <c r="AK5935" s="37"/>
    </row>
    <row r="5936" spans="6:37" x14ac:dyDescent="0.25">
      <c r="F5936" s="106"/>
      <c r="J5936" s="110">
        <v>51166</v>
      </c>
      <c r="K5936" s="106">
        <v>5.05</v>
      </c>
      <c r="AF5936" s="35"/>
      <c r="AG5936" s="36"/>
      <c r="AH5936" s="36"/>
      <c r="AJ5936" s="37"/>
      <c r="AK5936" s="37"/>
    </row>
    <row r="5937" spans="6:37" x14ac:dyDescent="0.25">
      <c r="F5937" s="106"/>
      <c r="J5937" s="110">
        <v>51167</v>
      </c>
      <c r="K5937" s="106">
        <v>5.05</v>
      </c>
      <c r="AF5937" s="35"/>
      <c r="AG5937" s="36"/>
      <c r="AH5937" s="36"/>
      <c r="AJ5937" s="37"/>
      <c r="AK5937" s="37"/>
    </row>
    <row r="5938" spans="6:37" x14ac:dyDescent="0.25">
      <c r="F5938" s="106"/>
      <c r="J5938" s="110">
        <v>51168</v>
      </c>
      <c r="K5938" s="106">
        <v>5.05</v>
      </c>
      <c r="AF5938" s="35"/>
      <c r="AG5938" s="36"/>
      <c r="AH5938" s="36"/>
      <c r="AJ5938" s="37"/>
      <c r="AK5938" s="37"/>
    </row>
    <row r="5939" spans="6:37" x14ac:dyDescent="0.25">
      <c r="F5939" s="106"/>
      <c r="J5939" s="110">
        <v>51169</v>
      </c>
      <c r="K5939" s="106">
        <v>5.05</v>
      </c>
      <c r="AF5939" s="35"/>
      <c r="AG5939" s="36"/>
      <c r="AH5939" s="36"/>
      <c r="AJ5939" s="37"/>
      <c r="AK5939" s="37"/>
    </row>
    <row r="5940" spans="6:37" x14ac:dyDescent="0.25">
      <c r="F5940" s="106"/>
      <c r="J5940" s="110">
        <v>51170</v>
      </c>
      <c r="K5940" s="106">
        <v>5.05</v>
      </c>
      <c r="AF5940" s="35"/>
      <c r="AG5940" s="36"/>
      <c r="AH5940" s="36"/>
      <c r="AJ5940" s="37"/>
      <c r="AK5940" s="37"/>
    </row>
    <row r="5941" spans="6:37" x14ac:dyDescent="0.25">
      <c r="F5941" s="106"/>
      <c r="J5941" s="110">
        <v>51171</v>
      </c>
      <c r="K5941" s="106">
        <v>5.05</v>
      </c>
      <c r="AF5941" s="35"/>
      <c r="AG5941" s="36"/>
      <c r="AH5941" s="36"/>
      <c r="AJ5941" s="37"/>
      <c r="AK5941" s="37"/>
    </row>
    <row r="5942" spans="6:37" x14ac:dyDescent="0.25">
      <c r="F5942" s="106"/>
      <c r="J5942" s="110">
        <v>51172</v>
      </c>
      <c r="K5942" s="106">
        <v>5.05</v>
      </c>
      <c r="AF5942" s="35"/>
      <c r="AG5942" s="36"/>
      <c r="AH5942" s="36"/>
      <c r="AJ5942" s="37"/>
      <c r="AK5942" s="37"/>
    </row>
    <row r="5943" spans="6:37" x14ac:dyDescent="0.25">
      <c r="F5943" s="106"/>
      <c r="J5943" s="110">
        <v>51173</v>
      </c>
      <c r="K5943" s="106">
        <v>5.05</v>
      </c>
      <c r="AF5943" s="35"/>
      <c r="AG5943" s="36"/>
      <c r="AH5943" s="36"/>
      <c r="AJ5943" s="37"/>
      <c r="AK5943" s="37"/>
    </row>
    <row r="5944" spans="6:37" x14ac:dyDescent="0.25">
      <c r="F5944" s="106"/>
      <c r="J5944" s="110">
        <v>51174</v>
      </c>
      <c r="K5944" s="106">
        <v>5.05</v>
      </c>
      <c r="AF5944" s="35"/>
      <c r="AG5944" s="36"/>
      <c r="AH5944" s="36"/>
      <c r="AJ5944" s="37"/>
      <c r="AK5944" s="37"/>
    </row>
    <row r="5945" spans="6:37" x14ac:dyDescent="0.25">
      <c r="F5945" s="106"/>
      <c r="J5945" s="110">
        <v>51175</v>
      </c>
      <c r="K5945" s="106">
        <v>5.05</v>
      </c>
      <c r="AF5945" s="35"/>
      <c r="AG5945" s="36"/>
      <c r="AH5945" s="36"/>
      <c r="AJ5945" s="37"/>
      <c r="AK5945" s="37"/>
    </row>
    <row r="5946" spans="6:37" x14ac:dyDescent="0.25">
      <c r="F5946" s="106"/>
      <c r="J5946" s="110">
        <v>51176</v>
      </c>
      <c r="K5946" s="106">
        <v>5.05</v>
      </c>
      <c r="AF5946" s="35"/>
      <c r="AG5946" s="36"/>
      <c r="AH5946" s="36"/>
      <c r="AJ5946" s="37"/>
      <c r="AK5946" s="37"/>
    </row>
    <row r="5947" spans="6:37" x14ac:dyDescent="0.25">
      <c r="F5947" s="106"/>
      <c r="J5947" s="110">
        <v>51177</v>
      </c>
      <c r="K5947" s="106">
        <v>5.05</v>
      </c>
      <c r="AF5947" s="35"/>
      <c r="AG5947" s="36"/>
      <c r="AH5947" s="36"/>
      <c r="AJ5947" s="37"/>
      <c r="AK5947" s="37"/>
    </row>
    <row r="5948" spans="6:37" x14ac:dyDescent="0.25">
      <c r="F5948" s="106"/>
      <c r="J5948" s="110">
        <v>51178</v>
      </c>
      <c r="K5948" s="106">
        <v>5.05</v>
      </c>
      <c r="AF5948" s="35"/>
      <c r="AG5948" s="36"/>
      <c r="AH5948" s="36"/>
      <c r="AJ5948" s="37"/>
      <c r="AK5948" s="37"/>
    </row>
    <row r="5949" spans="6:37" x14ac:dyDescent="0.25">
      <c r="F5949" s="106"/>
      <c r="J5949" s="110">
        <v>51179</v>
      </c>
      <c r="K5949" s="106">
        <v>5.05</v>
      </c>
      <c r="AF5949" s="35"/>
      <c r="AG5949" s="36"/>
      <c r="AH5949" s="36"/>
      <c r="AJ5949" s="37"/>
      <c r="AK5949" s="37"/>
    </row>
    <row r="5950" spans="6:37" x14ac:dyDescent="0.25">
      <c r="F5950" s="106"/>
      <c r="J5950" s="110">
        <v>51180</v>
      </c>
      <c r="K5950" s="106">
        <v>5.05</v>
      </c>
      <c r="AF5950" s="35"/>
      <c r="AG5950" s="36"/>
      <c r="AH5950" s="36"/>
      <c r="AJ5950" s="37"/>
      <c r="AK5950" s="37"/>
    </row>
    <row r="5951" spans="6:37" x14ac:dyDescent="0.25">
      <c r="F5951" s="106"/>
      <c r="J5951" s="110">
        <v>51181</v>
      </c>
      <c r="K5951" s="106">
        <v>5.05</v>
      </c>
      <c r="AF5951" s="35"/>
      <c r="AG5951" s="36"/>
      <c r="AH5951" s="36"/>
      <c r="AJ5951" s="37"/>
      <c r="AK5951" s="37"/>
    </row>
    <row r="5952" spans="6:37" x14ac:dyDescent="0.25">
      <c r="F5952" s="106"/>
      <c r="J5952" s="110">
        <v>51182</v>
      </c>
      <c r="K5952" s="106">
        <v>5.05</v>
      </c>
      <c r="AF5952" s="35"/>
      <c r="AG5952" s="36"/>
      <c r="AH5952" s="36"/>
      <c r="AJ5952" s="37"/>
      <c r="AK5952" s="37"/>
    </row>
    <row r="5953" spans="6:37" x14ac:dyDescent="0.25">
      <c r="F5953" s="106"/>
      <c r="J5953" s="110">
        <v>51183</v>
      </c>
      <c r="K5953" s="106">
        <v>5.05</v>
      </c>
      <c r="AF5953" s="35"/>
      <c r="AG5953" s="36"/>
      <c r="AH5953" s="36"/>
      <c r="AJ5953" s="37"/>
      <c r="AK5953" s="37"/>
    </row>
    <row r="5954" spans="6:37" x14ac:dyDescent="0.25">
      <c r="F5954" s="106"/>
      <c r="J5954" s="110">
        <v>51184</v>
      </c>
      <c r="K5954" s="106">
        <v>5.05</v>
      </c>
      <c r="AF5954" s="35"/>
      <c r="AG5954" s="36"/>
      <c r="AH5954" s="36"/>
      <c r="AJ5954" s="37"/>
      <c r="AK5954" s="37"/>
    </row>
    <row r="5955" spans="6:37" x14ac:dyDescent="0.25">
      <c r="F5955" s="106"/>
      <c r="J5955" s="110">
        <v>51185</v>
      </c>
      <c r="K5955" s="106">
        <v>5.05</v>
      </c>
      <c r="AF5955" s="35"/>
      <c r="AG5955" s="36"/>
      <c r="AH5955" s="36"/>
      <c r="AJ5955" s="37"/>
      <c r="AK5955" s="37"/>
    </row>
    <row r="5956" spans="6:37" x14ac:dyDescent="0.25">
      <c r="F5956" s="106"/>
      <c r="J5956" s="110">
        <v>51186</v>
      </c>
      <c r="K5956" s="106">
        <v>5.05</v>
      </c>
      <c r="AF5956" s="35"/>
      <c r="AG5956" s="36"/>
      <c r="AH5956" s="36"/>
      <c r="AJ5956" s="37"/>
      <c r="AK5956" s="37"/>
    </row>
    <row r="5957" spans="6:37" x14ac:dyDescent="0.25">
      <c r="F5957" s="106"/>
      <c r="J5957" s="110">
        <v>51187</v>
      </c>
      <c r="K5957" s="106">
        <v>5.05</v>
      </c>
      <c r="AF5957" s="35"/>
      <c r="AG5957" s="36"/>
      <c r="AH5957" s="36"/>
      <c r="AJ5957" s="37"/>
      <c r="AK5957" s="37"/>
    </row>
    <row r="5958" spans="6:37" x14ac:dyDescent="0.25">
      <c r="F5958" s="106"/>
      <c r="J5958" s="110">
        <v>51188</v>
      </c>
      <c r="K5958" s="106">
        <v>5.05</v>
      </c>
      <c r="AF5958" s="35"/>
      <c r="AG5958" s="36"/>
      <c r="AH5958" s="36"/>
      <c r="AJ5958" s="37"/>
      <c r="AK5958" s="37"/>
    </row>
    <row r="5959" spans="6:37" x14ac:dyDescent="0.25">
      <c r="F5959" s="106"/>
      <c r="J5959" s="110">
        <v>51189</v>
      </c>
      <c r="K5959" s="106">
        <v>5.05</v>
      </c>
      <c r="AF5959" s="35"/>
      <c r="AG5959" s="36"/>
      <c r="AH5959" s="36"/>
      <c r="AJ5959" s="37"/>
      <c r="AK5959" s="37"/>
    </row>
    <row r="5960" spans="6:37" x14ac:dyDescent="0.25">
      <c r="F5960" s="106"/>
      <c r="J5960" s="110">
        <v>51190</v>
      </c>
      <c r="K5960" s="106">
        <v>5.05</v>
      </c>
      <c r="AF5960" s="35"/>
      <c r="AG5960" s="36"/>
      <c r="AH5960" s="36"/>
      <c r="AJ5960" s="37"/>
      <c r="AK5960" s="37"/>
    </row>
    <row r="5961" spans="6:37" x14ac:dyDescent="0.25">
      <c r="F5961" s="106"/>
      <c r="J5961" s="110">
        <v>51191</v>
      </c>
      <c r="K5961" s="106">
        <v>5.05</v>
      </c>
      <c r="AF5961" s="35"/>
      <c r="AG5961" s="36"/>
      <c r="AH5961" s="36"/>
      <c r="AJ5961" s="37"/>
      <c r="AK5961" s="37"/>
    </row>
    <row r="5962" spans="6:37" x14ac:dyDescent="0.25">
      <c r="F5962" s="106"/>
      <c r="J5962" s="110">
        <v>51192</v>
      </c>
      <c r="K5962" s="106">
        <v>5.05</v>
      </c>
      <c r="AF5962" s="35"/>
      <c r="AG5962" s="36"/>
      <c r="AH5962" s="36"/>
      <c r="AJ5962" s="37"/>
      <c r="AK5962" s="37"/>
    </row>
    <row r="5963" spans="6:37" x14ac:dyDescent="0.25">
      <c r="F5963" s="106"/>
      <c r="J5963" s="110">
        <v>51193</v>
      </c>
      <c r="K5963" s="106">
        <v>5.05</v>
      </c>
      <c r="AF5963" s="35"/>
      <c r="AG5963" s="36"/>
      <c r="AH5963" s="36"/>
      <c r="AJ5963" s="37"/>
      <c r="AK5963" s="37"/>
    </row>
    <row r="5964" spans="6:37" x14ac:dyDescent="0.25">
      <c r="F5964" s="106"/>
      <c r="J5964" s="110">
        <v>51194</v>
      </c>
      <c r="K5964" s="106">
        <v>5.05</v>
      </c>
      <c r="AF5964" s="35"/>
      <c r="AG5964" s="36"/>
      <c r="AH5964" s="36"/>
      <c r="AJ5964" s="37"/>
      <c r="AK5964" s="37"/>
    </row>
    <row r="5965" spans="6:37" x14ac:dyDescent="0.25">
      <c r="F5965" s="106"/>
      <c r="J5965" s="110">
        <v>51195</v>
      </c>
      <c r="K5965" s="106">
        <v>5.05</v>
      </c>
      <c r="AF5965" s="35"/>
      <c r="AG5965" s="36"/>
      <c r="AH5965" s="36"/>
      <c r="AJ5965" s="37"/>
      <c r="AK5965" s="37"/>
    </row>
    <row r="5966" spans="6:37" x14ac:dyDescent="0.25">
      <c r="F5966" s="106"/>
      <c r="J5966" s="110">
        <v>51196</v>
      </c>
      <c r="K5966" s="106">
        <v>5.05</v>
      </c>
      <c r="AF5966" s="35"/>
      <c r="AG5966" s="36"/>
      <c r="AH5966" s="36"/>
      <c r="AJ5966" s="37"/>
      <c r="AK5966" s="37"/>
    </row>
    <row r="5967" spans="6:37" x14ac:dyDescent="0.25">
      <c r="F5967" s="106"/>
      <c r="J5967" s="110">
        <v>51197</v>
      </c>
      <c r="K5967" s="106">
        <v>5.05</v>
      </c>
      <c r="AF5967" s="35"/>
      <c r="AG5967" s="36"/>
      <c r="AH5967" s="36"/>
      <c r="AJ5967" s="37"/>
      <c r="AK5967" s="37"/>
    </row>
    <row r="5968" spans="6:37" x14ac:dyDescent="0.25">
      <c r="F5968" s="106"/>
      <c r="J5968" s="110">
        <v>51198</v>
      </c>
      <c r="K5968" s="106">
        <v>5.05</v>
      </c>
      <c r="AF5968" s="35"/>
      <c r="AG5968" s="36"/>
      <c r="AH5968" s="36"/>
      <c r="AJ5968" s="37"/>
      <c r="AK5968" s="37"/>
    </row>
    <row r="5969" spans="6:37" x14ac:dyDescent="0.25">
      <c r="F5969" s="106"/>
      <c r="J5969" s="110">
        <v>51199</v>
      </c>
      <c r="K5969" s="106">
        <v>5.05</v>
      </c>
      <c r="AF5969" s="35"/>
      <c r="AG5969" s="36"/>
      <c r="AH5969" s="36"/>
      <c r="AJ5969" s="37"/>
      <c r="AK5969" s="37"/>
    </row>
    <row r="5970" spans="6:37" x14ac:dyDescent="0.25">
      <c r="F5970" s="106"/>
      <c r="J5970" s="110">
        <v>51200</v>
      </c>
      <c r="K5970" s="106">
        <v>5.05</v>
      </c>
      <c r="AF5970" s="35"/>
      <c r="AG5970" s="36"/>
      <c r="AH5970" s="36"/>
      <c r="AJ5970" s="37"/>
      <c r="AK5970" s="37"/>
    </row>
    <row r="5971" spans="6:37" x14ac:dyDescent="0.25">
      <c r="F5971" s="106"/>
      <c r="J5971" s="110">
        <v>51201</v>
      </c>
      <c r="K5971" s="106">
        <v>5.05</v>
      </c>
      <c r="AF5971" s="35"/>
      <c r="AG5971" s="36"/>
      <c r="AH5971" s="36"/>
      <c r="AJ5971" s="37"/>
      <c r="AK5971" s="37"/>
    </row>
    <row r="5972" spans="6:37" x14ac:dyDescent="0.25">
      <c r="F5972" s="106"/>
      <c r="J5972" s="110">
        <v>51202</v>
      </c>
      <c r="K5972" s="106">
        <v>5.05</v>
      </c>
      <c r="AF5972" s="35"/>
      <c r="AG5972" s="36"/>
      <c r="AH5972" s="36"/>
      <c r="AJ5972" s="37"/>
      <c r="AK5972" s="37"/>
    </row>
    <row r="5973" spans="6:37" x14ac:dyDescent="0.25">
      <c r="F5973" s="106"/>
      <c r="J5973" s="110">
        <v>51203</v>
      </c>
      <c r="K5973" s="106">
        <v>5.05</v>
      </c>
      <c r="AF5973" s="35"/>
      <c r="AG5973" s="36"/>
      <c r="AH5973" s="36"/>
      <c r="AJ5973" s="37"/>
      <c r="AK5973" s="37"/>
    </row>
    <row r="5974" spans="6:37" x14ac:dyDescent="0.25">
      <c r="F5974" s="106"/>
      <c r="J5974" s="110">
        <v>51204</v>
      </c>
      <c r="K5974" s="106">
        <v>5.05</v>
      </c>
      <c r="AF5974" s="35"/>
      <c r="AG5974" s="36"/>
      <c r="AH5974" s="36"/>
      <c r="AJ5974" s="37"/>
      <c r="AK5974" s="37"/>
    </row>
    <row r="5975" spans="6:37" x14ac:dyDescent="0.25">
      <c r="F5975" s="106"/>
      <c r="J5975" s="110">
        <v>51205</v>
      </c>
      <c r="K5975" s="106">
        <v>5.05</v>
      </c>
      <c r="AF5975" s="35"/>
      <c r="AG5975" s="36"/>
      <c r="AH5975" s="36"/>
      <c r="AJ5975" s="37"/>
      <c r="AK5975" s="37"/>
    </row>
    <row r="5976" spans="6:37" x14ac:dyDescent="0.25">
      <c r="F5976" s="106"/>
      <c r="J5976" s="110">
        <v>51206</v>
      </c>
      <c r="K5976" s="106">
        <v>5.05</v>
      </c>
      <c r="AF5976" s="35"/>
      <c r="AG5976" s="36"/>
      <c r="AH5976" s="36"/>
      <c r="AJ5976" s="37"/>
      <c r="AK5976" s="37"/>
    </row>
    <row r="5977" spans="6:37" x14ac:dyDescent="0.25">
      <c r="F5977" s="106"/>
      <c r="J5977" s="110">
        <v>51207</v>
      </c>
      <c r="K5977" s="106">
        <v>5.05</v>
      </c>
      <c r="AF5977" s="35"/>
      <c r="AG5977" s="36"/>
      <c r="AH5977" s="36"/>
      <c r="AJ5977" s="37"/>
      <c r="AK5977" s="37"/>
    </row>
    <row r="5978" spans="6:37" x14ac:dyDescent="0.25">
      <c r="F5978" s="106"/>
      <c r="J5978" s="110">
        <v>51208</v>
      </c>
      <c r="K5978" s="106">
        <v>5.05</v>
      </c>
      <c r="AF5978" s="35"/>
      <c r="AG5978" s="36"/>
      <c r="AH5978" s="36"/>
      <c r="AJ5978" s="37"/>
      <c r="AK5978" s="37"/>
    </row>
    <row r="5979" spans="6:37" x14ac:dyDescent="0.25">
      <c r="F5979" s="106"/>
      <c r="J5979" s="110">
        <v>51209</v>
      </c>
      <c r="K5979" s="106">
        <v>5.05</v>
      </c>
      <c r="AF5979" s="35"/>
      <c r="AG5979" s="36"/>
      <c r="AH5979" s="36"/>
      <c r="AJ5979" s="37"/>
      <c r="AK5979" s="37"/>
    </row>
    <row r="5980" spans="6:37" x14ac:dyDescent="0.25">
      <c r="F5980" s="106"/>
      <c r="J5980" s="110">
        <v>51210</v>
      </c>
      <c r="K5980" s="106">
        <v>5.05</v>
      </c>
      <c r="AF5980" s="35"/>
      <c r="AG5980" s="36"/>
      <c r="AH5980" s="36"/>
      <c r="AJ5980" s="37"/>
      <c r="AK5980" s="37"/>
    </row>
    <row r="5981" spans="6:37" x14ac:dyDescent="0.25">
      <c r="F5981" s="106"/>
      <c r="J5981" s="110">
        <v>51211</v>
      </c>
      <c r="K5981" s="106">
        <v>5.05</v>
      </c>
      <c r="AF5981" s="35"/>
      <c r="AG5981" s="36"/>
      <c r="AH5981" s="36"/>
      <c r="AJ5981" s="37"/>
      <c r="AK5981" s="37"/>
    </row>
    <row r="5982" spans="6:37" x14ac:dyDescent="0.25">
      <c r="F5982" s="106"/>
      <c r="J5982" s="110">
        <v>51212</v>
      </c>
      <c r="K5982" s="106">
        <v>5.05</v>
      </c>
      <c r="AF5982" s="35"/>
      <c r="AG5982" s="36"/>
      <c r="AH5982" s="36"/>
      <c r="AJ5982" s="37"/>
      <c r="AK5982" s="37"/>
    </row>
    <row r="5983" spans="6:37" x14ac:dyDescent="0.25">
      <c r="F5983" s="106"/>
      <c r="J5983" s="110">
        <v>51213</v>
      </c>
      <c r="K5983" s="106">
        <v>5.05</v>
      </c>
      <c r="AF5983" s="35"/>
      <c r="AG5983" s="36"/>
      <c r="AH5983" s="36"/>
      <c r="AJ5983" s="37"/>
      <c r="AK5983" s="37"/>
    </row>
    <row r="5984" spans="6:37" x14ac:dyDescent="0.25">
      <c r="F5984" s="106"/>
      <c r="J5984" s="110">
        <v>51214</v>
      </c>
      <c r="K5984" s="106">
        <v>5.05</v>
      </c>
      <c r="AF5984" s="35"/>
      <c r="AG5984" s="36"/>
      <c r="AH5984" s="36"/>
      <c r="AJ5984" s="37"/>
      <c r="AK5984" s="37"/>
    </row>
    <row r="5985" spans="6:37" x14ac:dyDescent="0.25">
      <c r="F5985" s="106"/>
      <c r="J5985" s="110">
        <v>51215</v>
      </c>
      <c r="K5985" s="106">
        <v>5.05</v>
      </c>
      <c r="AF5985" s="35"/>
      <c r="AG5985" s="36"/>
      <c r="AH5985" s="36"/>
      <c r="AJ5985" s="37"/>
      <c r="AK5985" s="37"/>
    </row>
    <row r="5986" spans="6:37" x14ac:dyDescent="0.25">
      <c r="F5986" s="106"/>
      <c r="J5986" s="110">
        <v>51216</v>
      </c>
      <c r="K5986" s="106">
        <v>5.05</v>
      </c>
      <c r="AF5986" s="35"/>
      <c r="AG5986" s="36"/>
      <c r="AH5986" s="36"/>
      <c r="AJ5986" s="37"/>
      <c r="AK5986" s="37"/>
    </row>
    <row r="5987" spans="6:37" x14ac:dyDescent="0.25">
      <c r="F5987" s="106"/>
      <c r="J5987" s="110">
        <v>51217</v>
      </c>
      <c r="K5987" s="106">
        <v>5.05</v>
      </c>
      <c r="AF5987" s="35"/>
      <c r="AG5987" s="36"/>
      <c r="AH5987" s="36"/>
      <c r="AJ5987" s="37"/>
      <c r="AK5987" s="37"/>
    </row>
    <row r="5988" spans="6:37" x14ac:dyDescent="0.25">
      <c r="F5988" s="106"/>
      <c r="J5988" s="110">
        <v>51218</v>
      </c>
      <c r="K5988" s="106">
        <v>5.05</v>
      </c>
      <c r="AF5988" s="35"/>
      <c r="AG5988" s="36"/>
      <c r="AH5988" s="36"/>
      <c r="AJ5988" s="37"/>
      <c r="AK5988" s="37"/>
    </row>
    <row r="5989" spans="6:37" x14ac:dyDescent="0.25">
      <c r="F5989" s="106"/>
      <c r="J5989" s="110">
        <v>51219</v>
      </c>
      <c r="K5989" s="106">
        <v>5.05</v>
      </c>
      <c r="AF5989" s="35"/>
      <c r="AG5989" s="36"/>
      <c r="AH5989" s="36"/>
      <c r="AJ5989" s="37"/>
      <c r="AK5989" s="37"/>
    </row>
    <row r="5990" spans="6:37" x14ac:dyDescent="0.25">
      <c r="F5990" s="106"/>
      <c r="J5990" s="110">
        <v>51220</v>
      </c>
      <c r="K5990" s="106">
        <v>5.05</v>
      </c>
      <c r="AF5990" s="35"/>
      <c r="AG5990" s="36"/>
      <c r="AH5990" s="36"/>
      <c r="AJ5990" s="37"/>
      <c r="AK5990" s="37"/>
    </row>
    <row r="5991" spans="6:37" x14ac:dyDescent="0.25">
      <c r="F5991" s="106"/>
      <c r="J5991" s="110">
        <v>51221</v>
      </c>
      <c r="K5991" s="106">
        <v>5.05</v>
      </c>
      <c r="AF5991" s="35"/>
      <c r="AG5991" s="36"/>
      <c r="AH5991" s="36"/>
      <c r="AJ5991" s="37"/>
      <c r="AK5991" s="37"/>
    </row>
    <row r="5992" spans="6:37" x14ac:dyDescent="0.25">
      <c r="F5992" s="106"/>
      <c r="J5992" s="110">
        <v>51222</v>
      </c>
      <c r="K5992" s="106">
        <v>5.05</v>
      </c>
      <c r="AF5992" s="35"/>
      <c r="AG5992" s="36"/>
      <c r="AH5992" s="36"/>
      <c r="AJ5992" s="37"/>
      <c r="AK5992" s="37"/>
    </row>
    <row r="5993" spans="6:37" x14ac:dyDescent="0.25">
      <c r="F5993" s="106"/>
      <c r="J5993" s="110">
        <v>51223</v>
      </c>
      <c r="K5993" s="106">
        <v>5.05</v>
      </c>
      <c r="AF5993" s="35"/>
      <c r="AG5993" s="36"/>
      <c r="AH5993" s="36"/>
      <c r="AJ5993" s="37"/>
      <c r="AK5993" s="37"/>
    </row>
    <row r="5994" spans="6:37" x14ac:dyDescent="0.25">
      <c r="F5994" s="106"/>
      <c r="J5994" s="110">
        <v>51224</v>
      </c>
      <c r="K5994" s="106">
        <v>5.05</v>
      </c>
      <c r="AF5994" s="35"/>
      <c r="AG5994" s="36"/>
      <c r="AH5994" s="36"/>
      <c r="AJ5994" s="37"/>
      <c r="AK5994" s="37"/>
    </row>
    <row r="5995" spans="6:37" x14ac:dyDescent="0.25">
      <c r="F5995" s="106"/>
      <c r="J5995" s="110">
        <v>51225</v>
      </c>
      <c r="K5995" s="106">
        <v>5.05</v>
      </c>
      <c r="AF5995" s="35"/>
      <c r="AG5995" s="36"/>
      <c r="AH5995" s="36"/>
      <c r="AJ5995" s="37"/>
      <c r="AK5995" s="37"/>
    </row>
    <row r="5996" spans="6:37" x14ac:dyDescent="0.25">
      <c r="F5996" s="106"/>
      <c r="J5996" s="110">
        <v>51226</v>
      </c>
      <c r="K5996" s="106">
        <v>5.05</v>
      </c>
      <c r="AF5996" s="35"/>
      <c r="AG5996" s="36"/>
      <c r="AH5996" s="36"/>
      <c r="AJ5996" s="37"/>
      <c r="AK5996" s="37"/>
    </row>
    <row r="5997" spans="6:37" x14ac:dyDescent="0.25">
      <c r="F5997" s="106"/>
      <c r="J5997" s="110">
        <v>51227</v>
      </c>
      <c r="K5997" s="106">
        <v>5.05</v>
      </c>
      <c r="AF5997" s="35"/>
      <c r="AG5997" s="36"/>
      <c r="AH5997" s="36"/>
      <c r="AJ5997" s="37"/>
      <c r="AK5997" s="37"/>
    </row>
    <row r="5998" spans="6:37" x14ac:dyDescent="0.25">
      <c r="F5998" s="106"/>
      <c r="J5998" s="110">
        <v>51228</v>
      </c>
      <c r="K5998" s="106">
        <v>5.05</v>
      </c>
      <c r="AF5998" s="35"/>
      <c r="AG5998" s="36"/>
      <c r="AH5998" s="36"/>
      <c r="AJ5998" s="37"/>
      <c r="AK5998" s="37"/>
    </row>
    <row r="5999" spans="6:37" x14ac:dyDescent="0.25">
      <c r="F5999" s="106"/>
      <c r="J5999" s="110">
        <v>51229</v>
      </c>
      <c r="K5999" s="106">
        <v>5.05</v>
      </c>
      <c r="AF5999" s="35"/>
      <c r="AG5999" s="36"/>
      <c r="AH5999" s="36"/>
      <c r="AJ5999" s="37"/>
      <c r="AK5999" s="37"/>
    </row>
    <row r="6000" spans="6:37" x14ac:dyDescent="0.25">
      <c r="F6000" s="106"/>
      <c r="J6000" s="110">
        <v>51230</v>
      </c>
      <c r="K6000" s="106">
        <v>5.05</v>
      </c>
      <c r="AF6000" s="35"/>
      <c r="AG6000" s="36"/>
      <c r="AH6000" s="36"/>
      <c r="AJ6000" s="37"/>
      <c r="AK6000" s="37"/>
    </row>
    <row r="6001" spans="6:37" x14ac:dyDescent="0.25">
      <c r="F6001" s="106"/>
      <c r="J6001" s="110">
        <v>51231</v>
      </c>
      <c r="K6001" s="106">
        <v>5.05</v>
      </c>
      <c r="AF6001" s="35"/>
      <c r="AG6001" s="36"/>
      <c r="AH6001" s="36"/>
      <c r="AJ6001" s="37"/>
      <c r="AK6001" s="37"/>
    </row>
    <row r="6002" spans="6:37" x14ac:dyDescent="0.25">
      <c r="F6002" s="106"/>
      <c r="J6002" s="110">
        <v>51232</v>
      </c>
      <c r="K6002" s="106">
        <v>5.05</v>
      </c>
      <c r="AF6002" s="35"/>
      <c r="AG6002" s="36"/>
      <c r="AH6002" s="36"/>
      <c r="AJ6002" s="37"/>
      <c r="AK6002" s="37"/>
    </row>
    <row r="6003" spans="6:37" x14ac:dyDescent="0.25">
      <c r="F6003" s="106"/>
      <c r="J6003" s="110">
        <v>51233</v>
      </c>
      <c r="K6003" s="106">
        <v>5.05</v>
      </c>
      <c r="AF6003" s="35"/>
      <c r="AG6003" s="36"/>
      <c r="AH6003" s="36"/>
      <c r="AJ6003" s="37"/>
      <c r="AK6003" s="37"/>
    </row>
    <row r="6004" spans="6:37" x14ac:dyDescent="0.25">
      <c r="F6004" s="106"/>
      <c r="J6004" s="110">
        <v>51234</v>
      </c>
      <c r="K6004" s="106">
        <v>5.05</v>
      </c>
      <c r="AF6004" s="35"/>
      <c r="AG6004" s="36"/>
      <c r="AH6004" s="36"/>
      <c r="AJ6004" s="37"/>
      <c r="AK6004" s="37"/>
    </row>
    <row r="6005" spans="6:37" x14ac:dyDescent="0.25">
      <c r="F6005" s="106"/>
      <c r="J6005" s="110">
        <v>51235</v>
      </c>
      <c r="K6005" s="106">
        <v>5.05</v>
      </c>
      <c r="AF6005" s="35"/>
      <c r="AG6005" s="36"/>
      <c r="AH6005" s="36"/>
      <c r="AJ6005" s="37"/>
      <c r="AK6005" s="37"/>
    </row>
    <row r="6006" spans="6:37" x14ac:dyDescent="0.25">
      <c r="F6006" s="106"/>
      <c r="J6006" s="110">
        <v>51236</v>
      </c>
      <c r="K6006" s="106">
        <v>5.05</v>
      </c>
      <c r="AF6006" s="35"/>
      <c r="AG6006" s="36"/>
      <c r="AH6006" s="36"/>
      <c r="AJ6006" s="37"/>
      <c r="AK6006" s="37"/>
    </row>
    <row r="6007" spans="6:37" x14ac:dyDescent="0.25">
      <c r="F6007" s="106"/>
      <c r="J6007" s="110">
        <v>51237</v>
      </c>
      <c r="K6007" s="106">
        <v>5.05</v>
      </c>
      <c r="AF6007" s="35"/>
      <c r="AG6007" s="36"/>
      <c r="AH6007" s="36"/>
      <c r="AJ6007" s="37"/>
      <c r="AK6007" s="37"/>
    </row>
    <row r="6008" spans="6:37" x14ac:dyDescent="0.25">
      <c r="F6008" s="106"/>
      <c r="J6008" s="110">
        <v>51238</v>
      </c>
      <c r="K6008" s="106">
        <v>5.05</v>
      </c>
      <c r="AF6008" s="35"/>
      <c r="AG6008" s="36"/>
      <c r="AH6008" s="36"/>
      <c r="AJ6008" s="37"/>
      <c r="AK6008" s="37"/>
    </row>
    <row r="6009" spans="6:37" x14ac:dyDescent="0.25">
      <c r="F6009" s="106"/>
      <c r="J6009" s="110">
        <v>51239</v>
      </c>
      <c r="K6009" s="106">
        <v>5.05</v>
      </c>
      <c r="AF6009" s="35"/>
      <c r="AG6009" s="36"/>
      <c r="AH6009" s="36"/>
      <c r="AJ6009" s="37"/>
      <c r="AK6009" s="37"/>
    </row>
    <row r="6010" spans="6:37" x14ac:dyDescent="0.25">
      <c r="F6010" s="106"/>
      <c r="J6010" s="110">
        <v>51240</v>
      </c>
      <c r="K6010" s="106">
        <v>5.05</v>
      </c>
      <c r="AF6010" s="35"/>
      <c r="AG6010" s="36"/>
      <c r="AH6010" s="36"/>
      <c r="AJ6010" s="37"/>
      <c r="AK6010" s="37"/>
    </row>
    <row r="6011" spans="6:37" x14ac:dyDescent="0.25">
      <c r="F6011" s="106"/>
      <c r="J6011" s="110">
        <v>51241</v>
      </c>
      <c r="K6011" s="106">
        <v>5.05</v>
      </c>
      <c r="AF6011" s="35"/>
      <c r="AG6011" s="36"/>
      <c r="AH6011" s="36"/>
      <c r="AJ6011" s="37"/>
      <c r="AK6011" s="37"/>
    </row>
    <row r="6012" spans="6:37" x14ac:dyDescent="0.25">
      <c r="F6012" s="106"/>
      <c r="J6012" s="110">
        <v>51242</v>
      </c>
      <c r="K6012" s="106">
        <v>5.05</v>
      </c>
      <c r="AF6012" s="35"/>
      <c r="AG6012" s="36"/>
      <c r="AH6012" s="36"/>
      <c r="AJ6012" s="37"/>
      <c r="AK6012" s="37"/>
    </row>
    <row r="6013" spans="6:37" x14ac:dyDescent="0.25">
      <c r="F6013" s="106"/>
      <c r="J6013" s="110">
        <v>51243</v>
      </c>
      <c r="K6013" s="106">
        <v>5.05</v>
      </c>
      <c r="AF6013" s="35"/>
      <c r="AG6013" s="36"/>
      <c r="AH6013" s="36"/>
      <c r="AJ6013" s="37"/>
      <c r="AK6013" s="37"/>
    </row>
    <row r="6014" spans="6:37" x14ac:dyDescent="0.25">
      <c r="F6014" s="106"/>
      <c r="J6014" s="110">
        <v>51244</v>
      </c>
      <c r="K6014" s="106">
        <v>5.05</v>
      </c>
      <c r="AF6014" s="35"/>
      <c r="AG6014" s="36"/>
      <c r="AH6014" s="36"/>
      <c r="AJ6014" s="37"/>
      <c r="AK6014" s="37"/>
    </row>
    <row r="6015" spans="6:37" x14ac:dyDescent="0.25">
      <c r="F6015" s="106"/>
      <c r="J6015" s="110">
        <v>51245</v>
      </c>
      <c r="K6015" s="106">
        <v>5.05</v>
      </c>
      <c r="AF6015" s="35"/>
      <c r="AG6015" s="36"/>
      <c r="AH6015" s="36"/>
      <c r="AJ6015" s="37"/>
      <c r="AK6015" s="37"/>
    </row>
    <row r="6016" spans="6:37" x14ac:dyDescent="0.25">
      <c r="F6016" s="106"/>
      <c r="J6016" s="110">
        <v>51246</v>
      </c>
      <c r="K6016" s="106">
        <v>5.05</v>
      </c>
      <c r="AF6016" s="35"/>
      <c r="AG6016" s="36"/>
      <c r="AH6016" s="36"/>
      <c r="AJ6016" s="37"/>
      <c r="AK6016" s="37"/>
    </row>
    <row r="6017" spans="6:37" x14ac:dyDescent="0.25">
      <c r="F6017" s="106"/>
      <c r="J6017" s="110">
        <v>51247</v>
      </c>
      <c r="K6017" s="106">
        <v>5.05</v>
      </c>
      <c r="AF6017" s="35"/>
      <c r="AG6017" s="36"/>
      <c r="AH6017" s="36"/>
      <c r="AJ6017" s="37"/>
      <c r="AK6017" s="37"/>
    </row>
    <row r="6018" spans="6:37" x14ac:dyDescent="0.25">
      <c r="F6018" s="106"/>
      <c r="J6018" s="110">
        <v>51248</v>
      </c>
      <c r="K6018" s="106">
        <v>5.05</v>
      </c>
      <c r="AF6018" s="35"/>
      <c r="AG6018" s="36"/>
      <c r="AH6018" s="36"/>
      <c r="AJ6018" s="37"/>
      <c r="AK6018" s="37"/>
    </row>
    <row r="6019" spans="6:37" x14ac:dyDescent="0.25">
      <c r="F6019" s="106"/>
      <c r="J6019" s="110">
        <v>51249</v>
      </c>
      <c r="K6019" s="106">
        <v>5.05</v>
      </c>
      <c r="AF6019" s="35"/>
      <c r="AG6019" s="36"/>
      <c r="AH6019" s="36"/>
      <c r="AJ6019" s="37"/>
      <c r="AK6019" s="37"/>
    </row>
    <row r="6020" spans="6:37" x14ac:dyDescent="0.25">
      <c r="F6020" s="106"/>
      <c r="J6020" s="110">
        <v>51250</v>
      </c>
      <c r="K6020" s="106">
        <v>5.05</v>
      </c>
      <c r="AF6020" s="35"/>
      <c r="AG6020" s="36"/>
      <c r="AH6020" s="36"/>
      <c r="AJ6020" s="37"/>
      <c r="AK6020" s="37"/>
    </row>
    <row r="6021" spans="6:37" x14ac:dyDescent="0.25">
      <c r="F6021" s="106"/>
      <c r="J6021" s="110">
        <v>51251</v>
      </c>
      <c r="K6021" s="106">
        <v>5.05</v>
      </c>
      <c r="AF6021" s="35"/>
      <c r="AG6021" s="36"/>
      <c r="AH6021" s="36"/>
      <c r="AJ6021" s="37"/>
      <c r="AK6021" s="37"/>
    </row>
    <row r="6022" spans="6:37" x14ac:dyDescent="0.25">
      <c r="F6022" s="106"/>
      <c r="J6022" s="110">
        <v>51252</v>
      </c>
      <c r="K6022" s="106">
        <v>5.05</v>
      </c>
      <c r="AF6022" s="35"/>
      <c r="AG6022" s="36"/>
      <c r="AH6022" s="36"/>
      <c r="AJ6022" s="37"/>
      <c r="AK6022" s="37"/>
    </row>
    <row r="6023" spans="6:37" x14ac:dyDescent="0.25">
      <c r="F6023" s="106"/>
      <c r="J6023" s="110">
        <v>51253</v>
      </c>
      <c r="K6023" s="106">
        <v>5.05</v>
      </c>
      <c r="AF6023" s="35"/>
      <c r="AG6023" s="36"/>
      <c r="AH6023" s="36"/>
      <c r="AJ6023" s="37"/>
      <c r="AK6023" s="37"/>
    </row>
    <row r="6024" spans="6:37" x14ac:dyDescent="0.25">
      <c r="F6024" s="106"/>
      <c r="J6024" s="110">
        <v>51254</v>
      </c>
      <c r="K6024" s="106">
        <v>5.05</v>
      </c>
      <c r="AF6024" s="35"/>
      <c r="AG6024" s="36"/>
      <c r="AH6024" s="36"/>
      <c r="AJ6024" s="37"/>
      <c r="AK6024" s="37"/>
    </row>
    <row r="6025" spans="6:37" x14ac:dyDescent="0.25">
      <c r="F6025" s="106"/>
      <c r="J6025" s="110">
        <v>51255</v>
      </c>
      <c r="K6025" s="106">
        <v>5.05</v>
      </c>
      <c r="AF6025" s="35"/>
      <c r="AG6025" s="36"/>
      <c r="AH6025" s="36"/>
      <c r="AJ6025" s="37"/>
      <c r="AK6025" s="37"/>
    </row>
    <row r="6026" spans="6:37" x14ac:dyDescent="0.25">
      <c r="F6026" s="106"/>
      <c r="J6026" s="110">
        <v>51256</v>
      </c>
      <c r="K6026" s="106">
        <v>5.05</v>
      </c>
      <c r="AF6026" s="35"/>
      <c r="AG6026" s="36"/>
      <c r="AH6026" s="36"/>
      <c r="AJ6026" s="37"/>
      <c r="AK6026" s="37"/>
    </row>
    <row r="6027" spans="6:37" x14ac:dyDescent="0.25">
      <c r="F6027" s="106"/>
      <c r="J6027" s="110">
        <v>51257</v>
      </c>
      <c r="K6027" s="106">
        <v>5.05</v>
      </c>
      <c r="AF6027" s="35"/>
      <c r="AG6027" s="36"/>
      <c r="AH6027" s="36"/>
      <c r="AJ6027" s="37"/>
      <c r="AK6027" s="37"/>
    </row>
    <row r="6028" spans="6:37" x14ac:dyDescent="0.25">
      <c r="F6028" s="106"/>
      <c r="J6028" s="110">
        <v>51258</v>
      </c>
      <c r="K6028" s="106">
        <v>5.05</v>
      </c>
      <c r="AF6028" s="35"/>
      <c r="AG6028" s="36"/>
      <c r="AH6028" s="36"/>
      <c r="AJ6028" s="37"/>
      <c r="AK6028" s="37"/>
    </row>
    <row r="6029" spans="6:37" x14ac:dyDescent="0.25">
      <c r="F6029" s="106"/>
      <c r="J6029" s="110">
        <v>51259</v>
      </c>
      <c r="K6029" s="106">
        <v>5.05</v>
      </c>
      <c r="AF6029" s="35"/>
      <c r="AG6029" s="36"/>
      <c r="AH6029" s="36"/>
      <c r="AJ6029" s="37"/>
      <c r="AK6029" s="37"/>
    </row>
    <row r="6030" spans="6:37" x14ac:dyDescent="0.25">
      <c r="F6030" s="106"/>
      <c r="J6030" s="110">
        <v>51260</v>
      </c>
      <c r="K6030" s="106">
        <v>5.05</v>
      </c>
      <c r="AF6030" s="35"/>
      <c r="AG6030" s="36"/>
      <c r="AH6030" s="36"/>
      <c r="AJ6030" s="37"/>
      <c r="AK6030" s="37"/>
    </row>
    <row r="6031" spans="6:37" x14ac:dyDescent="0.25">
      <c r="F6031" s="106"/>
      <c r="J6031" s="110">
        <v>51261</v>
      </c>
      <c r="K6031" s="106">
        <v>5.05</v>
      </c>
      <c r="AF6031" s="35"/>
      <c r="AG6031" s="36"/>
      <c r="AH6031" s="36"/>
      <c r="AJ6031" s="37"/>
      <c r="AK6031" s="37"/>
    </row>
    <row r="6032" spans="6:37" x14ac:dyDescent="0.25">
      <c r="F6032" s="106"/>
      <c r="J6032" s="110">
        <v>51262</v>
      </c>
      <c r="K6032" s="106">
        <v>5.05</v>
      </c>
      <c r="AF6032" s="35"/>
      <c r="AG6032" s="36"/>
      <c r="AH6032" s="36"/>
      <c r="AJ6032" s="37"/>
      <c r="AK6032" s="37"/>
    </row>
    <row r="6033" spans="6:37" x14ac:dyDescent="0.25">
      <c r="F6033" s="106"/>
      <c r="J6033" s="110">
        <v>51263</v>
      </c>
      <c r="K6033" s="106">
        <v>5.05</v>
      </c>
      <c r="AF6033" s="35"/>
      <c r="AG6033" s="36"/>
      <c r="AH6033" s="36"/>
      <c r="AJ6033" s="37"/>
      <c r="AK6033" s="37"/>
    </row>
    <row r="6034" spans="6:37" x14ac:dyDescent="0.25">
      <c r="F6034" s="106"/>
      <c r="J6034" s="110">
        <v>51264</v>
      </c>
      <c r="K6034" s="106">
        <v>5.05</v>
      </c>
      <c r="AF6034" s="35"/>
      <c r="AG6034" s="36"/>
      <c r="AH6034" s="36"/>
      <c r="AJ6034" s="37"/>
      <c r="AK6034" s="37"/>
    </row>
    <row r="6035" spans="6:37" x14ac:dyDescent="0.25">
      <c r="F6035" s="106"/>
      <c r="J6035" s="110">
        <v>51265</v>
      </c>
      <c r="K6035" s="106">
        <v>5.05</v>
      </c>
      <c r="AF6035" s="35"/>
      <c r="AG6035" s="36"/>
      <c r="AH6035" s="36"/>
      <c r="AJ6035" s="37"/>
      <c r="AK6035" s="37"/>
    </row>
    <row r="6036" spans="6:37" x14ac:dyDescent="0.25">
      <c r="F6036" s="106"/>
      <c r="J6036" s="110">
        <v>51266</v>
      </c>
      <c r="K6036" s="106">
        <v>5.05</v>
      </c>
      <c r="AF6036" s="35"/>
      <c r="AG6036" s="36"/>
      <c r="AH6036" s="36"/>
      <c r="AJ6036" s="37"/>
      <c r="AK6036" s="37"/>
    </row>
    <row r="6037" spans="6:37" x14ac:dyDescent="0.25">
      <c r="F6037" s="106"/>
      <c r="J6037" s="110">
        <v>51267</v>
      </c>
      <c r="K6037" s="106">
        <v>5.05</v>
      </c>
      <c r="AF6037" s="35"/>
      <c r="AG6037" s="36"/>
      <c r="AH6037" s="36"/>
      <c r="AJ6037" s="37"/>
      <c r="AK6037" s="37"/>
    </row>
    <row r="6038" spans="6:37" x14ac:dyDescent="0.25">
      <c r="F6038" s="106"/>
      <c r="J6038" s="110">
        <v>51268</v>
      </c>
      <c r="K6038" s="106">
        <v>5.05</v>
      </c>
      <c r="AF6038" s="35"/>
      <c r="AG6038" s="36"/>
      <c r="AH6038" s="36"/>
      <c r="AJ6038" s="37"/>
      <c r="AK6038" s="37"/>
    </row>
    <row r="6039" spans="6:37" x14ac:dyDescent="0.25">
      <c r="F6039" s="106"/>
      <c r="J6039" s="110">
        <v>51269</v>
      </c>
      <c r="K6039" s="106">
        <v>5.05</v>
      </c>
      <c r="AF6039" s="35"/>
      <c r="AG6039" s="36"/>
      <c r="AH6039" s="36"/>
      <c r="AJ6039" s="37"/>
      <c r="AK6039" s="37"/>
    </row>
    <row r="6040" spans="6:37" x14ac:dyDescent="0.25">
      <c r="F6040" s="106"/>
      <c r="J6040" s="110">
        <v>51270</v>
      </c>
      <c r="K6040" s="106">
        <v>5.05</v>
      </c>
      <c r="AF6040" s="35"/>
      <c r="AG6040" s="36"/>
      <c r="AH6040" s="36"/>
      <c r="AJ6040" s="37"/>
      <c r="AK6040" s="37"/>
    </row>
    <row r="6041" spans="6:37" x14ac:dyDescent="0.25">
      <c r="F6041" s="106"/>
      <c r="J6041" s="110">
        <v>51271</v>
      </c>
      <c r="K6041" s="106">
        <v>5.05</v>
      </c>
      <c r="AF6041" s="35"/>
      <c r="AG6041" s="36"/>
      <c r="AH6041" s="36"/>
      <c r="AJ6041" s="37"/>
      <c r="AK6041" s="37"/>
    </row>
    <row r="6042" spans="6:37" x14ac:dyDescent="0.25">
      <c r="F6042" s="106"/>
      <c r="J6042" s="110">
        <v>51272</v>
      </c>
      <c r="K6042" s="106">
        <v>5.05</v>
      </c>
      <c r="AF6042" s="35"/>
      <c r="AG6042" s="36"/>
      <c r="AH6042" s="36"/>
      <c r="AJ6042" s="37"/>
      <c r="AK6042" s="37"/>
    </row>
    <row r="6043" spans="6:37" x14ac:dyDescent="0.25">
      <c r="F6043" s="106"/>
      <c r="J6043" s="110">
        <v>51273</v>
      </c>
      <c r="K6043" s="106">
        <v>5.05</v>
      </c>
      <c r="AF6043" s="35"/>
      <c r="AG6043" s="36"/>
      <c r="AH6043" s="36"/>
      <c r="AJ6043" s="37"/>
      <c r="AK6043" s="37"/>
    </row>
    <row r="6044" spans="6:37" x14ac:dyDescent="0.25">
      <c r="F6044" s="106"/>
      <c r="J6044" s="110">
        <v>51274</v>
      </c>
      <c r="K6044" s="106">
        <v>5.05</v>
      </c>
      <c r="AF6044" s="35"/>
      <c r="AG6044" s="36"/>
      <c r="AH6044" s="36"/>
      <c r="AJ6044" s="37"/>
      <c r="AK6044" s="37"/>
    </row>
    <row r="6045" spans="6:37" x14ac:dyDescent="0.25">
      <c r="F6045" s="106"/>
      <c r="J6045" s="110">
        <v>51275</v>
      </c>
      <c r="K6045" s="106">
        <v>5.05</v>
      </c>
      <c r="AF6045" s="35"/>
      <c r="AG6045" s="36"/>
      <c r="AH6045" s="36"/>
      <c r="AJ6045" s="37"/>
      <c r="AK6045" s="37"/>
    </row>
    <row r="6046" spans="6:37" x14ac:dyDescent="0.25">
      <c r="F6046" s="106"/>
      <c r="J6046" s="110">
        <v>51276</v>
      </c>
      <c r="K6046" s="106">
        <v>5.05</v>
      </c>
      <c r="AF6046" s="35"/>
      <c r="AG6046" s="36"/>
      <c r="AH6046" s="36"/>
      <c r="AJ6046" s="37"/>
      <c r="AK6046" s="37"/>
    </row>
    <row r="6047" spans="6:37" x14ac:dyDescent="0.25">
      <c r="F6047" s="106"/>
      <c r="J6047" s="110">
        <v>51277</v>
      </c>
      <c r="K6047" s="106">
        <v>5.05</v>
      </c>
      <c r="AF6047" s="35"/>
      <c r="AG6047" s="36"/>
      <c r="AH6047" s="36"/>
      <c r="AJ6047" s="37"/>
      <c r="AK6047" s="37"/>
    </row>
    <row r="6048" spans="6:37" x14ac:dyDescent="0.25">
      <c r="F6048" s="106"/>
      <c r="J6048" s="110">
        <v>51278</v>
      </c>
      <c r="K6048" s="106">
        <v>5.05</v>
      </c>
      <c r="AF6048" s="35"/>
      <c r="AG6048" s="36"/>
      <c r="AH6048" s="36"/>
      <c r="AJ6048" s="37"/>
      <c r="AK6048" s="37"/>
    </row>
    <row r="6049" spans="6:37" x14ac:dyDescent="0.25">
      <c r="F6049" s="106"/>
      <c r="J6049" s="110">
        <v>51279</v>
      </c>
      <c r="K6049" s="106">
        <v>5.05</v>
      </c>
      <c r="AF6049" s="35"/>
      <c r="AG6049" s="36"/>
      <c r="AH6049" s="36"/>
      <c r="AJ6049" s="37"/>
      <c r="AK6049" s="37"/>
    </row>
    <row r="6050" spans="6:37" x14ac:dyDescent="0.25">
      <c r="F6050" s="106"/>
      <c r="J6050" s="110">
        <v>51280</v>
      </c>
      <c r="K6050" s="106">
        <v>5.05</v>
      </c>
      <c r="AF6050" s="35"/>
      <c r="AG6050" s="36"/>
      <c r="AH6050" s="36"/>
      <c r="AJ6050" s="37"/>
      <c r="AK6050" s="37"/>
    </row>
    <row r="6051" spans="6:37" x14ac:dyDescent="0.25">
      <c r="F6051" s="106"/>
      <c r="J6051" s="110">
        <v>51281</v>
      </c>
      <c r="K6051" s="106">
        <v>5.05</v>
      </c>
      <c r="AF6051" s="35"/>
      <c r="AG6051" s="36"/>
      <c r="AH6051" s="36"/>
      <c r="AJ6051" s="37"/>
      <c r="AK6051" s="37"/>
    </row>
    <row r="6052" spans="6:37" x14ac:dyDescent="0.25">
      <c r="F6052" s="106"/>
      <c r="J6052" s="110">
        <v>51282</v>
      </c>
      <c r="K6052" s="106">
        <v>5.05</v>
      </c>
      <c r="AF6052" s="35"/>
      <c r="AG6052" s="36"/>
      <c r="AH6052" s="36"/>
      <c r="AJ6052" s="37"/>
      <c r="AK6052" s="37"/>
    </row>
    <row r="6053" spans="6:37" x14ac:dyDescent="0.25">
      <c r="F6053" s="106"/>
      <c r="J6053" s="110">
        <v>51283</v>
      </c>
      <c r="K6053" s="106">
        <v>5.05</v>
      </c>
      <c r="AF6053" s="35"/>
      <c r="AG6053" s="36"/>
      <c r="AH6053" s="36"/>
      <c r="AJ6053" s="37"/>
      <c r="AK6053" s="37"/>
    </row>
    <row r="6054" spans="6:37" x14ac:dyDescent="0.25">
      <c r="F6054" s="106"/>
      <c r="J6054" s="110">
        <v>51284</v>
      </c>
      <c r="K6054" s="106">
        <v>5.05</v>
      </c>
      <c r="AF6054" s="35"/>
      <c r="AG6054" s="36"/>
      <c r="AH6054" s="36"/>
      <c r="AJ6054" s="37"/>
      <c r="AK6054" s="37"/>
    </row>
    <row r="6055" spans="6:37" x14ac:dyDescent="0.25">
      <c r="F6055" s="106"/>
      <c r="J6055" s="110">
        <v>51285</v>
      </c>
      <c r="K6055" s="106">
        <v>5.05</v>
      </c>
      <c r="AF6055" s="35"/>
      <c r="AG6055" s="36"/>
      <c r="AH6055" s="36"/>
      <c r="AJ6055" s="37"/>
      <c r="AK6055" s="37"/>
    </row>
    <row r="6056" spans="6:37" x14ac:dyDescent="0.25">
      <c r="F6056" s="106"/>
      <c r="J6056" s="110">
        <v>51286</v>
      </c>
      <c r="K6056" s="106">
        <v>5.05</v>
      </c>
      <c r="AF6056" s="35"/>
      <c r="AG6056" s="36"/>
      <c r="AH6056" s="36"/>
      <c r="AJ6056" s="37"/>
      <c r="AK6056" s="37"/>
    </row>
    <row r="6057" spans="6:37" x14ac:dyDescent="0.25">
      <c r="F6057" s="106"/>
      <c r="J6057" s="110">
        <v>51287</v>
      </c>
      <c r="K6057" s="106">
        <v>5.05</v>
      </c>
      <c r="AF6057" s="35"/>
      <c r="AG6057" s="36"/>
      <c r="AH6057" s="36"/>
      <c r="AJ6057" s="37"/>
      <c r="AK6057" s="37"/>
    </row>
    <row r="6058" spans="6:37" x14ac:dyDescent="0.25">
      <c r="F6058" s="106"/>
      <c r="J6058" s="110">
        <v>51288</v>
      </c>
      <c r="K6058" s="106">
        <v>5.05</v>
      </c>
      <c r="AF6058" s="35"/>
      <c r="AG6058" s="36"/>
      <c r="AH6058" s="36"/>
      <c r="AJ6058" s="37"/>
      <c r="AK6058" s="37"/>
    </row>
    <row r="6059" spans="6:37" x14ac:dyDescent="0.25">
      <c r="F6059" s="106"/>
      <c r="J6059" s="110">
        <v>51289</v>
      </c>
      <c r="K6059" s="106">
        <v>5.05</v>
      </c>
      <c r="AF6059" s="35"/>
      <c r="AG6059" s="36"/>
      <c r="AH6059" s="36"/>
      <c r="AJ6059" s="37"/>
      <c r="AK6059" s="37"/>
    </row>
    <row r="6060" spans="6:37" x14ac:dyDescent="0.25">
      <c r="F6060" s="106"/>
      <c r="J6060" s="110">
        <v>51290</v>
      </c>
      <c r="K6060" s="106">
        <v>5.05</v>
      </c>
      <c r="AF6060" s="35"/>
      <c r="AG6060" s="36"/>
      <c r="AH6060" s="36"/>
      <c r="AJ6060" s="37"/>
      <c r="AK6060" s="37"/>
    </row>
    <row r="6061" spans="6:37" x14ac:dyDescent="0.25">
      <c r="F6061" s="106"/>
      <c r="J6061" s="110">
        <v>51291</v>
      </c>
      <c r="K6061" s="106">
        <v>5.05</v>
      </c>
      <c r="AF6061" s="35"/>
      <c r="AG6061" s="36"/>
      <c r="AH6061" s="36"/>
      <c r="AJ6061" s="37"/>
      <c r="AK6061" s="37"/>
    </row>
    <row r="6062" spans="6:37" x14ac:dyDescent="0.25">
      <c r="F6062" s="106"/>
      <c r="J6062" s="110">
        <v>51292</v>
      </c>
      <c r="K6062" s="106">
        <v>5.05</v>
      </c>
      <c r="AF6062" s="35"/>
      <c r="AG6062" s="36"/>
      <c r="AH6062" s="36"/>
      <c r="AJ6062" s="37"/>
      <c r="AK6062" s="37"/>
    </row>
    <row r="6063" spans="6:37" x14ac:dyDescent="0.25">
      <c r="F6063" s="106"/>
      <c r="J6063" s="110">
        <v>51293</v>
      </c>
      <c r="K6063" s="106">
        <v>5.05</v>
      </c>
      <c r="AF6063" s="35"/>
      <c r="AG6063" s="36"/>
      <c r="AH6063" s="36"/>
      <c r="AJ6063" s="37"/>
      <c r="AK6063" s="37"/>
    </row>
    <row r="6064" spans="6:37" x14ac:dyDescent="0.25">
      <c r="F6064" s="106"/>
      <c r="J6064" s="110">
        <v>51294</v>
      </c>
      <c r="K6064" s="106">
        <v>5.05</v>
      </c>
      <c r="AF6064" s="35"/>
      <c r="AG6064" s="36"/>
      <c r="AH6064" s="36"/>
      <c r="AJ6064" s="37"/>
      <c r="AK6064" s="37"/>
    </row>
    <row r="6065" spans="6:37" x14ac:dyDescent="0.25">
      <c r="F6065" s="106"/>
      <c r="J6065" s="110">
        <v>51295</v>
      </c>
      <c r="K6065" s="106">
        <v>5.05</v>
      </c>
      <c r="AF6065" s="35"/>
      <c r="AG6065" s="36"/>
      <c r="AH6065" s="36"/>
      <c r="AJ6065" s="37"/>
      <c r="AK6065" s="37"/>
    </row>
    <row r="6066" spans="6:37" x14ac:dyDescent="0.25">
      <c r="F6066" s="106"/>
      <c r="J6066" s="110">
        <v>51296</v>
      </c>
      <c r="K6066" s="106">
        <v>5.05</v>
      </c>
      <c r="AF6066" s="35"/>
      <c r="AG6066" s="36"/>
      <c r="AH6066" s="36"/>
      <c r="AJ6066" s="37"/>
      <c r="AK6066" s="37"/>
    </row>
    <row r="6067" spans="6:37" x14ac:dyDescent="0.25">
      <c r="F6067" s="106"/>
      <c r="J6067" s="110">
        <v>51297</v>
      </c>
      <c r="K6067" s="106">
        <v>5.05</v>
      </c>
      <c r="AF6067" s="35"/>
      <c r="AG6067" s="36"/>
      <c r="AH6067" s="36"/>
      <c r="AJ6067" s="37"/>
      <c r="AK6067" s="37"/>
    </row>
    <row r="6068" spans="6:37" x14ac:dyDescent="0.25">
      <c r="F6068" s="106"/>
      <c r="J6068" s="110">
        <v>51298</v>
      </c>
      <c r="K6068" s="106">
        <v>5.05</v>
      </c>
      <c r="AF6068" s="35"/>
      <c r="AG6068" s="36"/>
      <c r="AH6068" s="36"/>
      <c r="AJ6068" s="37"/>
      <c r="AK6068" s="37"/>
    </row>
    <row r="6069" spans="6:37" x14ac:dyDescent="0.25">
      <c r="F6069" s="106"/>
      <c r="J6069" s="110">
        <v>51299</v>
      </c>
      <c r="K6069" s="106">
        <v>5.05</v>
      </c>
      <c r="AF6069" s="35"/>
      <c r="AG6069" s="36"/>
      <c r="AH6069" s="36"/>
      <c r="AJ6069" s="37"/>
      <c r="AK6069" s="37"/>
    </row>
    <row r="6070" spans="6:37" x14ac:dyDescent="0.25">
      <c r="F6070" s="106"/>
      <c r="J6070" s="110">
        <v>51300</v>
      </c>
      <c r="K6070" s="106">
        <v>5.05</v>
      </c>
      <c r="AF6070" s="35"/>
      <c r="AG6070" s="36"/>
      <c r="AH6070" s="36"/>
      <c r="AJ6070" s="37"/>
      <c r="AK6070" s="37"/>
    </row>
    <row r="6071" spans="6:37" x14ac:dyDescent="0.25">
      <c r="F6071" s="106"/>
      <c r="J6071" s="110">
        <v>51301</v>
      </c>
      <c r="K6071" s="106">
        <v>5.05</v>
      </c>
      <c r="AF6071" s="35"/>
      <c r="AG6071" s="36"/>
      <c r="AH6071" s="36"/>
      <c r="AJ6071" s="37"/>
      <c r="AK6071" s="37"/>
    </row>
    <row r="6072" spans="6:37" x14ac:dyDescent="0.25">
      <c r="F6072" s="106"/>
      <c r="J6072" s="110">
        <v>51302</v>
      </c>
      <c r="K6072" s="106">
        <v>5.05</v>
      </c>
      <c r="AF6072" s="35"/>
      <c r="AG6072" s="36"/>
      <c r="AH6072" s="36"/>
      <c r="AJ6072" s="37"/>
      <c r="AK6072" s="37"/>
    </row>
    <row r="6073" spans="6:37" x14ac:dyDescent="0.25">
      <c r="F6073" s="106"/>
      <c r="J6073" s="110">
        <v>51303</v>
      </c>
      <c r="K6073" s="106">
        <v>5.05</v>
      </c>
      <c r="AF6073" s="35"/>
      <c r="AG6073" s="36"/>
      <c r="AH6073" s="36"/>
      <c r="AJ6073" s="37"/>
      <c r="AK6073" s="37"/>
    </row>
    <row r="6074" spans="6:37" x14ac:dyDescent="0.25">
      <c r="F6074" s="106"/>
      <c r="J6074" s="110">
        <v>51304</v>
      </c>
      <c r="K6074" s="106">
        <v>5.05</v>
      </c>
      <c r="AF6074" s="35"/>
      <c r="AG6074" s="36"/>
      <c r="AH6074" s="36"/>
      <c r="AJ6074" s="37"/>
      <c r="AK6074" s="37"/>
    </row>
    <row r="6075" spans="6:37" x14ac:dyDescent="0.25">
      <c r="F6075" s="106"/>
      <c r="J6075" s="110">
        <v>51305</v>
      </c>
      <c r="K6075" s="106">
        <v>5.05</v>
      </c>
      <c r="AF6075" s="35"/>
      <c r="AG6075" s="36"/>
      <c r="AH6075" s="36"/>
      <c r="AJ6075" s="37"/>
      <c r="AK6075" s="37"/>
    </row>
    <row r="6076" spans="6:37" x14ac:dyDescent="0.25">
      <c r="F6076" s="106"/>
      <c r="J6076" s="110">
        <v>51306</v>
      </c>
      <c r="K6076" s="106">
        <v>5.05</v>
      </c>
      <c r="AF6076" s="35"/>
      <c r="AG6076" s="36"/>
      <c r="AH6076" s="36"/>
      <c r="AJ6076" s="37"/>
      <c r="AK6076" s="37"/>
    </row>
    <row r="6077" spans="6:37" x14ac:dyDescent="0.25">
      <c r="F6077" s="106"/>
      <c r="J6077" s="110">
        <v>51307</v>
      </c>
      <c r="K6077" s="106">
        <v>5.05</v>
      </c>
      <c r="AF6077" s="35"/>
      <c r="AG6077" s="36"/>
      <c r="AH6077" s="36"/>
      <c r="AJ6077" s="37"/>
      <c r="AK6077" s="37"/>
    </row>
    <row r="6078" spans="6:37" x14ac:dyDescent="0.25">
      <c r="F6078" s="106"/>
      <c r="J6078" s="110">
        <v>51308</v>
      </c>
      <c r="K6078" s="106">
        <v>5.05</v>
      </c>
      <c r="AF6078" s="35"/>
      <c r="AG6078" s="36"/>
      <c r="AH6078" s="36"/>
      <c r="AJ6078" s="37"/>
      <c r="AK6078" s="37"/>
    </row>
    <row r="6079" spans="6:37" x14ac:dyDescent="0.25">
      <c r="F6079" s="106"/>
      <c r="J6079" s="110">
        <v>51309</v>
      </c>
      <c r="K6079" s="106">
        <v>5.05</v>
      </c>
      <c r="AF6079" s="35"/>
      <c r="AG6079" s="36"/>
      <c r="AH6079" s="36"/>
      <c r="AJ6079" s="37"/>
      <c r="AK6079" s="37"/>
    </row>
    <row r="6080" spans="6:37" x14ac:dyDescent="0.25">
      <c r="F6080" s="106"/>
      <c r="J6080" s="110">
        <v>51310</v>
      </c>
      <c r="K6080" s="106">
        <v>5.05</v>
      </c>
      <c r="AF6080" s="35"/>
      <c r="AG6080" s="36"/>
      <c r="AH6080" s="36"/>
      <c r="AJ6080" s="37"/>
      <c r="AK6080" s="37"/>
    </row>
    <row r="6081" spans="6:37" x14ac:dyDescent="0.25">
      <c r="F6081" s="106"/>
      <c r="J6081" s="110">
        <v>51311</v>
      </c>
      <c r="K6081" s="106">
        <v>5.05</v>
      </c>
      <c r="AF6081" s="35"/>
      <c r="AG6081" s="36"/>
      <c r="AH6081" s="36"/>
      <c r="AJ6081" s="37"/>
      <c r="AK6081" s="37"/>
    </row>
    <row r="6082" spans="6:37" x14ac:dyDescent="0.25">
      <c r="F6082" s="106"/>
      <c r="J6082" s="110">
        <v>51312</v>
      </c>
      <c r="K6082" s="106">
        <v>5.05</v>
      </c>
      <c r="AF6082" s="35"/>
      <c r="AG6082" s="36"/>
      <c r="AH6082" s="36"/>
      <c r="AJ6082" s="37"/>
      <c r="AK6082" s="37"/>
    </row>
    <row r="6083" spans="6:37" x14ac:dyDescent="0.25">
      <c r="F6083" s="106"/>
      <c r="J6083" s="110">
        <v>51313</v>
      </c>
      <c r="K6083" s="106">
        <v>5.05</v>
      </c>
      <c r="AF6083" s="35"/>
      <c r="AG6083" s="36"/>
      <c r="AH6083" s="36"/>
      <c r="AJ6083" s="37"/>
      <c r="AK6083" s="37"/>
    </row>
    <row r="6084" spans="6:37" x14ac:dyDescent="0.25">
      <c r="F6084" s="106"/>
      <c r="J6084" s="110">
        <v>51314</v>
      </c>
      <c r="K6084" s="106">
        <v>5.05</v>
      </c>
      <c r="AF6084" s="35"/>
      <c r="AG6084" s="36"/>
      <c r="AH6084" s="36"/>
      <c r="AJ6084" s="37"/>
      <c r="AK6084" s="37"/>
    </row>
    <row r="6085" spans="6:37" x14ac:dyDescent="0.25">
      <c r="F6085" s="106"/>
      <c r="J6085" s="110">
        <v>51315</v>
      </c>
      <c r="K6085" s="106">
        <v>5.05</v>
      </c>
      <c r="AF6085" s="35"/>
      <c r="AG6085" s="36"/>
      <c r="AH6085" s="36"/>
      <c r="AJ6085" s="37"/>
      <c r="AK6085" s="37"/>
    </row>
    <row r="6086" spans="6:37" x14ac:dyDescent="0.25">
      <c r="F6086" s="106"/>
      <c r="J6086" s="110">
        <v>51316</v>
      </c>
      <c r="K6086" s="106">
        <v>5.05</v>
      </c>
      <c r="AF6086" s="35"/>
      <c r="AG6086" s="36"/>
      <c r="AH6086" s="36"/>
      <c r="AJ6086" s="37"/>
      <c r="AK6086" s="37"/>
    </row>
    <row r="6087" spans="6:37" x14ac:dyDescent="0.25">
      <c r="F6087" s="106"/>
      <c r="J6087" s="110">
        <v>51317</v>
      </c>
      <c r="K6087" s="106">
        <v>5.05</v>
      </c>
      <c r="AF6087" s="35"/>
      <c r="AG6087" s="36"/>
      <c r="AH6087" s="36"/>
      <c r="AJ6087" s="37"/>
      <c r="AK6087" s="37"/>
    </row>
    <row r="6088" spans="6:37" x14ac:dyDescent="0.25">
      <c r="F6088" s="106"/>
      <c r="J6088" s="110">
        <v>51318</v>
      </c>
      <c r="K6088" s="106">
        <v>5.05</v>
      </c>
      <c r="AF6088" s="35"/>
      <c r="AG6088" s="36"/>
      <c r="AH6088" s="36"/>
      <c r="AJ6088" s="37"/>
      <c r="AK6088" s="37"/>
    </row>
    <row r="6089" spans="6:37" x14ac:dyDescent="0.25">
      <c r="F6089" s="106"/>
      <c r="J6089" s="110">
        <v>51319</v>
      </c>
      <c r="K6089" s="106">
        <v>5.05</v>
      </c>
      <c r="AF6089" s="35"/>
      <c r="AG6089" s="36"/>
      <c r="AH6089" s="36"/>
      <c r="AJ6089" s="37"/>
      <c r="AK6089" s="37"/>
    </row>
    <row r="6090" spans="6:37" x14ac:dyDescent="0.25">
      <c r="F6090" s="106"/>
      <c r="J6090" s="110">
        <v>51320</v>
      </c>
      <c r="K6090" s="106">
        <v>5.05</v>
      </c>
      <c r="AF6090" s="35"/>
      <c r="AG6090" s="36"/>
      <c r="AH6090" s="36"/>
      <c r="AJ6090" s="37"/>
      <c r="AK6090" s="37"/>
    </row>
    <row r="6091" spans="6:37" x14ac:dyDescent="0.25">
      <c r="F6091" s="106"/>
      <c r="J6091" s="110">
        <v>51321</v>
      </c>
      <c r="K6091" s="106">
        <v>5.05</v>
      </c>
      <c r="AF6091" s="35"/>
      <c r="AG6091" s="36"/>
      <c r="AH6091" s="36"/>
      <c r="AJ6091" s="37"/>
      <c r="AK6091" s="37"/>
    </row>
    <row r="6092" spans="6:37" x14ac:dyDescent="0.25">
      <c r="F6092" s="106"/>
      <c r="J6092" s="110">
        <v>51322</v>
      </c>
      <c r="K6092" s="106">
        <v>5.05</v>
      </c>
      <c r="AF6092" s="35"/>
      <c r="AG6092" s="36"/>
      <c r="AH6092" s="36"/>
      <c r="AJ6092" s="37"/>
      <c r="AK6092" s="37"/>
    </row>
    <row r="6093" spans="6:37" x14ac:dyDescent="0.25">
      <c r="F6093" s="106"/>
      <c r="J6093" s="110">
        <v>51323</v>
      </c>
      <c r="K6093" s="106">
        <v>5.05</v>
      </c>
      <c r="AF6093" s="35"/>
      <c r="AG6093" s="36"/>
      <c r="AH6093" s="36"/>
      <c r="AJ6093" s="37"/>
      <c r="AK6093" s="37"/>
    </row>
    <row r="6094" spans="6:37" x14ac:dyDescent="0.25">
      <c r="F6094" s="106"/>
      <c r="J6094" s="110">
        <v>51324</v>
      </c>
      <c r="K6094" s="106">
        <v>5.05</v>
      </c>
      <c r="AF6094" s="35"/>
      <c r="AG6094" s="36"/>
      <c r="AH6094" s="36"/>
      <c r="AJ6094" s="37"/>
      <c r="AK6094" s="37"/>
    </row>
    <row r="6095" spans="6:37" x14ac:dyDescent="0.25">
      <c r="F6095" s="106"/>
      <c r="J6095" s="110">
        <v>51325</v>
      </c>
      <c r="K6095" s="106">
        <v>5.05</v>
      </c>
      <c r="AF6095" s="35"/>
      <c r="AG6095" s="36"/>
      <c r="AH6095" s="36"/>
      <c r="AJ6095" s="37"/>
      <c r="AK6095" s="37"/>
    </row>
    <row r="6096" spans="6:37" x14ac:dyDescent="0.25">
      <c r="F6096" s="106"/>
      <c r="J6096" s="110">
        <v>51326</v>
      </c>
      <c r="K6096" s="106">
        <v>5.05</v>
      </c>
      <c r="AF6096" s="35"/>
      <c r="AG6096" s="36"/>
      <c r="AH6096" s="36"/>
      <c r="AJ6096" s="37"/>
      <c r="AK6096" s="37"/>
    </row>
    <row r="6097" spans="6:37" x14ac:dyDescent="0.25">
      <c r="F6097" s="106"/>
      <c r="J6097" s="110">
        <v>51327</v>
      </c>
      <c r="K6097" s="106">
        <v>5.05</v>
      </c>
      <c r="AF6097" s="35"/>
      <c r="AG6097" s="36"/>
      <c r="AH6097" s="36"/>
      <c r="AJ6097" s="37"/>
      <c r="AK6097" s="37"/>
    </row>
    <row r="6098" spans="6:37" x14ac:dyDescent="0.25">
      <c r="F6098" s="106"/>
      <c r="J6098" s="110">
        <v>51328</v>
      </c>
      <c r="K6098" s="106">
        <v>5.05</v>
      </c>
      <c r="AF6098" s="35"/>
      <c r="AG6098" s="36"/>
      <c r="AH6098" s="36"/>
      <c r="AJ6098" s="37"/>
      <c r="AK6098" s="37"/>
    </row>
    <row r="6099" spans="6:37" x14ac:dyDescent="0.25">
      <c r="F6099" s="106"/>
      <c r="J6099" s="110">
        <v>51329</v>
      </c>
      <c r="K6099" s="106">
        <v>5.05</v>
      </c>
      <c r="AF6099" s="35"/>
      <c r="AG6099" s="36"/>
      <c r="AH6099" s="36"/>
      <c r="AJ6099" s="37"/>
      <c r="AK6099" s="37"/>
    </row>
    <row r="6100" spans="6:37" x14ac:dyDescent="0.25">
      <c r="F6100" s="106"/>
      <c r="J6100" s="110">
        <v>51330</v>
      </c>
      <c r="K6100" s="106">
        <v>5.05</v>
      </c>
      <c r="AF6100" s="35"/>
      <c r="AG6100" s="36"/>
      <c r="AH6100" s="36"/>
      <c r="AJ6100" s="37"/>
      <c r="AK6100" s="37"/>
    </row>
    <row r="6101" spans="6:37" x14ac:dyDescent="0.25">
      <c r="F6101" s="106"/>
      <c r="J6101" s="110">
        <v>51331</v>
      </c>
      <c r="K6101" s="106">
        <v>5.05</v>
      </c>
      <c r="AF6101" s="35"/>
      <c r="AG6101" s="36"/>
      <c r="AH6101" s="36"/>
      <c r="AJ6101" s="37"/>
      <c r="AK6101" s="37"/>
    </row>
    <row r="6102" spans="6:37" x14ac:dyDescent="0.25">
      <c r="F6102" s="106"/>
      <c r="J6102" s="110">
        <v>51332</v>
      </c>
      <c r="K6102" s="106">
        <v>5.05</v>
      </c>
      <c r="AF6102" s="35"/>
      <c r="AG6102" s="36"/>
      <c r="AH6102" s="36"/>
      <c r="AJ6102" s="37"/>
      <c r="AK6102" s="37"/>
    </row>
    <row r="6103" spans="6:37" x14ac:dyDescent="0.25">
      <c r="F6103" s="106"/>
      <c r="J6103" s="110">
        <v>51333</v>
      </c>
      <c r="K6103" s="106">
        <v>5.05</v>
      </c>
      <c r="AF6103" s="35"/>
      <c r="AG6103" s="36"/>
      <c r="AH6103" s="36"/>
      <c r="AJ6103" s="37"/>
      <c r="AK6103" s="37"/>
    </row>
    <row r="6104" spans="6:37" x14ac:dyDescent="0.25">
      <c r="F6104" s="106"/>
      <c r="J6104" s="110">
        <v>51334</v>
      </c>
      <c r="K6104" s="106">
        <v>5.05</v>
      </c>
      <c r="AF6104" s="35"/>
      <c r="AG6104" s="36"/>
      <c r="AH6104" s="36"/>
      <c r="AJ6104" s="37"/>
      <c r="AK6104" s="37"/>
    </row>
    <row r="6105" spans="6:37" x14ac:dyDescent="0.25">
      <c r="F6105" s="106"/>
      <c r="J6105" s="110">
        <v>51335</v>
      </c>
      <c r="K6105" s="106">
        <v>5.05</v>
      </c>
      <c r="AF6105" s="35"/>
      <c r="AG6105" s="36"/>
      <c r="AH6105" s="36"/>
      <c r="AJ6105" s="37"/>
      <c r="AK6105" s="37"/>
    </row>
    <row r="6106" spans="6:37" x14ac:dyDescent="0.25">
      <c r="F6106" s="106"/>
      <c r="J6106" s="110">
        <v>51336</v>
      </c>
      <c r="K6106" s="106">
        <v>5.05</v>
      </c>
      <c r="AF6106" s="35"/>
      <c r="AG6106" s="36"/>
      <c r="AH6106" s="36"/>
      <c r="AJ6106" s="37"/>
      <c r="AK6106" s="37"/>
    </row>
    <row r="6107" spans="6:37" x14ac:dyDescent="0.25">
      <c r="F6107" s="106"/>
      <c r="J6107" s="110">
        <v>51337</v>
      </c>
      <c r="K6107" s="106">
        <v>5.05</v>
      </c>
      <c r="AF6107" s="35"/>
      <c r="AG6107" s="36"/>
      <c r="AH6107" s="36"/>
      <c r="AJ6107" s="37"/>
      <c r="AK6107" s="37"/>
    </row>
    <row r="6108" spans="6:37" x14ac:dyDescent="0.25">
      <c r="F6108" s="106"/>
      <c r="J6108" s="110">
        <v>51338</v>
      </c>
      <c r="K6108" s="106">
        <v>5.05</v>
      </c>
      <c r="AF6108" s="35"/>
      <c r="AG6108" s="36"/>
      <c r="AH6108" s="36"/>
      <c r="AJ6108" s="37"/>
      <c r="AK6108" s="37"/>
    </row>
    <row r="6109" spans="6:37" x14ac:dyDescent="0.25">
      <c r="F6109" s="106"/>
      <c r="J6109" s="110">
        <v>51339</v>
      </c>
      <c r="K6109" s="106">
        <v>5.05</v>
      </c>
      <c r="AF6109" s="35"/>
      <c r="AG6109" s="36"/>
      <c r="AH6109" s="36"/>
      <c r="AJ6109" s="37"/>
      <c r="AK6109" s="37"/>
    </row>
    <row r="6110" spans="6:37" x14ac:dyDescent="0.25">
      <c r="F6110" s="106"/>
      <c r="J6110" s="110">
        <v>51340</v>
      </c>
      <c r="K6110" s="106">
        <v>5.05</v>
      </c>
      <c r="AF6110" s="35"/>
      <c r="AG6110" s="36"/>
      <c r="AH6110" s="36"/>
      <c r="AJ6110" s="37"/>
      <c r="AK6110" s="37"/>
    </row>
    <row r="6111" spans="6:37" x14ac:dyDescent="0.25">
      <c r="F6111" s="106"/>
      <c r="J6111" s="110">
        <v>51341</v>
      </c>
      <c r="K6111" s="106">
        <v>5.05</v>
      </c>
      <c r="AF6111" s="35"/>
      <c r="AG6111" s="36"/>
      <c r="AH6111" s="36"/>
      <c r="AJ6111" s="37"/>
      <c r="AK6111" s="37"/>
    </row>
    <row r="6112" spans="6:37" x14ac:dyDescent="0.25">
      <c r="F6112" s="106"/>
      <c r="J6112" s="110">
        <v>51342</v>
      </c>
      <c r="K6112" s="106">
        <v>5.05</v>
      </c>
      <c r="AF6112" s="35"/>
      <c r="AG6112" s="36"/>
      <c r="AH6112" s="36"/>
      <c r="AJ6112" s="37"/>
      <c r="AK6112" s="37"/>
    </row>
    <row r="6113" spans="6:37" x14ac:dyDescent="0.25">
      <c r="F6113" s="106"/>
      <c r="J6113" s="110">
        <v>51343</v>
      </c>
      <c r="K6113" s="106">
        <v>5.05</v>
      </c>
      <c r="AF6113" s="35"/>
      <c r="AG6113" s="36"/>
      <c r="AH6113" s="36"/>
      <c r="AJ6113" s="37"/>
      <c r="AK6113" s="37"/>
    </row>
    <row r="6114" spans="6:37" x14ac:dyDescent="0.25">
      <c r="F6114" s="106"/>
      <c r="J6114" s="110">
        <v>51344</v>
      </c>
      <c r="K6114" s="106">
        <v>5.05</v>
      </c>
      <c r="AF6114" s="35"/>
      <c r="AG6114" s="36"/>
      <c r="AH6114" s="36"/>
      <c r="AJ6114" s="37"/>
      <c r="AK6114" s="37"/>
    </row>
    <row r="6115" spans="6:37" x14ac:dyDescent="0.25">
      <c r="F6115" s="106"/>
      <c r="J6115" s="110">
        <v>51345</v>
      </c>
      <c r="K6115" s="106">
        <v>5.05</v>
      </c>
      <c r="AF6115" s="35"/>
      <c r="AG6115" s="36"/>
      <c r="AH6115" s="36"/>
      <c r="AJ6115" s="37"/>
      <c r="AK6115" s="37"/>
    </row>
    <row r="6116" spans="6:37" x14ac:dyDescent="0.25">
      <c r="F6116" s="106"/>
      <c r="J6116" s="110">
        <v>51346</v>
      </c>
      <c r="K6116" s="106">
        <v>5.05</v>
      </c>
      <c r="AF6116" s="35"/>
      <c r="AG6116" s="36"/>
      <c r="AH6116" s="36"/>
      <c r="AJ6116" s="37"/>
      <c r="AK6116" s="37"/>
    </row>
    <row r="6117" spans="6:37" x14ac:dyDescent="0.25">
      <c r="F6117" s="106"/>
      <c r="J6117" s="110">
        <v>51347</v>
      </c>
      <c r="K6117" s="106">
        <v>5.05</v>
      </c>
      <c r="AF6117" s="35"/>
      <c r="AG6117" s="36"/>
      <c r="AH6117" s="36"/>
      <c r="AJ6117" s="37"/>
      <c r="AK6117" s="37"/>
    </row>
    <row r="6118" spans="6:37" x14ac:dyDescent="0.25">
      <c r="F6118" s="106"/>
      <c r="J6118" s="110">
        <v>51348</v>
      </c>
      <c r="K6118" s="106">
        <v>5.05</v>
      </c>
      <c r="AF6118" s="35"/>
      <c r="AG6118" s="36"/>
      <c r="AH6118" s="36"/>
      <c r="AJ6118" s="37"/>
      <c r="AK6118" s="37"/>
    </row>
    <row r="6119" spans="6:37" x14ac:dyDescent="0.25">
      <c r="F6119" s="106"/>
      <c r="J6119" s="110">
        <v>51349</v>
      </c>
      <c r="K6119" s="106">
        <v>5.05</v>
      </c>
      <c r="AF6119" s="35"/>
      <c r="AG6119" s="36"/>
      <c r="AH6119" s="36"/>
      <c r="AJ6119" s="37"/>
      <c r="AK6119" s="37"/>
    </row>
    <row r="6120" spans="6:37" x14ac:dyDescent="0.25">
      <c r="F6120" s="106"/>
      <c r="J6120" s="110">
        <v>51350</v>
      </c>
      <c r="K6120" s="106">
        <v>5.05</v>
      </c>
      <c r="AF6120" s="35"/>
      <c r="AG6120" s="36"/>
      <c r="AH6120" s="36"/>
      <c r="AJ6120" s="37"/>
      <c r="AK6120" s="37"/>
    </row>
    <row r="6121" spans="6:37" x14ac:dyDescent="0.25">
      <c r="F6121" s="106"/>
      <c r="J6121" s="110">
        <v>51351</v>
      </c>
      <c r="K6121" s="106">
        <v>5.05</v>
      </c>
      <c r="AF6121" s="35"/>
      <c r="AG6121" s="36"/>
      <c r="AH6121" s="36"/>
      <c r="AJ6121" s="37"/>
      <c r="AK6121" s="37"/>
    </row>
    <row r="6122" spans="6:37" x14ac:dyDescent="0.25">
      <c r="F6122" s="106"/>
      <c r="J6122" s="110">
        <v>51352</v>
      </c>
      <c r="K6122" s="106">
        <v>5.05</v>
      </c>
      <c r="AF6122" s="35"/>
      <c r="AG6122" s="36"/>
      <c r="AH6122" s="36"/>
      <c r="AJ6122" s="37"/>
      <c r="AK6122" s="37"/>
    </row>
    <row r="6123" spans="6:37" x14ac:dyDescent="0.25">
      <c r="F6123" s="106"/>
      <c r="J6123" s="110">
        <v>51353</v>
      </c>
      <c r="K6123" s="106">
        <v>5.05</v>
      </c>
      <c r="AF6123" s="35"/>
      <c r="AG6123" s="36"/>
      <c r="AH6123" s="36"/>
      <c r="AJ6123" s="37"/>
      <c r="AK6123" s="37"/>
    </row>
    <row r="6124" spans="6:37" x14ac:dyDescent="0.25">
      <c r="F6124" s="106"/>
      <c r="J6124" s="110">
        <v>51354</v>
      </c>
      <c r="K6124" s="106">
        <v>5.05</v>
      </c>
      <c r="AF6124" s="35"/>
      <c r="AG6124" s="36"/>
      <c r="AH6124" s="36"/>
      <c r="AJ6124" s="37"/>
      <c r="AK6124" s="37"/>
    </row>
    <row r="6125" spans="6:37" x14ac:dyDescent="0.25">
      <c r="F6125" s="106"/>
      <c r="J6125" s="110">
        <v>51355</v>
      </c>
      <c r="K6125" s="106">
        <v>5.05</v>
      </c>
      <c r="AF6125" s="35"/>
      <c r="AG6125" s="36"/>
      <c r="AH6125" s="36"/>
      <c r="AJ6125" s="37"/>
      <c r="AK6125" s="37"/>
    </row>
    <row r="6126" spans="6:37" x14ac:dyDescent="0.25">
      <c r="F6126" s="106"/>
      <c r="J6126" s="110">
        <v>51356</v>
      </c>
      <c r="K6126" s="106">
        <v>5.05</v>
      </c>
      <c r="AF6126" s="35"/>
      <c r="AG6126" s="36"/>
      <c r="AH6126" s="36"/>
      <c r="AJ6126" s="37"/>
      <c r="AK6126" s="37"/>
    </row>
    <row r="6127" spans="6:37" x14ac:dyDescent="0.25">
      <c r="F6127" s="106"/>
      <c r="J6127" s="110">
        <v>51357</v>
      </c>
      <c r="K6127" s="106">
        <v>5.05</v>
      </c>
      <c r="AF6127" s="35"/>
      <c r="AG6127" s="36"/>
      <c r="AH6127" s="36"/>
      <c r="AJ6127" s="37"/>
      <c r="AK6127" s="37"/>
    </row>
    <row r="6128" spans="6:37" x14ac:dyDescent="0.25">
      <c r="F6128" s="106"/>
      <c r="J6128" s="110">
        <v>51358</v>
      </c>
      <c r="K6128" s="106">
        <v>5.05</v>
      </c>
      <c r="AF6128" s="35"/>
      <c r="AG6128" s="36"/>
      <c r="AH6128" s="36"/>
      <c r="AJ6128" s="37"/>
      <c r="AK6128" s="37"/>
    </row>
    <row r="6129" spans="6:37" x14ac:dyDescent="0.25">
      <c r="F6129" s="106"/>
      <c r="J6129" s="110">
        <v>51359</v>
      </c>
      <c r="K6129" s="106">
        <v>5.05</v>
      </c>
      <c r="AF6129" s="35"/>
      <c r="AG6129" s="36"/>
      <c r="AH6129" s="36"/>
      <c r="AJ6129" s="37"/>
      <c r="AK6129" s="37"/>
    </row>
    <row r="6130" spans="6:37" x14ac:dyDescent="0.25">
      <c r="F6130" s="106"/>
      <c r="J6130" s="110">
        <v>51360</v>
      </c>
      <c r="K6130" s="106">
        <v>5.05</v>
      </c>
      <c r="AF6130" s="35"/>
      <c r="AG6130" s="36"/>
      <c r="AH6130" s="36"/>
      <c r="AJ6130" s="37"/>
      <c r="AK6130" s="37"/>
    </row>
    <row r="6131" spans="6:37" x14ac:dyDescent="0.25">
      <c r="F6131" s="106"/>
      <c r="J6131" s="110">
        <v>51361</v>
      </c>
      <c r="K6131" s="106">
        <v>5.05</v>
      </c>
      <c r="AF6131" s="35"/>
      <c r="AG6131" s="36"/>
      <c r="AH6131" s="36"/>
      <c r="AJ6131" s="37"/>
      <c r="AK6131" s="37"/>
    </row>
    <row r="6132" spans="6:37" x14ac:dyDescent="0.25">
      <c r="F6132" s="106"/>
      <c r="J6132" s="110">
        <v>51362</v>
      </c>
      <c r="K6132" s="106">
        <v>5.05</v>
      </c>
      <c r="AF6132" s="35"/>
      <c r="AG6132" s="36"/>
      <c r="AH6132" s="36"/>
      <c r="AJ6132" s="37"/>
      <c r="AK6132" s="37"/>
    </row>
    <row r="6133" spans="6:37" x14ac:dyDescent="0.25">
      <c r="F6133" s="106"/>
      <c r="J6133" s="110">
        <v>51363</v>
      </c>
      <c r="K6133" s="106">
        <v>5.05</v>
      </c>
      <c r="AF6133" s="35"/>
      <c r="AG6133" s="36"/>
      <c r="AH6133" s="36"/>
      <c r="AJ6133" s="37"/>
      <c r="AK6133" s="37"/>
    </row>
    <row r="6134" spans="6:37" x14ac:dyDescent="0.25">
      <c r="F6134" s="106"/>
      <c r="J6134" s="110">
        <v>51364</v>
      </c>
      <c r="K6134" s="106">
        <v>5.05</v>
      </c>
      <c r="AF6134" s="35"/>
      <c r="AG6134" s="36"/>
      <c r="AH6134" s="36"/>
      <c r="AJ6134" s="37"/>
      <c r="AK6134" s="37"/>
    </row>
    <row r="6135" spans="6:37" x14ac:dyDescent="0.25">
      <c r="F6135" s="106"/>
      <c r="J6135" s="110">
        <v>51365</v>
      </c>
      <c r="K6135" s="106">
        <v>5.05</v>
      </c>
      <c r="AF6135" s="35"/>
      <c r="AG6135" s="36"/>
      <c r="AH6135" s="36"/>
      <c r="AJ6135" s="37"/>
      <c r="AK6135" s="37"/>
    </row>
    <row r="6136" spans="6:37" x14ac:dyDescent="0.25">
      <c r="F6136" s="106"/>
      <c r="J6136" s="110">
        <v>51366</v>
      </c>
      <c r="K6136" s="106">
        <v>5.05</v>
      </c>
      <c r="AF6136" s="35"/>
      <c r="AG6136" s="36"/>
      <c r="AH6136" s="36"/>
      <c r="AJ6136" s="37"/>
      <c r="AK6136" s="37"/>
    </row>
    <row r="6137" spans="6:37" x14ac:dyDescent="0.25">
      <c r="F6137" s="106"/>
      <c r="J6137" s="110">
        <v>51367</v>
      </c>
      <c r="K6137" s="106">
        <v>5.05</v>
      </c>
      <c r="AF6137" s="35"/>
      <c r="AG6137" s="36"/>
      <c r="AH6137" s="36"/>
      <c r="AJ6137" s="37"/>
      <c r="AK6137" s="37"/>
    </row>
    <row r="6138" spans="6:37" x14ac:dyDescent="0.25">
      <c r="F6138" s="106"/>
      <c r="J6138" s="110">
        <v>51368</v>
      </c>
      <c r="K6138" s="106">
        <v>5.05</v>
      </c>
      <c r="AF6138" s="35"/>
      <c r="AG6138" s="36"/>
      <c r="AH6138" s="36"/>
      <c r="AJ6138" s="37"/>
      <c r="AK6138" s="37"/>
    </row>
    <row r="6139" spans="6:37" x14ac:dyDescent="0.25">
      <c r="F6139" s="106"/>
      <c r="J6139" s="110">
        <v>51369</v>
      </c>
      <c r="K6139" s="106">
        <v>5.05</v>
      </c>
      <c r="AF6139" s="35"/>
      <c r="AG6139" s="36"/>
      <c r="AH6139" s="36"/>
      <c r="AJ6139" s="37"/>
      <c r="AK6139" s="37"/>
    </row>
    <row r="6140" spans="6:37" x14ac:dyDescent="0.25">
      <c r="F6140" s="106"/>
      <c r="J6140" s="110">
        <v>51370</v>
      </c>
      <c r="K6140" s="106">
        <v>5.05</v>
      </c>
      <c r="AF6140" s="35"/>
      <c r="AG6140" s="36"/>
      <c r="AH6140" s="36"/>
      <c r="AJ6140" s="37"/>
      <c r="AK6140" s="37"/>
    </row>
    <row r="6141" spans="6:37" x14ac:dyDescent="0.25">
      <c r="F6141" s="106"/>
      <c r="J6141" s="110">
        <v>51371</v>
      </c>
      <c r="K6141" s="106">
        <v>5.05</v>
      </c>
      <c r="AF6141" s="35"/>
      <c r="AG6141" s="36"/>
      <c r="AH6141" s="36"/>
      <c r="AJ6141" s="37"/>
      <c r="AK6141" s="37"/>
    </row>
    <row r="6142" spans="6:37" x14ac:dyDescent="0.25">
      <c r="F6142" s="106"/>
      <c r="J6142" s="110">
        <v>51372</v>
      </c>
      <c r="K6142" s="106">
        <v>5.05</v>
      </c>
      <c r="AF6142" s="35"/>
      <c r="AG6142" s="36"/>
      <c r="AH6142" s="36"/>
      <c r="AJ6142" s="37"/>
      <c r="AK6142" s="37"/>
    </row>
    <row r="6143" spans="6:37" x14ac:dyDescent="0.25">
      <c r="F6143" s="106"/>
      <c r="J6143" s="110">
        <v>51373</v>
      </c>
      <c r="K6143" s="106">
        <v>5.05</v>
      </c>
      <c r="AF6143" s="35"/>
      <c r="AG6143" s="36"/>
      <c r="AH6143" s="36"/>
      <c r="AJ6143" s="37"/>
      <c r="AK6143" s="37"/>
    </row>
    <row r="6144" spans="6:37" x14ac:dyDescent="0.25">
      <c r="F6144" s="106"/>
      <c r="J6144" s="110">
        <v>51374</v>
      </c>
      <c r="K6144" s="106">
        <v>5.05</v>
      </c>
      <c r="AF6144" s="35"/>
      <c r="AG6144" s="36"/>
      <c r="AH6144" s="36"/>
      <c r="AJ6144" s="37"/>
      <c r="AK6144" s="37"/>
    </row>
    <row r="6145" spans="6:37" x14ac:dyDescent="0.25">
      <c r="F6145" s="106"/>
      <c r="J6145" s="110">
        <v>51375</v>
      </c>
      <c r="K6145" s="106">
        <v>5.05</v>
      </c>
      <c r="AF6145" s="35"/>
      <c r="AG6145" s="36"/>
      <c r="AH6145" s="36"/>
      <c r="AJ6145" s="37"/>
      <c r="AK6145" s="37"/>
    </row>
    <row r="6146" spans="6:37" x14ac:dyDescent="0.25">
      <c r="F6146" s="106"/>
      <c r="J6146" s="110">
        <v>51376</v>
      </c>
      <c r="K6146" s="106">
        <v>5.05</v>
      </c>
      <c r="AF6146" s="35"/>
      <c r="AG6146" s="36"/>
      <c r="AH6146" s="36"/>
      <c r="AJ6146" s="37"/>
      <c r="AK6146" s="37"/>
    </row>
    <row r="6147" spans="6:37" x14ac:dyDescent="0.25">
      <c r="F6147" s="106"/>
      <c r="J6147" s="110">
        <v>51377</v>
      </c>
      <c r="K6147" s="106">
        <v>5.05</v>
      </c>
      <c r="AF6147" s="35"/>
      <c r="AG6147" s="36"/>
      <c r="AH6147" s="36"/>
      <c r="AJ6147" s="37"/>
      <c r="AK6147" s="37"/>
    </row>
    <row r="6148" spans="6:37" x14ac:dyDescent="0.25">
      <c r="F6148" s="106"/>
      <c r="J6148" s="110">
        <v>51378</v>
      </c>
      <c r="K6148" s="106">
        <v>5.05</v>
      </c>
      <c r="AF6148" s="35"/>
      <c r="AG6148" s="36"/>
      <c r="AH6148" s="36"/>
      <c r="AJ6148" s="37"/>
      <c r="AK6148" s="37"/>
    </row>
    <row r="6149" spans="6:37" x14ac:dyDescent="0.25">
      <c r="F6149" s="106"/>
      <c r="J6149" s="110">
        <v>51379</v>
      </c>
      <c r="K6149" s="106">
        <v>5.05</v>
      </c>
      <c r="AF6149" s="35"/>
      <c r="AG6149" s="36"/>
      <c r="AH6149" s="36"/>
      <c r="AJ6149" s="37"/>
      <c r="AK6149" s="37"/>
    </row>
    <row r="6150" spans="6:37" x14ac:dyDescent="0.25">
      <c r="F6150" s="106"/>
      <c r="J6150" s="110">
        <v>51380</v>
      </c>
      <c r="K6150" s="106">
        <v>5.05</v>
      </c>
      <c r="AF6150" s="35"/>
      <c r="AG6150" s="36"/>
      <c r="AH6150" s="36"/>
      <c r="AJ6150" s="37"/>
      <c r="AK6150" s="37"/>
    </row>
    <row r="6151" spans="6:37" x14ac:dyDescent="0.25">
      <c r="F6151" s="106"/>
      <c r="J6151" s="110">
        <v>51381</v>
      </c>
      <c r="K6151" s="106">
        <v>5.05</v>
      </c>
      <c r="AF6151" s="35"/>
      <c r="AG6151" s="36"/>
      <c r="AH6151" s="36"/>
      <c r="AJ6151" s="37"/>
      <c r="AK6151" s="37"/>
    </row>
    <row r="6152" spans="6:37" x14ac:dyDescent="0.25">
      <c r="F6152" s="106"/>
      <c r="J6152" s="110">
        <v>51382</v>
      </c>
      <c r="K6152" s="106">
        <v>5.05</v>
      </c>
      <c r="AF6152" s="35"/>
      <c r="AG6152" s="36"/>
      <c r="AH6152" s="36"/>
      <c r="AJ6152" s="37"/>
      <c r="AK6152" s="37"/>
    </row>
    <row r="6153" spans="6:37" x14ac:dyDescent="0.25">
      <c r="F6153" s="106"/>
      <c r="J6153" s="110">
        <v>51383</v>
      </c>
      <c r="K6153" s="106">
        <v>5.05</v>
      </c>
      <c r="AF6153" s="35"/>
      <c r="AG6153" s="36"/>
      <c r="AH6153" s="36"/>
      <c r="AJ6153" s="37"/>
      <c r="AK6153" s="37"/>
    </row>
    <row r="6154" spans="6:37" x14ac:dyDescent="0.25">
      <c r="F6154" s="106"/>
      <c r="J6154" s="110">
        <v>51384</v>
      </c>
      <c r="K6154" s="106">
        <v>5.05</v>
      </c>
      <c r="AF6154" s="35"/>
      <c r="AG6154" s="36"/>
      <c r="AH6154" s="36"/>
      <c r="AJ6154" s="37"/>
      <c r="AK6154" s="37"/>
    </row>
    <row r="6155" spans="6:37" x14ac:dyDescent="0.25">
      <c r="F6155" s="106"/>
      <c r="J6155" s="110">
        <v>51385</v>
      </c>
      <c r="K6155" s="106">
        <v>5.05</v>
      </c>
      <c r="AF6155" s="35"/>
      <c r="AG6155" s="36"/>
      <c r="AH6155" s="36"/>
      <c r="AJ6155" s="37"/>
      <c r="AK6155" s="37"/>
    </row>
    <row r="6156" spans="6:37" x14ac:dyDescent="0.25">
      <c r="F6156" s="106"/>
      <c r="J6156" s="110">
        <v>51386</v>
      </c>
      <c r="K6156" s="106">
        <v>5.05</v>
      </c>
      <c r="AF6156" s="35"/>
      <c r="AG6156" s="36"/>
      <c r="AH6156" s="36"/>
      <c r="AJ6156" s="37"/>
      <c r="AK6156" s="37"/>
    </row>
    <row r="6157" spans="6:37" x14ac:dyDescent="0.25">
      <c r="F6157" s="106"/>
      <c r="J6157" s="110">
        <v>51387</v>
      </c>
      <c r="K6157" s="106">
        <v>5.05</v>
      </c>
      <c r="AF6157" s="35"/>
      <c r="AG6157" s="36"/>
      <c r="AH6157" s="36"/>
      <c r="AJ6157" s="37"/>
      <c r="AK6157" s="37"/>
    </row>
    <row r="6158" spans="6:37" x14ac:dyDescent="0.25">
      <c r="F6158" s="106"/>
      <c r="J6158" s="110">
        <v>51388</v>
      </c>
      <c r="K6158" s="106">
        <v>5.05</v>
      </c>
      <c r="AF6158" s="35"/>
      <c r="AG6158" s="36"/>
      <c r="AH6158" s="36"/>
      <c r="AJ6158" s="37"/>
      <c r="AK6158" s="37"/>
    </row>
    <row r="6159" spans="6:37" x14ac:dyDescent="0.25">
      <c r="F6159" s="106"/>
      <c r="J6159" s="110">
        <v>51389</v>
      </c>
      <c r="K6159" s="106">
        <v>5.05</v>
      </c>
      <c r="AF6159" s="35"/>
      <c r="AG6159" s="36"/>
      <c r="AH6159" s="36"/>
      <c r="AJ6159" s="37"/>
      <c r="AK6159" s="37"/>
    </row>
    <row r="6160" spans="6:37" x14ac:dyDescent="0.25">
      <c r="F6160" s="106"/>
      <c r="J6160" s="110">
        <v>51390</v>
      </c>
      <c r="K6160" s="106">
        <v>5.05</v>
      </c>
      <c r="AF6160" s="35"/>
      <c r="AG6160" s="36"/>
      <c r="AH6160" s="36"/>
      <c r="AJ6160" s="37"/>
      <c r="AK6160" s="37"/>
    </row>
    <row r="6161" spans="6:37" x14ac:dyDescent="0.25">
      <c r="F6161" s="106"/>
      <c r="J6161" s="110">
        <v>51391</v>
      </c>
      <c r="K6161" s="106">
        <v>5.05</v>
      </c>
      <c r="AF6161" s="35"/>
      <c r="AG6161" s="36"/>
      <c r="AH6161" s="36"/>
      <c r="AJ6161" s="37"/>
      <c r="AK6161" s="37"/>
    </row>
    <row r="6162" spans="6:37" x14ac:dyDescent="0.25">
      <c r="F6162" s="106"/>
      <c r="J6162" s="110">
        <v>51392</v>
      </c>
      <c r="K6162" s="106">
        <v>5.05</v>
      </c>
      <c r="AF6162" s="35"/>
      <c r="AG6162" s="36"/>
      <c r="AH6162" s="36"/>
      <c r="AJ6162" s="37"/>
      <c r="AK6162" s="37"/>
    </row>
    <row r="6163" spans="6:37" x14ac:dyDescent="0.25">
      <c r="F6163" s="106"/>
      <c r="J6163" s="110">
        <v>51393</v>
      </c>
      <c r="K6163" s="106">
        <v>5.05</v>
      </c>
      <c r="AF6163" s="35"/>
      <c r="AG6163" s="36"/>
      <c r="AH6163" s="36"/>
      <c r="AJ6163" s="37"/>
      <c r="AK6163" s="37"/>
    </row>
    <row r="6164" spans="6:37" x14ac:dyDescent="0.25">
      <c r="F6164" s="106"/>
      <c r="J6164" s="110">
        <v>51394</v>
      </c>
      <c r="K6164" s="106">
        <v>5.05</v>
      </c>
      <c r="AF6164" s="35"/>
      <c r="AG6164" s="36"/>
      <c r="AH6164" s="36"/>
      <c r="AJ6164" s="37"/>
      <c r="AK6164" s="37"/>
    </row>
    <row r="6165" spans="6:37" x14ac:dyDescent="0.25">
      <c r="F6165" s="106"/>
      <c r="J6165" s="110">
        <v>51395</v>
      </c>
      <c r="K6165" s="106">
        <v>5.05</v>
      </c>
      <c r="AF6165" s="35"/>
      <c r="AG6165" s="36"/>
      <c r="AH6165" s="36"/>
      <c r="AJ6165" s="37"/>
      <c r="AK6165" s="37"/>
    </row>
    <row r="6166" spans="6:37" x14ac:dyDescent="0.25">
      <c r="F6166" s="106"/>
      <c r="J6166" s="110">
        <v>51396</v>
      </c>
      <c r="K6166" s="106">
        <v>5.05</v>
      </c>
      <c r="AF6166" s="35"/>
      <c r="AG6166" s="36"/>
      <c r="AH6166" s="36"/>
      <c r="AJ6166" s="37"/>
      <c r="AK6166" s="37"/>
    </row>
    <row r="6167" spans="6:37" x14ac:dyDescent="0.25">
      <c r="F6167" s="106"/>
      <c r="J6167" s="110">
        <v>51397</v>
      </c>
      <c r="K6167" s="106">
        <v>5.05</v>
      </c>
      <c r="AF6167" s="35"/>
      <c r="AG6167" s="36"/>
      <c r="AH6167" s="36"/>
      <c r="AJ6167" s="37"/>
      <c r="AK6167" s="37"/>
    </row>
    <row r="6168" spans="6:37" x14ac:dyDescent="0.25">
      <c r="F6168" s="106"/>
      <c r="J6168" s="110">
        <v>51398</v>
      </c>
      <c r="K6168" s="106">
        <v>5.05</v>
      </c>
      <c r="AF6168" s="35"/>
      <c r="AG6168" s="36"/>
      <c r="AH6168" s="36"/>
      <c r="AJ6168" s="37"/>
      <c r="AK6168" s="37"/>
    </row>
    <row r="6169" spans="6:37" x14ac:dyDescent="0.25">
      <c r="F6169" s="106"/>
      <c r="J6169" s="110">
        <v>51399</v>
      </c>
      <c r="K6169" s="106">
        <v>5.05</v>
      </c>
      <c r="AF6169" s="35"/>
      <c r="AG6169" s="36"/>
      <c r="AH6169" s="36"/>
      <c r="AJ6169" s="37"/>
      <c r="AK6169" s="37"/>
    </row>
    <row r="6170" spans="6:37" x14ac:dyDescent="0.25">
      <c r="F6170" s="106"/>
      <c r="J6170" s="110">
        <v>51400</v>
      </c>
      <c r="K6170" s="106">
        <v>5.05</v>
      </c>
      <c r="AF6170" s="35"/>
      <c r="AG6170" s="36"/>
      <c r="AH6170" s="36"/>
      <c r="AJ6170" s="37"/>
      <c r="AK6170" s="37"/>
    </row>
    <row r="6171" spans="6:37" x14ac:dyDescent="0.25">
      <c r="F6171" s="106"/>
      <c r="J6171" s="110">
        <v>51401</v>
      </c>
      <c r="K6171" s="106">
        <v>5.05</v>
      </c>
      <c r="AF6171" s="35"/>
      <c r="AG6171" s="36"/>
      <c r="AH6171" s="36"/>
      <c r="AJ6171" s="37"/>
      <c r="AK6171" s="37"/>
    </row>
    <row r="6172" spans="6:37" x14ac:dyDescent="0.25">
      <c r="F6172" s="106"/>
      <c r="J6172" s="110">
        <v>51402</v>
      </c>
      <c r="K6172" s="106">
        <v>5.05</v>
      </c>
      <c r="AF6172" s="35"/>
      <c r="AG6172" s="36"/>
      <c r="AH6172" s="36"/>
      <c r="AJ6172" s="37"/>
      <c r="AK6172" s="37"/>
    </row>
    <row r="6173" spans="6:37" x14ac:dyDescent="0.25">
      <c r="F6173" s="106"/>
      <c r="J6173" s="110">
        <v>51403</v>
      </c>
      <c r="K6173" s="106">
        <v>5.05</v>
      </c>
      <c r="AF6173" s="35"/>
      <c r="AG6173" s="36"/>
      <c r="AH6173" s="36"/>
      <c r="AJ6173" s="37"/>
      <c r="AK6173" s="37"/>
    </row>
    <row r="6174" spans="6:37" x14ac:dyDescent="0.25">
      <c r="F6174" s="106"/>
      <c r="J6174" s="110">
        <v>51404</v>
      </c>
      <c r="K6174" s="106">
        <v>5.05</v>
      </c>
      <c r="AF6174" s="35"/>
      <c r="AG6174" s="36"/>
      <c r="AH6174" s="36"/>
      <c r="AJ6174" s="37"/>
      <c r="AK6174" s="37"/>
    </row>
    <row r="6175" spans="6:37" x14ac:dyDescent="0.25">
      <c r="F6175" s="106"/>
      <c r="J6175" s="110">
        <v>51405</v>
      </c>
      <c r="K6175" s="106">
        <v>5.05</v>
      </c>
      <c r="AF6175" s="35"/>
      <c r="AG6175" s="36"/>
      <c r="AH6175" s="36"/>
      <c r="AJ6175" s="37"/>
      <c r="AK6175" s="37"/>
    </row>
    <row r="6176" spans="6:37" x14ac:dyDescent="0.25">
      <c r="F6176" s="106"/>
      <c r="J6176" s="110">
        <v>51406</v>
      </c>
      <c r="K6176" s="106">
        <v>5.05</v>
      </c>
      <c r="AF6176" s="35"/>
      <c r="AG6176" s="36"/>
      <c r="AH6176" s="36"/>
      <c r="AJ6176" s="37"/>
      <c r="AK6176" s="37"/>
    </row>
    <row r="6177" spans="6:37" x14ac:dyDescent="0.25">
      <c r="F6177" s="106"/>
      <c r="J6177" s="110">
        <v>51407</v>
      </c>
      <c r="K6177" s="106">
        <v>5.05</v>
      </c>
      <c r="AF6177" s="35"/>
      <c r="AG6177" s="36"/>
      <c r="AH6177" s="36"/>
      <c r="AJ6177" s="37"/>
      <c r="AK6177" s="37"/>
    </row>
    <row r="6178" spans="6:37" x14ac:dyDescent="0.25">
      <c r="F6178" s="106"/>
      <c r="J6178" s="110">
        <v>51408</v>
      </c>
      <c r="K6178" s="106">
        <v>5.05</v>
      </c>
      <c r="AF6178" s="35"/>
      <c r="AG6178" s="36"/>
      <c r="AH6178" s="36"/>
      <c r="AJ6178" s="37"/>
      <c r="AK6178" s="37"/>
    </row>
    <row r="6179" spans="6:37" x14ac:dyDescent="0.25">
      <c r="F6179" s="106"/>
      <c r="J6179" s="110">
        <v>51409</v>
      </c>
      <c r="K6179" s="106">
        <v>5.05</v>
      </c>
      <c r="AF6179" s="35"/>
      <c r="AG6179" s="36"/>
      <c r="AH6179" s="36"/>
      <c r="AJ6179" s="37"/>
      <c r="AK6179" s="37"/>
    </row>
    <row r="6180" spans="6:37" x14ac:dyDescent="0.25">
      <c r="F6180" s="106"/>
      <c r="J6180" s="110">
        <v>51410</v>
      </c>
      <c r="K6180" s="106">
        <v>5.05</v>
      </c>
      <c r="AF6180" s="35"/>
      <c r="AG6180" s="36"/>
      <c r="AH6180" s="36"/>
      <c r="AJ6180" s="37"/>
      <c r="AK6180" s="37"/>
    </row>
    <row r="6181" spans="6:37" x14ac:dyDescent="0.25">
      <c r="F6181" s="106"/>
      <c r="J6181" s="110">
        <v>51411</v>
      </c>
      <c r="K6181" s="106">
        <v>5.05</v>
      </c>
      <c r="AF6181" s="35"/>
      <c r="AG6181" s="36"/>
      <c r="AH6181" s="36"/>
      <c r="AJ6181" s="37"/>
      <c r="AK6181" s="37"/>
    </row>
    <row r="6182" spans="6:37" x14ac:dyDescent="0.25">
      <c r="F6182" s="106"/>
      <c r="J6182" s="110">
        <v>51412</v>
      </c>
      <c r="K6182" s="106">
        <v>5.05</v>
      </c>
      <c r="AF6182" s="35"/>
      <c r="AG6182" s="36"/>
      <c r="AH6182" s="36"/>
      <c r="AJ6182" s="37"/>
      <c r="AK6182" s="37"/>
    </row>
    <row r="6183" spans="6:37" x14ac:dyDescent="0.25">
      <c r="F6183" s="106"/>
      <c r="J6183" s="110">
        <v>51413</v>
      </c>
      <c r="K6183" s="106">
        <v>5.05</v>
      </c>
      <c r="AF6183" s="35"/>
      <c r="AG6183" s="36"/>
      <c r="AH6183" s="36"/>
      <c r="AJ6183" s="37"/>
      <c r="AK6183" s="37"/>
    </row>
    <row r="6184" spans="6:37" x14ac:dyDescent="0.25">
      <c r="F6184" s="106"/>
      <c r="J6184" s="110">
        <v>51414</v>
      </c>
      <c r="K6184" s="106">
        <v>5.05</v>
      </c>
      <c r="AF6184" s="35"/>
      <c r="AG6184" s="36"/>
      <c r="AH6184" s="36"/>
      <c r="AJ6184" s="37"/>
      <c r="AK6184" s="37"/>
    </row>
    <row r="6185" spans="6:37" x14ac:dyDescent="0.25">
      <c r="F6185" s="106"/>
      <c r="J6185" s="110">
        <v>51415</v>
      </c>
      <c r="K6185" s="106">
        <v>5.05</v>
      </c>
      <c r="AF6185" s="35"/>
      <c r="AG6185" s="36"/>
      <c r="AH6185" s="36"/>
      <c r="AJ6185" s="37"/>
      <c r="AK6185" s="37"/>
    </row>
    <row r="6186" spans="6:37" x14ac:dyDescent="0.25">
      <c r="F6186" s="106"/>
      <c r="J6186" s="110">
        <v>51416</v>
      </c>
      <c r="K6186" s="106">
        <v>5.05</v>
      </c>
      <c r="AF6186" s="35"/>
      <c r="AG6186" s="36"/>
      <c r="AH6186" s="36"/>
      <c r="AJ6186" s="37"/>
      <c r="AK6186" s="37"/>
    </row>
    <row r="6187" spans="6:37" x14ac:dyDescent="0.25">
      <c r="F6187" s="106"/>
      <c r="J6187" s="110">
        <v>51417</v>
      </c>
      <c r="K6187" s="106">
        <v>5.05</v>
      </c>
      <c r="AF6187" s="35"/>
      <c r="AG6187" s="36"/>
      <c r="AH6187" s="36"/>
      <c r="AJ6187" s="37"/>
      <c r="AK6187" s="37"/>
    </row>
    <row r="6188" spans="6:37" x14ac:dyDescent="0.25">
      <c r="F6188" s="106"/>
      <c r="J6188" s="110">
        <v>51418</v>
      </c>
      <c r="K6188" s="106">
        <v>5.05</v>
      </c>
      <c r="AF6188" s="35"/>
      <c r="AG6188" s="36"/>
      <c r="AH6188" s="36"/>
      <c r="AJ6188" s="37"/>
      <c r="AK6188" s="37"/>
    </row>
    <row r="6189" spans="6:37" x14ac:dyDescent="0.25">
      <c r="F6189" s="106"/>
      <c r="J6189" s="110">
        <v>51419</v>
      </c>
      <c r="K6189" s="106">
        <v>5.05</v>
      </c>
      <c r="AF6189" s="35"/>
      <c r="AG6189" s="36"/>
      <c r="AH6189" s="36"/>
      <c r="AJ6189" s="37"/>
      <c r="AK6189" s="37"/>
    </row>
    <row r="6190" spans="6:37" x14ac:dyDescent="0.25">
      <c r="F6190" s="106"/>
      <c r="J6190" s="110">
        <v>51420</v>
      </c>
      <c r="K6190" s="106">
        <v>5.05</v>
      </c>
      <c r="AF6190" s="35"/>
      <c r="AG6190" s="36"/>
      <c r="AH6190" s="36"/>
      <c r="AJ6190" s="37"/>
      <c r="AK6190" s="37"/>
    </row>
    <row r="6191" spans="6:37" x14ac:dyDescent="0.25">
      <c r="F6191" s="106"/>
      <c r="J6191" s="110">
        <v>51421</v>
      </c>
      <c r="K6191" s="106">
        <v>5.05</v>
      </c>
      <c r="AF6191" s="35"/>
      <c r="AG6191" s="36"/>
      <c r="AH6191" s="36"/>
      <c r="AJ6191" s="37"/>
      <c r="AK6191" s="37"/>
    </row>
    <row r="6192" spans="6:37" x14ac:dyDescent="0.25">
      <c r="F6192" s="106"/>
      <c r="J6192" s="110">
        <v>51422</v>
      </c>
      <c r="K6192" s="106">
        <v>5.05</v>
      </c>
      <c r="AF6192" s="35"/>
      <c r="AG6192" s="36"/>
      <c r="AH6192" s="36"/>
      <c r="AJ6192" s="37"/>
      <c r="AK6192" s="37"/>
    </row>
    <row r="6193" spans="6:37" x14ac:dyDescent="0.25">
      <c r="F6193" s="106"/>
      <c r="J6193" s="110">
        <v>51423</v>
      </c>
      <c r="K6193" s="106">
        <v>5.05</v>
      </c>
      <c r="AF6193" s="35"/>
      <c r="AG6193" s="36"/>
      <c r="AH6193" s="36"/>
      <c r="AJ6193" s="37"/>
      <c r="AK6193" s="37"/>
    </row>
    <row r="6194" spans="6:37" x14ac:dyDescent="0.25">
      <c r="F6194" s="106"/>
      <c r="J6194" s="110">
        <v>51424</v>
      </c>
      <c r="K6194" s="106">
        <v>5.05</v>
      </c>
      <c r="AF6194" s="35"/>
      <c r="AG6194" s="36"/>
      <c r="AH6194" s="36"/>
      <c r="AJ6194" s="37"/>
      <c r="AK6194" s="37"/>
    </row>
    <row r="6195" spans="6:37" x14ac:dyDescent="0.25">
      <c r="F6195" s="106"/>
      <c r="J6195" s="110">
        <v>51425</v>
      </c>
      <c r="K6195" s="106">
        <v>5.05</v>
      </c>
      <c r="AF6195" s="35"/>
      <c r="AG6195" s="36"/>
      <c r="AH6195" s="36"/>
      <c r="AJ6195" s="37"/>
      <c r="AK6195" s="37"/>
    </row>
    <row r="6196" spans="6:37" x14ac:dyDescent="0.25">
      <c r="F6196" s="106"/>
      <c r="J6196" s="110">
        <v>51426</v>
      </c>
      <c r="K6196" s="106">
        <v>5.05</v>
      </c>
      <c r="AF6196" s="35"/>
      <c r="AG6196" s="36"/>
      <c r="AH6196" s="36"/>
      <c r="AJ6196" s="37"/>
      <c r="AK6196" s="37"/>
    </row>
    <row r="6197" spans="6:37" x14ac:dyDescent="0.25">
      <c r="F6197" s="106"/>
      <c r="J6197" s="110">
        <v>51427</v>
      </c>
      <c r="K6197" s="106">
        <v>5.05</v>
      </c>
      <c r="AF6197" s="35"/>
      <c r="AG6197" s="36"/>
      <c r="AH6197" s="36"/>
      <c r="AJ6197" s="37"/>
      <c r="AK6197" s="37"/>
    </row>
    <row r="6198" spans="6:37" x14ac:dyDescent="0.25">
      <c r="F6198" s="106"/>
      <c r="J6198" s="110">
        <v>51428</v>
      </c>
      <c r="K6198" s="106">
        <v>5.05</v>
      </c>
      <c r="AF6198" s="35"/>
      <c r="AG6198" s="36"/>
      <c r="AH6198" s="36"/>
      <c r="AJ6198" s="37"/>
      <c r="AK6198" s="37"/>
    </row>
    <row r="6199" spans="6:37" x14ac:dyDescent="0.25">
      <c r="F6199" s="106"/>
      <c r="J6199" s="110">
        <v>51429</v>
      </c>
      <c r="K6199" s="106">
        <v>5.05</v>
      </c>
      <c r="AF6199" s="35"/>
      <c r="AG6199" s="36"/>
      <c r="AH6199" s="36"/>
      <c r="AJ6199" s="37"/>
      <c r="AK6199" s="37"/>
    </row>
    <row r="6200" spans="6:37" x14ac:dyDescent="0.25">
      <c r="F6200" s="106"/>
      <c r="J6200" s="110">
        <v>51430</v>
      </c>
      <c r="K6200" s="106">
        <v>5.05</v>
      </c>
      <c r="AF6200" s="35"/>
      <c r="AG6200" s="36"/>
      <c r="AH6200" s="36"/>
      <c r="AJ6200" s="37"/>
      <c r="AK6200" s="37"/>
    </row>
    <row r="6201" spans="6:37" x14ac:dyDescent="0.25">
      <c r="F6201" s="106"/>
      <c r="J6201" s="110">
        <v>51431</v>
      </c>
      <c r="K6201" s="106">
        <v>5.05</v>
      </c>
      <c r="AF6201" s="35"/>
      <c r="AG6201" s="36"/>
      <c r="AH6201" s="36"/>
      <c r="AJ6201" s="37"/>
      <c r="AK6201" s="37"/>
    </row>
    <row r="6202" spans="6:37" x14ac:dyDescent="0.25">
      <c r="F6202" s="106"/>
      <c r="J6202" s="110">
        <v>51432</v>
      </c>
      <c r="K6202" s="106">
        <v>5.05</v>
      </c>
      <c r="AF6202" s="35"/>
      <c r="AG6202" s="36"/>
      <c r="AH6202" s="36"/>
      <c r="AJ6202" s="37"/>
      <c r="AK6202" s="37"/>
    </row>
    <row r="6203" spans="6:37" x14ac:dyDescent="0.25">
      <c r="F6203" s="106"/>
      <c r="J6203" s="110">
        <v>51433</v>
      </c>
      <c r="K6203" s="106">
        <v>5.05</v>
      </c>
      <c r="AF6203" s="35"/>
      <c r="AG6203" s="36"/>
      <c r="AH6203" s="36"/>
      <c r="AJ6203" s="37"/>
      <c r="AK6203" s="37"/>
    </row>
    <row r="6204" spans="6:37" x14ac:dyDescent="0.25">
      <c r="F6204" s="106"/>
      <c r="J6204" s="110">
        <v>51434</v>
      </c>
      <c r="K6204" s="106">
        <v>5.05</v>
      </c>
      <c r="AF6204" s="35"/>
      <c r="AG6204" s="36"/>
      <c r="AH6204" s="36"/>
      <c r="AJ6204" s="37"/>
      <c r="AK6204" s="37"/>
    </row>
    <row r="6205" spans="6:37" x14ac:dyDescent="0.25">
      <c r="F6205" s="106"/>
      <c r="J6205" s="110">
        <v>51435</v>
      </c>
      <c r="K6205" s="106">
        <v>5.05</v>
      </c>
      <c r="AF6205" s="35"/>
      <c r="AG6205" s="36"/>
      <c r="AH6205" s="36"/>
      <c r="AJ6205" s="37"/>
      <c r="AK6205" s="37"/>
    </row>
    <row r="6206" spans="6:37" x14ac:dyDescent="0.25">
      <c r="F6206" s="106"/>
      <c r="J6206" s="110">
        <v>51436</v>
      </c>
      <c r="K6206" s="106">
        <v>5.05</v>
      </c>
      <c r="AF6206" s="35"/>
      <c r="AG6206" s="36"/>
      <c r="AH6206" s="36"/>
      <c r="AJ6206" s="37"/>
      <c r="AK6206" s="37"/>
    </row>
    <row r="6207" spans="6:37" x14ac:dyDescent="0.25">
      <c r="F6207" s="106"/>
      <c r="J6207" s="110">
        <v>51437</v>
      </c>
      <c r="K6207" s="106">
        <v>5.05</v>
      </c>
      <c r="AF6207" s="35"/>
      <c r="AG6207" s="36"/>
      <c r="AH6207" s="36"/>
      <c r="AJ6207" s="37"/>
      <c r="AK6207" s="37"/>
    </row>
    <row r="6208" spans="6:37" x14ac:dyDescent="0.25">
      <c r="F6208" s="106"/>
      <c r="J6208" s="110">
        <v>51438</v>
      </c>
      <c r="K6208" s="106">
        <v>5.05</v>
      </c>
      <c r="AF6208" s="35"/>
      <c r="AG6208" s="36"/>
      <c r="AH6208" s="36"/>
      <c r="AJ6208" s="37"/>
      <c r="AK6208" s="37"/>
    </row>
    <row r="6209" spans="6:37" x14ac:dyDescent="0.25">
      <c r="F6209" s="106"/>
      <c r="J6209" s="110">
        <v>51439</v>
      </c>
      <c r="K6209" s="106">
        <v>5.05</v>
      </c>
      <c r="AF6209" s="35"/>
      <c r="AG6209" s="36"/>
      <c r="AH6209" s="36"/>
      <c r="AJ6209" s="37"/>
      <c r="AK6209" s="37"/>
    </row>
    <row r="6210" spans="6:37" x14ac:dyDescent="0.25">
      <c r="F6210" s="106"/>
      <c r="J6210" s="110">
        <v>51440</v>
      </c>
      <c r="K6210" s="106">
        <v>5.05</v>
      </c>
      <c r="AF6210" s="35"/>
      <c r="AG6210" s="36"/>
      <c r="AH6210" s="36"/>
      <c r="AJ6210" s="37"/>
      <c r="AK6210" s="37"/>
    </row>
    <row r="6211" spans="6:37" x14ac:dyDescent="0.25">
      <c r="F6211" s="106"/>
      <c r="J6211" s="110">
        <v>51441</v>
      </c>
      <c r="K6211" s="106">
        <v>5.05</v>
      </c>
      <c r="AF6211" s="35"/>
      <c r="AG6211" s="36"/>
      <c r="AH6211" s="36"/>
      <c r="AJ6211" s="37"/>
      <c r="AK6211" s="37"/>
    </row>
    <row r="6212" spans="6:37" x14ac:dyDescent="0.25">
      <c r="F6212" s="106"/>
      <c r="J6212" s="110">
        <v>51442</v>
      </c>
      <c r="K6212" s="106">
        <v>5.05</v>
      </c>
      <c r="AF6212" s="35"/>
      <c r="AG6212" s="36"/>
      <c r="AH6212" s="36"/>
      <c r="AJ6212" s="37"/>
      <c r="AK6212" s="37"/>
    </row>
    <row r="6213" spans="6:37" x14ac:dyDescent="0.25">
      <c r="F6213" s="106"/>
      <c r="J6213" s="110">
        <v>51443</v>
      </c>
      <c r="K6213" s="106">
        <v>5.05</v>
      </c>
      <c r="AF6213" s="35"/>
      <c r="AG6213" s="36"/>
      <c r="AH6213" s="36"/>
      <c r="AJ6213" s="37"/>
      <c r="AK6213" s="37"/>
    </row>
    <row r="6214" spans="6:37" x14ac:dyDescent="0.25">
      <c r="F6214" s="106"/>
      <c r="J6214" s="110">
        <v>51444</v>
      </c>
      <c r="K6214" s="106">
        <v>5.05</v>
      </c>
      <c r="AF6214" s="35"/>
      <c r="AG6214" s="36"/>
      <c r="AH6214" s="36"/>
      <c r="AJ6214" s="37"/>
      <c r="AK6214" s="37"/>
    </row>
    <row r="6215" spans="6:37" x14ac:dyDescent="0.25">
      <c r="F6215" s="106"/>
      <c r="J6215" s="110">
        <v>51445</v>
      </c>
      <c r="K6215" s="106">
        <v>5.05</v>
      </c>
      <c r="AF6215" s="35"/>
      <c r="AG6215" s="36"/>
      <c r="AH6215" s="36"/>
      <c r="AJ6215" s="37"/>
      <c r="AK6215" s="37"/>
    </row>
    <row r="6216" spans="6:37" x14ac:dyDescent="0.25">
      <c r="F6216" s="106"/>
      <c r="J6216" s="110">
        <v>51446</v>
      </c>
      <c r="K6216" s="106">
        <v>5.05</v>
      </c>
      <c r="AF6216" s="35"/>
      <c r="AG6216" s="36"/>
      <c r="AH6216" s="36"/>
      <c r="AJ6216" s="37"/>
      <c r="AK6216" s="37"/>
    </row>
    <row r="6217" spans="6:37" x14ac:dyDescent="0.25">
      <c r="F6217" s="106"/>
      <c r="J6217" s="110">
        <v>51447</v>
      </c>
      <c r="K6217" s="106">
        <v>5.05</v>
      </c>
      <c r="AF6217" s="35"/>
      <c r="AG6217" s="36"/>
      <c r="AH6217" s="36"/>
      <c r="AJ6217" s="37"/>
      <c r="AK6217" s="37"/>
    </row>
    <row r="6218" spans="6:37" x14ac:dyDescent="0.25">
      <c r="F6218" s="106"/>
      <c r="J6218" s="110">
        <v>51448</v>
      </c>
      <c r="K6218" s="106">
        <v>5.05</v>
      </c>
      <c r="AF6218" s="35"/>
      <c r="AG6218" s="36"/>
      <c r="AH6218" s="36"/>
      <c r="AJ6218" s="37"/>
      <c r="AK6218" s="37"/>
    </row>
    <row r="6219" spans="6:37" x14ac:dyDescent="0.25">
      <c r="F6219" s="106"/>
      <c r="J6219" s="110">
        <v>51449</v>
      </c>
      <c r="K6219" s="106">
        <v>5.05</v>
      </c>
      <c r="AF6219" s="35"/>
      <c r="AG6219" s="36"/>
      <c r="AH6219" s="36"/>
      <c r="AJ6219" s="37"/>
      <c r="AK6219" s="37"/>
    </row>
    <row r="6220" spans="6:37" x14ac:dyDescent="0.25">
      <c r="F6220" s="106"/>
      <c r="J6220" s="110">
        <v>51450</v>
      </c>
      <c r="K6220" s="106">
        <v>5.05</v>
      </c>
      <c r="AF6220" s="35"/>
      <c r="AG6220" s="36"/>
      <c r="AH6220" s="36"/>
      <c r="AJ6220" s="37"/>
      <c r="AK6220" s="37"/>
    </row>
    <row r="6221" spans="6:37" x14ac:dyDescent="0.25">
      <c r="F6221" s="106"/>
      <c r="J6221" s="110">
        <v>51451</v>
      </c>
      <c r="K6221" s="106">
        <v>5.05</v>
      </c>
      <c r="AF6221" s="35"/>
      <c r="AG6221" s="36"/>
      <c r="AH6221" s="36"/>
      <c r="AJ6221" s="37"/>
      <c r="AK6221" s="37"/>
    </row>
    <row r="6222" spans="6:37" x14ac:dyDescent="0.25">
      <c r="F6222" s="106"/>
      <c r="J6222" s="110">
        <v>51452</v>
      </c>
      <c r="K6222" s="106">
        <v>5.05</v>
      </c>
      <c r="AF6222" s="35"/>
      <c r="AG6222" s="36"/>
      <c r="AH6222" s="36"/>
      <c r="AJ6222" s="37"/>
      <c r="AK6222" s="37"/>
    </row>
    <row r="6223" spans="6:37" x14ac:dyDescent="0.25">
      <c r="F6223" s="106"/>
      <c r="J6223" s="110">
        <v>51453</v>
      </c>
      <c r="K6223" s="106">
        <v>5.05</v>
      </c>
      <c r="AF6223" s="35"/>
      <c r="AG6223" s="36"/>
      <c r="AH6223" s="36"/>
      <c r="AJ6223" s="37"/>
      <c r="AK6223" s="37"/>
    </row>
    <row r="6224" spans="6:37" x14ac:dyDescent="0.25">
      <c r="F6224" s="106"/>
      <c r="J6224" s="110">
        <v>51454</v>
      </c>
      <c r="K6224" s="106">
        <v>5.05</v>
      </c>
      <c r="AF6224" s="35"/>
      <c r="AG6224" s="36"/>
      <c r="AH6224" s="36"/>
      <c r="AJ6224" s="37"/>
      <c r="AK6224" s="37"/>
    </row>
    <row r="6225" spans="6:37" x14ac:dyDescent="0.25">
      <c r="F6225" s="106"/>
      <c r="J6225" s="110">
        <v>51455</v>
      </c>
      <c r="K6225" s="106">
        <v>5.05</v>
      </c>
      <c r="AF6225" s="35"/>
      <c r="AG6225" s="36"/>
      <c r="AH6225" s="36"/>
      <c r="AJ6225" s="37"/>
      <c r="AK6225" s="37"/>
    </row>
    <row r="6226" spans="6:37" x14ac:dyDescent="0.25">
      <c r="F6226" s="106"/>
      <c r="J6226" s="110">
        <v>51456</v>
      </c>
      <c r="K6226" s="106">
        <v>5.05</v>
      </c>
      <c r="AF6226" s="35"/>
      <c r="AG6226" s="36"/>
      <c r="AH6226" s="36"/>
      <c r="AJ6226" s="37"/>
      <c r="AK6226" s="37"/>
    </row>
    <row r="6227" spans="6:37" x14ac:dyDescent="0.25">
      <c r="F6227" s="106"/>
      <c r="J6227" s="110">
        <v>51457</v>
      </c>
      <c r="K6227" s="106">
        <v>5.05</v>
      </c>
      <c r="AF6227" s="35"/>
      <c r="AG6227" s="36"/>
      <c r="AH6227" s="36"/>
      <c r="AJ6227" s="37"/>
      <c r="AK6227" s="37"/>
    </row>
    <row r="6228" spans="6:37" x14ac:dyDescent="0.25">
      <c r="F6228" s="106"/>
      <c r="J6228" s="110">
        <v>51458</v>
      </c>
      <c r="K6228" s="106">
        <v>5.05</v>
      </c>
      <c r="AF6228" s="35"/>
      <c r="AG6228" s="36"/>
      <c r="AH6228" s="36"/>
      <c r="AJ6228" s="37"/>
      <c r="AK6228" s="37"/>
    </row>
    <row r="6229" spans="6:37" x14ac:dyDescent="0.25">
      <c r="F6229" s="106"/>
      <c r="J6229" s="110">
        <v>51459</v>
      </c>
      <c r="K6229" s="106">
        <v>5.05</v>
      </c>
      <c r="AF6229" s="35"/>
      <c r="AG6229" s="36"/>
      <c r="AH6229" s="36"/>
      <c r="AJ6229" s="37"/>
      <c r="AK6229" s="37"/>
    </row>
    <row r="6230" spans="6:37" x14ac:dyDescent="0.25">
      <c r="F6230" s="106"/>
      <c r="J6230" s="110">
        <v>51460</v>
      </c>
      <c r="K6230" s="106">
        <v>5.05</v>
      </c>
      <c r="AF6230" s="35"/>
      <c r="AG6230" s="36"/>
      <c r="AH6230" s="36"/>
      <c r="AJ6230" s="37"/>
      <c r="AK6230" s="37"/>
    </row>
    <row r="6231" spans="6:37" x14ac:dyDescent="0.25">
      <c r="F6231" s="106"/>
      <c r="J6231" s="110">
        <v>51461</v>
      </c>
      <c r="K6231" s="106">
        <v>5.05</v>
      </c>
      <c r="AF6231" s="35"/>
      <c r="AG6231" s="36"/>
      <c r="AH6231" s="36"/>
      <c r="AJ6231" s="37"/>
      <c r="AK6231" s="37"/>
    </row>
    <row r="6232" spans="6:37" x14ac:dyDescent="0.25">
      <c r="F6232" s="106"/>
      <c r="J6232" s="110">
        <v>51462</v>
      </c>
      <c r="K6232" s="106">
        <v>5.05</v>
      </c>
      <c r="AF6232" s="35"/>
      <c r="AG6232" s="36"/>
      <c r="AH6232" s="36"/>
      <c r="AJ6232" s="37"/>
      <c r="AK6232" s="37"/>
    </row>
    <row r="6233" spans="6:37" x14ac:dyDescent="0.25">
      <c r="F6233" s="106"/>
      <c r="J6233" s="110">
        <v>51463</v>
      </c>
      <c r="K6233" s="106">
        <v>5.05</v>
      </c>
      <c r="AF6233" s="35"/>
      <c r="AG6233" s="36"/>
      <c r="AH6233" s="36"/>
      <c r="AJ6233" s="37"/>
      <c r="AK6233" s="37"/>
    </row>
    <row r="6234" spans="6:37" x14ac:dyDescent="0.25">
      <c r="F6234" s="106"/>
      <c r="J6234" s="110">
        <v>51464</v>
      </c>
      <c r="K6234" s="106">
        <v>5.05</v>
      </c>
      <c r="AF6234" s="35"/>
      <c r="AG6234" s="36"/>
      <c r="AH6234" s="36"/>
      <c r="AJ6234" s="37"/>
      <c r="AK6234" s="37"/>
    </row>
    <row r="6235" spans="6:37" x14ac:dyDescent="0.25">
      <c r="F6235" s="106"/>
      <c r="J6235" s="110">
        <v>51465</v>
      </c>
      <c r="K6235" s="106">
        <v>5.05</v>
      </c>
      <c r="AF6235" s="35"/>
      <c r="AG6235" s="36"/>
      <c r="AH6235" s="36"/>
      <c r="AJ6235" s="37"/>
      <c r="AK6235" s="37"/>
    </row>
    <row r="6236" spans="6:37" x14ac:dyDescent="0.25">
      <c r="F6236" s="106"/>
      <c r="J6236" s="110">
        <v>51466</v>
      </c>
      <c r="K6236" s="106">
        <v>5.05</v>
      </c>
      <c r="AF6236" s="35"/>
      <c r="AG6236" s="36"/>
      <c r="AH6236" s="36"/>
      <c r="AJ6236" s="37"/>
      <c r="AK6236" s="37"/>
    </row>
    <row r="6237" spans="6:37" x14ac:dyDescent="0.25">
      <c r="F6237" s="106"/>
      <c r="J6237" s="110">
        <v>51467</v>
      </c>
      <c r="K6237" s="106">
        <v>5.05</v>
      </c>
      <c r="AF6237" s="35"/>
      <c r="AG6237" s="36"/>
      <c r="AH6237" s="36"/>
      <c r="AJ6237" s="37"/>
      <c r="AK6237" s="37"/>
    </row>
    <row r="6238" spans="6:37" x14ac:dyDescent="0.25">
      <c r="F6238" s="106"/>
      <c r="J6238" s="110">
        <v>51468</v>
      </c>
      <c r="K6238" s="106">
        <v>5.05</v>
      </c>
      <c r="AF6238" s="35"/>
      <c r="AG6238" s="36"/>
      <c r="AH6238" s="36"/>
      <c r="AJ6238" s="37"/>
      <c r="AK6238" s="37"/>
    </row>
    <row r="6239" spans="6:37" x14ac:dyDescent="0.25">
      <c r="F6239" s="106"/>
      <c r="J6239" s="110">
        <v>51469</v>
      </c>
      <c r="K6239" s="106">
        <v>5.05</v>
      </c>
      <c r="AF6239" s="35"/>
      <c r="AG6239" s="36"/>
      <c r="AH6239" s="36"/>
      <c r="AJ6239" s="37"/>
      <c r="AK6239" s="37"/>
    </row>
    <row r="6240" spans="6:37" x14ac:dyDescent="0.25">
      <c r="F6240" s="106"/>
      <c r="J6240" s="110">
        <v>51470</v>
      </c>
      <c r="K6240" s="106">
        <v>5.05</v>
      </c>
      <c r="AF6240" s="35"/>
      <c r="AG6240" s="36"/>
      <c r="AH6240" s="36"/>
      <c r="AJ6240" s="37"/>
      <c r="AK6240" s="37"/>
    </row>
    <row r="6241" spans="6:37" x14ac:dyDescent="0.25">
      <c r="F6241" s="106"/>
      <c r="J6241" s="110">
        <v>51471</v>
      </c>
      <c r="K6241" s="106">
        <v>5.05</v>
      </c>
      <c r="AF6241" s="35"/>
      <c r="AG6241" s="36"/>
      <c r="AH6241" s="36"/>
      <c r="AJ6241" s="37"/>
      <c r="AK6241" s="37"/>
    </row>
    <row r="6242" spans="6:37" x14ac:dyDescent="0.25">
      <c r="F6242" s="106"/>
      <c r="J6242" s="110">
        <v>51472</v>
      </c>
      <c r="K6242" s="106">
        <v>5.05</v>
      </c>
      <c r="AF6242" s="35"/>
      <c r="AG6242" s="36"/>
      <c r="AH6242" s="36"/>
      <c r="AJ6242" s="37"/>
      <c r="AK6242" s="37"/>
    </row>
    <row r="6243" spans="6:37" x14ac:dyDescent="0.25">
      <c r="F6243" s="106"/>
      <c r="J6243" s="110">
        <v>51473</v>
      </c>
      <c r="K6243" s="106">
        <v>5.05</v>
      </c>
      <c r="AF6243" s="35"/>
      <c r="AG6243" s="36"/>
      <c r="AH6243" s="36"/>
      <c r="AJ6243" s="37"/>
      <c r="AK6243" s="37"/>
    </row>
    <row r="6244" spans="6:37" x14ac:dyDescent="0.25">
      <c r="F6244" s="106"/>
      <c r="J6244" s="110">
        <v>51474</v>
      </c>
      <c r="K6244" s="106">
        <v>5.05</v>
      </c>
      <c r="AF6244" s="35"/>
      <c r="AG6244" s="36"/>
      <c r="AH6244" s="36"/>
      <c r="AJ6244" s="37"/>
      <c r="AK6244" s="37"/>
    </row>
    <row r="6245" spans="6:37" x14ac:dyDescent="0.25">
      <c r="F6245" s="106"/>
      <c r="J6245" s="110">
        <v>51475</v>
      </c>
      <c r="K6245" s="106">
        <v>5.05</v>
      </c>
      <c r="AF6245" s="35"/>
      <c r="AG6245" s="36"/>
      <c r="AH6245" s="36"/>
      <c r="AJ6245" s="37"/>
      <c r="AK6245" s="37"/>
    </row>
    <row r="6246" spans="6:37" x14ac:dyDescent="0.25">
      <c r="F6246" s="106"/>
      <c r="J6246" s="110">
        <v>51476</v>
      </c>
      <c r="K6246" s="106">
        <v>5.05</v>
      </c>
      <c r="AF6246" s="35"/>
      <c r="AG6246" s="36"/>
      <c r="AH6246" s="36"/>
      <c r="AJ6246" s="37"/>
      <c r="AK6246" s="37"/>
    </row>
    <row r="6247" spans="6:37" x14ac:dyDescent="0.25">
      <c r="F6247" s="106"/>
      <c r="J6247" s="110">
        <v>51477</v>
      </c>
      <c r="K6247" s="106">
        <v>5.05</v>
      </c>
      <c r="AF6247" s="35"/>
      <c r="AG6247" s="36"/>
      <c r="AH6247" s="36"/>
      <c r="AJ6247" s="37"/>
      <c r="AK6247" s="37"/>
    </row>
    <row r="6248" spans="6:37" x14ac:dyDescent="0.25">
      <c r="F6248" s="106"/>
      <c r="J6248" s="110">
        <v>51478</v>
      </c>
      <c r="K6248" s="106">
        <v>5.05</v>
      </c>
      <c r="AF6248" s="35"/>
      <c r="AG6248" s="36"/>
      <c r="AH6248" s="36"/>
      <c r="AJ6248" s="37"/>
      <c r="AK6248" s="37"/>
    </row>
    <row r="6249" spans="6:37" x14ac:dyDescent="0.25">
      <c r="F6249" s="106"/>
      <c r="J6249" s="110">
        <v>51479</v>
      </c>
      <c r="K6249" s="106">
        <v>5.05</v>
      </c>
      <c r="AF6249" s="35"/>
      <c r="AG6249" s="36"/>
      <c r="AH6249" s="36"/>
      <c r="AJ6249" s="37"/>
      <c r="AK6249" s="37"/>
    </row>
    <row r="6250" spans="6:37" x14ac:dyDescent="0.25">
      <c r="F6250" s="106"/>
      <c r="J6250" s="110">
        <v>51480</v>
      </c>
      <c r="K6250" s="106">
        <v>5.05</v>
      </c>
      <c r="AF6250" s="35"/>
      <c r="AG6250" s="36"/>
      <c r="AH6250" s="36"/>
      <c r="AJ6250" s="37"/>
      <c r="AK6250" s="37"/>
    </row>
    <row r="6251" spans="6:37" x14ac:dyDescent="0.25">
      <c r="F6251" s="106"/>
      <c r="J6251" s="110">
        <v>51481</v>
      </c>
      <c r="K6251" s="106">
        <v>5.05</v>
      </c>
      <c r="AF6251" s="35"/>
      <c r="AG6251" s="36"/>
      <c r="AH6251" s="36"/>
      <c r="AJ6251" s="37"/>
      <c r="AK6251" s="37"/>
    </row>
    <row r="6252" spans="6:37" x14ac:dyDescent="0.25">
      <c r="F6252" s="106"/>
      <c r="J6252" s="110">
        <v>51482</v>
      </c>
      <c r="K6252" s="106">
        <v>5.05</v>
      </c>
      <c r="AF6252" s="35"/>
      <c r="AG6252" s="36"/>
      <c r="AH6252" s="36"/>
      <c r="AJ6252" s="37"/>
      <c r="AK6252" s="37"/>
    </row>
    <row r="6253" spans="6:37" x14ac:dyDescent="0.25">
      <c r="F6253" s="106"/>
      <c r="J6253" s="110">
        <v>51483</v>
      </c>
      <c r="K6253" s="106">
        <v>5.05</v>
      </c>
      <c r="AF6253" s="35"/>
      <c r="AG6253" s="36"/>
      <c r="AH6253" s="36"/>
      <c r="AJ6253" s="37"/>
      <c r="AK6253" s="37"/>
    </row>
    <row r="6254" spans="6:37" x14ac:dyDescent="0.25">
      <c r="F6254" s="106"/>
      <c r="J6254" s="110">
        <v>51484</v>
      </c>
      <c r="K6254" s="106">
        <v>5.05</v>
      </c>
      <c r="AF6254" s="35"/>
      <c r="AG6254" s="36"/>
      <c r="AH6254" s="36"/>
      <c r="AJ6254" s="37"/>
      <c r="AK6254" s="37"/>
    </row>
    <row r="6255" spans="6:37" x14ac:dyDescent="0.25">
      <c r="F6255" s="106"/>
      <c r="J6255" s="110">
        <v>51485</v>
      </c>
      <c r="K6255" s="106">
        <v>5.05</v>
      </c>
      <c r="AF6255" s="35"/>
      <c r="AG6255" s="36"/>
      <c r="AH6255" s="36"/>
      <c r="AJ6255" s="37"/>
      <c r="AK6255" s="37"/>
    </row>
    <row r="6256" spans="6:37" x14ac:dyDescent="0.25">
      <c r="F6256" s="106"/>
      <c r="J6256" s="110">
        <v>51486</v>
      </c>
      <c r="K6256" s="106">
        <v>5.05</v>
      </c>
      <c r="AF6256" s="35"/>
      <c r="AG6256" s="36"/>
      <c r="AH6256" s="36"/>
      <c r="AJ6256" s="37"/>
      <c r="AK6256" s="37"/>
    </row>
    <row r="6257" spans="6:37" x14ac:dyDescent="0.25">
      <c r="F6257" s="106"/>
      <c r="J6257" s="110">
        <v>51487</v>
      </c>
      <c r="K6257" s="106">
        <v>5.05</v>
      </c>
      <c r="AF6257" s="35"/>
      <c r="AG6257" s="36"/>
      <c r="AH6257" s="36"/>
      <c r="AJ6257" s="37"/>
      <c r="AK6257" s="37"/>
    </row>
    <row r="6258" spans="6:37" x14ac:dyDescent="0.25">
      <c r="F6258" s="106"/>
      <c r="J6258" s="110">
        <v>51488</v>
      </c>
      <c r="K6258" s="106">
        <v>5.05</v>
      </c>
      <c r="AF6258" s="35"/>
      <c r="AG6258" s="36"/>
      <c r="AH6258" s="36"/>
      <c r="AJ6258" s="37"/>
      <c r="AK6258" s="37"/>
    </row>
    <row r="6259" spans="6:37" x14ac:dyDescent="0.25">
      <c r="F6259" s="106"/>
      <c r="J6259" s="110">
        <v>51489</v>
      </c>
      <c r="K6259" s="106">
        <v>5.05</v>
      </c>
      <c r="AF6259" s="35"/>
      <c r="AG6259" s="36"/>
      <c r="AH6259" s="36"/>
      <c r="AJ6259" s="37"/>
      <c r="AK6259" s="37"/>
    </row>
    <row r="6260" spans="6:37" x14ac:dyDescent="0.25">
      <c r="F6260" s="106"/>
      <c r="J6260" s="110">
        <v>51490</v>
      </c>
      <c r="K6260" s="106">
        <v>5.05</v>
      </c>
      <c r="AF6260" s="35"/>
      <c r="AG6260" s="36"/>
      <c r="AH6260" s="36"/>
      <c r="AJ6260" s="37"/>
      <c r="AK6260" s="37"/>
    </row>
    <row r="6261" spans="6:37" x14ac:dyDescent="0.25">
      <c r="F6261" s="106"/>
      <c r="J6261" s="110">
        <v>51491</v>
      </c>
      <c r="K6261" s="106">
        <v>5.05</v>
      </c>
      <c r="AF6261" s="35"/>
      <c r="AG6261" s="36"/>
      <c r="AH6261" s="36"/>
      <c r="AJ6261" s="37"/>
      <c r="AK6261" s="37"/>
    </row>
    <row r="6262" spans="6:37" x14ac:dyDescent="0.25">
      <c r="F6262" s="106"/>
      <c r="J6262" s="110">
        <v>51492</v>
      </c>
      <c r="K6262" s="106">
        <v>5.05</v>
      </c>
      <c r="AF6262" s="35"/>
      <c r="AG6262" s="36"/>
      <c r="AH6262" s="36"/>
      <c r="AJ6262" s="37"/>
      <c r="AK6262" s="37"/>
    </row>
    <row r="6263" spans="6:37" x14ac:dyDescent="0.25">
      <c r="F6263" s="106"/>
      <c r="J6263" s="110">
        <v>51493</v>
      </c>
      <c r="K6263" s="106">
        <v>5.05</v>
      </c>
      <c r="AF6263" s="35"/>
      <c r="AG6263" s="36"/>
      <c r="AH6263" s="36"/>
      <c r="AJ6263" s="37"/>
      <c r="AK6263" s="37"/>
    </row>
    <row r="6264" spans="6:37" x14ac:dyDescent="0.25">
      <c r="F6264" s="106"/>
      <c r="J6264" s="110">
        <v>51494</v>
      </c>
      <c r="K6264" s="106">
        <v>5.05</v>
      </c>
      <c r="AF6264" s="35"/>
      <c r="AG6264" s="36"/>
      <c r="AH6264" s="36"/>
      <c r="AJ6264" s="37"/>
      <c r="AK6264" s="37"/>
    </row>
    <row r="6265" spans="6:37" x14ac:dyDescent="0.25">
      <c r="F6265" s="106"/>
      <c r="J6265" s="110">
        <v>51495</v>
      </c>
      <c r="K6265" s="106">
        <v>5.05</v>
      </c>
      <c r="AF6265" s="35"/>
      <c r="AG6265" s="36"/>
      <c r="AH6265" s="36"/>
      <c r="AJ6265" s="37"/>
      <c r="AK6265" s="37"/>
    </row>
    <row r="6266" spans="6:37" x14ac:dyDescent="0.25">
      <c r="F6266" s="106"/>
      <c r="J6266" s="110">
        <v>51496</v>
      </c>
      <c r="K6266" s="106">
        <v>5.05</v>
      </c>
      <c r="AF6266" s="35"/>
      <c r="AG6266" s="36"/>
      <c r="AH6266" s="36"/>
      <c r="AJ6266" s="37"/>
      <c r="AK6266" s="37"/>
    </row>
    <row r="6267" spans="6:37" x14ac:dyDescent="0.25">
      <c r="F6267" s="106"/>
      <c r="J6267" s="110">
        <v>51497</v>
      </c>
      <c r="K6267" s="106">
        <v>5.05</v>
      </c>
      <c r="AF6267" s="35"/>
      <c r="AG6267" s="36"/>
      <c r="AH6267" s="36"/>
      <c r="AJ6267" s="37"/>
      <c r="AK6267" s="37"/>
    </row>
    <row r="6268" spans="6:37" x14ac:dyDescent="0.25">
      <c r="F6268" s="106"/>
      <c r="J6268" s="110">
        <v>51498</v>
      </c>
      <c r="K6268" s="106">
        <v>5.05</v>
      </c>
      <c r="AF6268" s="35"/>
      <c r="AG6268" s="36"/>
      <c r="AH6268" s="36"/>
      <c r="AJ6268" s="37"/>
      <c r="AK6268" s="37"/>
    </row>
    <row r="6269" spans="6:37" x14ac:dyDescent="0.25">
      <c r="F6269" s="106"/>
      <c r="J6269" s="110">
        <v>51499</v>
      </c>
      <c r="K6269" s="106">
        <v>5.05</v>
      </c>
      <c r="AF6269" s="35"/>
      <c r="AG6269" s="36"/>
      <c r="AH6269" s="36"/>
      <c r="AJ6269" s="37"/>
      <c r="AK6269" s="37"/>
    </row>
    <row r="6270" spans="6:37" x14ac:dyDescent="0.25">
      <c r="F6270" s="106"/>
      <c r="J6270" s="110">
        <v>51500</v>
      </c>
      <c r="K6270" s="106">
        <v>5.05</v>
      </c>
      <c r="AF6270" s="35"/>
      <c r="AG6270" s="36"/>
      <c r="AH6270" s="36"/>
      <c r="AJ6270" s="37"/>
      <c r="AK6270" s="37"/>
    </row>
    <row r="6271" spans="6:37" x14ac:dyDescent="0.25">
      <c r="F6271" s="106"/>
      <c r="J6271" s="110">
        <v>51501</v>
      </c>
      <c r="K6271" s="106">
        <v>5.05</v>
      </c>
      <c r="AF6271" s="35"/>
      <c r="AG6271" s="36"/>
      <c r="AH6271" s="36"/>
      <c r="AJ6271" s="37"/>
      <c r="AK6271" s="37"/>
    </row>
    <row r="6272" spans="6:37" x14ac:dyDescent="0.25">
      <c r="F6272" s="106"/>
      <c r="J6272" s="110">
        <v>51502</v>
      </c>
      <c r="K6272" s="106">
        <v>5.05</v>
      </c>
      <c r="AF6272" s="35"/>
      <c r="AG6272" s="36"/>
      <c r="AH6272" s="36"/>
      <c r="AJ6272" s="37"/>
      <c r="AK6272" s="37"/>
    </row>
    <row r="6273" spans="6:37" x14ac:dyDescent="0.25">
      <c r="F6273" s="106"/>
      <c r="J6273" s="110">
        <v>51503</v>
      </c>
      <c r="K6273" s="106">
        <v>5.05</v>
      </c>
      <c r="AF6273" s="35"/>
      <c r="AG6273" s="36"/>
      <c r="AH6273" s="36"/>
      <c r="AJ6273" s="37"/>
      <c r="AK6273" s="37"/>
    </row>
    <row r="6274" spans="6:37" x14ac:dyDescent="0.25">
      <c r="F6274" s="106"/>
      <c r="J6274" s="110">
        <v>51504</v>
      </c>
      <c r="K6274" s="106">
        <v>5.05</v>
      </c>
      <c r="AF6274" s="35"/>
      <c r="AG6274" s="36"/>
      <c r="AH6274" s="36"/>
      <c r="AJ6274" s="37"/>
      <c r="AK6274" s="37"/>
    </row>
    <row r="6275" spans="6:37" x14ac:dyDescent="0.25">
      <c r="F6275" s="106"/>
      <c r="J6275" s="110">
        <v>51505</v>
      </c>
      <c r="K6275" s="106">
        <v>5.05</v>
      </c>
      <c r="AF6275" s="35"/>
      <c r="AG6275" s="36"/>
      <c r="AH6275" s="36"/>
      <c r="AJ6275" s="37"/>
      <c r="AK6275" s="37"/>
    </row>
    <row r="6276" spans="6:37" x14ac:dyDescent="0.25">
      <c r="F6276" s="106"/>
      <c r="J6276" s="110">
        <v>51506</v>
      </c>
      <c r="K6276" s="106">
        <v>5.05</v>
      </c>
      <c r="AF6276" s="35"/>
      <c r="AG6276" s="36"/>
      <c r="AH6276" s="36"/>
      <c r="AJ6276" s="37"/>
      <c r="AK6276" s="37"/>
    </row>
    <row r="6277" spans="6:37" x14ac:dyDescent="0.25">
      <c r="F6277" s="106"/>
      <c r="J6277" s="110">
        <v>51507</v>
      </c>
      <c r="K6277" s="106">
        <v>5.05</v>
      </c>
      <c r="AF6277" s="35"/>
      <c r="AG6277" s="36"/>
      <c r="AH6277" s="36"/>
      <c r="AJ6277" s="37"/>
      <c r="AK6277" s="37"/>
    </row>
    <row r="6278" spans="6:37" x14ac:dyDescent="0.25">
      <c r="F6278" s="106"/>
      <c r="J6278" s="110">
        <v>51508</v>
      </c>
      <c r="K6278" s="106">
        <v>5.05</v>
      </c>
      <c r="AF6278" s="35"/>
      <c r="AG6278" s="36"/>
      <c r="AH6278" s="36"/>
      <c r="AJ6278" s="37"/>
      <c r="AK6278" s="37"/>
    </row>
    <row r="6279" spans="6:37" x14ac:dyDescent="0.25">
      <c r="F6279" s="106"/>
      <c r="J6279" s="110">
        <v>51509</v>
      </c>
      <c r="K6279" s="106">
        <v>5.05</v>
      </c>
      <c r="AF6279" s="35"/>
      <c r="AG6279" s="36"/>
      <c r="AH6279" s="36"/>
      <c r="AJ6279" s="37"/>
      <c r="AK6279" s="37"/>
    </row>
    <row r="6280" spans="6:37" x14ac:dyDescent="0.25">
      <c r="F6280" s="106"/>
      <c r="J6280" s="110">
        <v>51510</v>
      </c>
      <c r="K6280" s="106">
        <v>5.05</v>
      </c>
      <c r="AF6280" s="35"/>
      <c r="AG6280" s="36"/>
      <c r="AH6280" s="36"/>
      <c r="AJ6280" s="37"/>
      <c r="AK6280" s="37"/>
    </row>
    <row r="6281" spans="6:37" x14ac:dyDescent="0.25">
      <c r="F6281" s="106"/>
      <c r="J6281" s="110">
        <v>51511</v>
      </c>
      <c r="K6281" s="106">
        <v>5.05</v>
      </c>
      <c r="AF6281" s="35"/>
      <c r="AG6281" s="36"/>
      <c r="AH6281" s="36"/>
      <c r="AJ6281" s="37"/>
      <c r="AK6281" s="37"/>
    </row>
    <row r="6282" spans="6:37" x14ac:dyDescent="0.25">
      <c r="F6282" s="106"/>
      <c r="J6282" s="110">
        <v>51512</v>
      </c>
      <c r="K6282" s="106">
        <v>5.05</v>
      </c>
      <c r="AF6282" s="35"/>
      <c r="AG6282" s="36"/>
      <c r="AH6282" s="36"/>
      <c r="AJ6282" s="37"/>
      <c r="AK6282" s="37"/>
    </row>
    <row r="6283" spans="6:37" x14ac:dyDescent="0.25">
      <c r="F6283" s="106"/>
      <c r="J6283" s="110">
        <v>51513</v>
      </c>
      <c r="K6283" s="106">
        <v>5.05</v>
      </c>
      <c r="AF6283" s="35"/>
      <c r="AG6283" s="36"/>
      <c r="AH6283" s="36"/>
      <c r="AJ6283" s="37"/>
      <c r="AK6283" s="37"/>
    </row>
    <row r="6284" spans="6:37" x14ac:dyDescent="0.25">
      <c r="F6284" s="106"/>
      <c r="J6284" s="110">
        <v>51514</v>
      </c>
      <c r="K6284" s="106">
        <v>5.05</v>
      </c>
      <c r="AF6284" s="35"/>
      <c r="AG6284" s="36"/>
      <c r="AH6284" s="36"/>
      <c r="AJ6284" s="37"/>
      <c r="AK6284" s="37"/>
    </row>
    <row r="6285" spans="6:37" x14ac:dyDescent="0.25">
      <c r="F6285" s="106"/>
      <c r="J6285" s="110">
        <v>51515</v>
      </c>
      <c r="K6285" s="106">
        <v>5.05</v>
      </c>
      <c r="AF6285" s="35"/>
      <c r="AG6285" s="36"/>
      <c r="AH6285" s="36"/>
      <c r="AJ6285" s="37"/>
      <c r="AK6285" s="37"/>
    </row>
    <row r="6286" spans="6:37" x14ac:dyDescent="0.25">
      <c r="F6286" s="106"/>
      <c r="J6286" s="110">
        <v>51516</v>
      </c>
      <c r="K6286" s="106">
        <v>5.05</v>
      </c>
      <c r="AF6286" s="35"/>
      <c r="AG6286" s="36"/>
      <c r="AH6286" s="36"/>
      <c r="AJ6286" s="37"/>
      <c r="AK6286" s="37"/>
    </row>
    <row r="6287" spans="6:37" x14ac:dyDescent="0.25">
      <c r="F6287" s="106"/>
      <c r="J6287" s="110">
        <v>51517</v>
      </c>
      <c r="K6287" s="106">
        <v>5.05</v>
      </c>
      <c r="AF6287" s="35"/>
      <c r="AG6287" s="36"/>
      <c r="AH6287" s="36"/>
      <c r="AJ6287" s="37"/>
      <c r="AK6287" s="37"/>
    </row>
    <row r="6288" spans="6:37" x14ac:dyDescent="0.25">
      <c r="F6288" s="106"/>
      <c r="J6288" s="110">
        <v>51518</v>
      </c>
      <c r="K6288" s="106">
        <v>5.05</v>
      </c>
      <c r="AF6288" s="35"/>
      <c r="AG6288" s="36"/>
      <c r="AH6288" s="36"/>
      <c r="AJ6288" s="37"/>
      <c r="AK6288" s="37"/>
    </row>
    <row r="6289" spans="6:37" x14ac:dyDescent="0.25">
      <c r="F6289" s="106"/>
      <c r="J6289" s="110">
        <v>51519</v>
      </c>
      <c r="K6289" s="106">
        <v>5.05</v>
      </c>
      <c r="AF6289" s="35"/>
      <c r="AG6289" s="36"/>
      <c r="AH6289" s="36"/>
      <c r="AJ6289" s="37"/>
      <c r="AK6289" s="37"/>
    </row>
    <row r="6290" spans="6:37" x14ac:dyDescent="0.25">
      <c r="F6290" s="106"/>
      <c r="J6290" s="110">
        <v>51520</v>
      </c>
      <c r="K6290" s="106">
        <v>5.05</v>
      </c>
      <c r="AF6290" s="35"/>
      <c r="AG6290" s="36"/>
      <c r="AH6290" s="36"/>
      <c r="AJ6290" s="37"/>
      <c r="AK6290" s="37"/>
    </row>
    <row r="6291" spans="6:37" x14ac:dyDescent="0.25">
      <c r="F6291" s="106"/>
      <c r="J6291" s="110">
        <v>51521</v>
      </c>
      <c r="K6291" s="106">
        <v>5.05</v>
      </c>
      <c r="AF6291" s="35"/>
      <c r="AG6291" s="36"/>
      <c r="AH6291" s="36"/>
      <c r="AJ6291" s="37"/>
      <c r="AK6291" s="37"/>
    </row>
    <row r="6292" spans="6:37" x14ac:dyDescent="0.25">
      <c r="F6292" s="106"/>
      <c r="J6292" s="110">
        <v>51522</v>
      </c>
      <c r="K6292" s="106">
        <v>5.05</v>
      </c>
      <c r="AF6292" s="35"/>
      <c r="AG6292" s="36"/>
      <c r="AH6292" s="36"/>
      <c r="AJ6292" s="37"/>
      <c r="AK6292" s="37"/>
    </row>
    <row r="6293" spans="6:37" x14ac:dyDescent="0.25">
      <c r="F6293" s="106"/>
      <c r="J6293" s="110">
        <v>51523</v>
      </c>
      <c r="K6293" s="106">
        <v>5.05</v>
      </c>
      <c r="AF6293" s="35"/>
      <c r="AG6293" s="36"/>
      <c r="AH6293" s="36"/>
      <c r="AJ6293" s="37"/>
      <c r="AK6293" s="37"/>
    </row>
    <row r="6294" spans="6:37" x14ac:dyDescent="0.25">
      <c r="F6294" s="106"/>
      <c r="J6294" s="110">
        <v>51524</v>
      </c>
      <c r="K6294" s="106">
        <v>5.05</v>
      </c>
      <c r="AF6294" s="35"/>
      <c r="AG6294" s="36"/>
      <c r="AH6294" s="36"/>
      <c r="AJ6294" s="37"/>
      <c r="AK6294" s="37"/>
    </row>
    <row r="6295" spans="6:37" x14ac:dyDescent="0.25">
      <c r="F6295" s="106"/>
      <c r="J6295" s="110">
        <v>51525</v>
      </c>
      <c r="K6295" s="106">
        <v>5.05</v>
      </c>
      <c r="AF6295" s="35"/>
      <c r="AG6295" s="36"/>
      <c r="AH6295" s="36"/>
      <c r="AJ6295" s="37"/>
      <c r="AK6295" s="37"/>
    </row>
    <row r="6296" spans="6:37" x14ac:dyDescent="0.25">
      <c r="F6296" s="106"/>
      <c r="J6296" s="110">
        <v>51526</v>
      </c>
      <c r="K6296" s="106">
        <v>5.05</v>
      </c>
      <c r="AF6296" s="35"/>
      <c r="AG6296" s="36"/>
      <c r="AH6296" s="36"/>
      <c r="AJ6296" s="37"/>
      <c r="AK6296" s="37"/>
    </row>
    <row r="6297" spans="6:37" x14ac:dyDescent="0.25">
      <c r="F6297" s="106"/>
      <c r="J6297" s="110">
        <v>51527</v>
      </c>
      <c r="K6297" s="106">
        <v>5.05</v>
      </c>
      <c r="AF6297" s="35"/>
      <c r="AG6297" s="36"/>
      <c r="AH6297" s="36"/>
      <c r="AJ6297" s="37"/>
      <c r="AK6297" s="37"/>
    </row>
    <row r="6298" spans="6:37" x14ac:dyDescent="0.25">
      <c r="F6298" s="106"/>
      <c r="J6298" s="110">
        <v>51528</v>
      </c>
      <c r="K6298" s="106">
        <v>5.05</v>
      </c>
      <c r="AF6298" s="35"/>
      <c r="AG6298" s="36"/>
      <c r="AH6298" s="36"/>
      <c r="AJ6298" s="37"/>
      <c r="AK6298" s="37"/>
    </row>
    <row r="6299" spans="6:37" x14ac:dyDescent="0.25">
      <c r="F6299" s="106"/>
      <c r="J6299" s="110">
        <v>51529</v>
      </c>
      <c r="K6299" s="106">
        <v>5.05</v>
      </c>
      <c r="AF6299" s="35"/>
      <c r="AG6299" s="36"/>
      <c r="AH6299" s="36"/>
      <c r="AJ6299" s="37"/>
      <c r="AK6299" s="37"/>
    </row>
    <row r="6300" spans="6:37" x14ac:dyDescent="0.25">
      <c r="F6300" s="106"/>
      <c r="J6300" s="110">
        <v>51530</v>
      </c>
      <c r="K6300" s="106">
        <v>5.05</v>
      </c>
      <c r="AF6300" s="35"/>
      <c r="AG6300" s="36"/>
      <c r="AH6300" s="36"/>
      <c r="AJ6300" s="37"/>
      <c r="AK6300" s="37"/>
    </row>
    <row r="6301" spans="6:37" x14ac:dyDescent="0.25">
      <c r="F6301" s="106"/>
      <c r="J6301" s="110">
        <v>51531</v>
      </c>
      <c r="K6301" s="106">
        <v>5.05</v>
      </c>
      <c r="AF6301" s="35"/>
      <c r="AG6301" s="36"/>
      <c r="AH6301" s="36"/>
      <c r="AJ6301" s="37"/>
      <c r="AK6301" s="37"/>
    </row>
    <row r="6302" spans="6:37" x14ac:dyDescent="0.25">
      <c r="F6302" s="106"/>
      <c r="J6302" s="110">
        <v>51532</v>
      </c>
      <c r="K6302" s="106">
        <v>5.05</v>
      </c>
      <c r="AF6302" s="35"/>
      <c r="AG6302" s="36"/>
      <c r="AH6302" s="36"/>
      <c r="AJ6302" s="37"/>
      <c r="AK6302" s="37"/>
    </row>
    <row r="6303" spans="6:37" x14ac:dyDescent="0.25">
      <c r="F6303" s="106"/>
      <c r="J6303" s="110">
        <v>51533</v>
      </c>
      <c r="K6303" s="106">
        <v>5.05</v>
      </c>
      <c r="AF6303" s="35"/>
      <c r="AG6303" s="36"/>
      <c r="AH6303" s="36"/>
      <c r="AJ6303" s="37"/>
      <c r="AK6303" s="37"/>
    </row>
    <row r="6304" spans="6:37" x14ac:dyDescent="0.25">
      <c r="F6304" s="106"/>
      <c r="J6304" s="110">
        <v>51534</v>
      </c>
      <c r="K6304" s="106">
        <v>5.05</v>
      </c>
      <c r="AF6304" s="35"/>
      <c r="AG6304" s="36"/>
      <c r="AH6304" s="36"/>
      <c r="AJ6304" s="37"/>
      <c r="AK6304" s="37"/>
    </row>
    <row r="6305" spans="6:37" x14ac:dyDescent="0.25">
      <c r="F6305" s="106"/>
      <c r="J6305" s="110">
        <v>51535</v>
      </c>
      <c r="K6305" s="106">
        <v>5.05</v>
      </c>
      <c r="AF6305" s="35"/>
      <c r="AG6305" s="36"/>
      <c r="AH6305" s="36"/>
      <c r="AJ6305" s="37"/>
      <c r="AK6305" s="37"/>
    </row>
    <row r="6306" spans="6:37" x14ac:dyDescent="0.25">
      <c r="F6306" s="106"/>
      <c r="J6306" s="110">
        <v>51536</v>
      </c>
      <c r="K6306" s="106">
        <v>5.05</v>
      </c>
      <c r="AF6306" s="35"/>
      <c r="AG6306" s="36"/>
      <c r="AH6306" s="36"/>
      <c r="AJ6306" s="37"/>
      <c r="AK6306" s="37"/>
    </row>
    <row r="6307" spans="6:37" x14ac:dyDescent="0.25">
      <c r="F6307" s="106"/>
      <c r="J6307" s="110">
        <v>51537</v>
      </c>
      <c r="K6307" s="106">
        <v>5.05</v>
      </c>
      <c r="AF6307" s="35"/>
      <c r="AG6307" s="36"/>
      <c r="AH6307" s="36"/>
      <c r="AJ6307" s="37"/>
      <c r="AK6307" s="37"/>
    </row>
    <row r="6308" spans="6:37" x14ac:dyDescent="0.25">
      <c r="F6308" s="106"/>
      <c r="J6308" s="110">
        <v>51538</v>
      </c>
      <c r="K6308" s="106">
        <v>5.05</v>
      </c>
      <c r="AF6308" s="35"/>
      <c r="AG6308" s="36"/>
      <c r="AH6308" s="36"/>
      <c r="AJ6308" s="37"/>
      <c r="AK6308" s="37"/>
    </row>
    <row r="6309" spans="6:37" x14ac:dyDescent="0.25">
      <c r="F6309" s="106"/>
      <c r="J6309" s="110">
        <v>51539</v>
      </c>
      <c r="K6309" s="106">
        <v>5.05</v>
      </c>
      <c r="AF6309" s="35"/>
      <c r="AG6309" s="36"/>
      <c r="AH6309" s="36"/>
      <c r="AJ6309" s="37"/>
      <c r="AK6309" s="37"/>
    </row>
    <row r="6310" spans="6:37" x14ac:dyDescent="0.25">
      <c r="F6310" s="106"/>
      <c r="J6310" s="110">
        <v>51540</v>
      </c>
      <c r="K6310" s="106">
        <v>5.05</v>
      </c>
      <c r="AF6310" s="35"/>
      <c r="AG6310" s="36"/>
      <c r="AH6310" s="36"/>
      <c r="AJ6310" s="37"/>
      <c r="AK6310" s="37"/>
    </row>
    <row r="6311" spans="6:37" x14ac:dyDescent="0.25">
      <c r="F6311" s="106"/>
      <c r="J6311" s="110">
        <v>51541</v>
      </c>
      <c r="K6311" s="106">
        <v>5.05</v>
      </c>
      <c r="AF6311" s="35"/>
      <c r="AG6311" s="36"/>
      <c r="AH6311" s="36"/>
      <c r="AJ6311" s="37"/>
      <c r="AK6311" s="37"/>
    </row>
    <row r="6312" spans="6:37" x14ac:dyDescent="0.25">
      <c r="F6312" s="106"/>
      <c r="J6312" s="110">
        <v>51542</v>
      </c>
      <c r="K6312" s="106">
        <v>5.05</v>
      </c>
      <c r="AF6312" s="35"/>
      <c r="AG6312" s="36"/>
      <c r="AH6312" s="36"/>
      <c r="AJ6312" s="37"/>
      <c r="AK6312" s="37"/>
    </row>
    <row r="6313" spans="6:37" x14ac:dyDescent="0.25">
      <c r="F6313" s="106"/>
      <c r="J6313" s="110">
        <v>51543</v>
      </c>
      <c r="K6313" s="106">
        <v>5.05</v>
      </c>
      <c r="AF6313" s="35"/>
      <c r="AG6313" s="36"/>
      <c r="AH6313" s="36"/>
      <c r="AJ6313" s="37"/>
      <c r="AK6313" s="37"/>
    </row>
    <row r="6314" spans="6:37" x14ac:dyDescent="0.25">
      <c r="F6314" s="106"/>
      <c r="J6314" s="110">
        <v>51544</v>
      </c>
      <c r="K6314" s="106">
        <v>5.05</v>
      </c>
      <c r="AF6314" s="35"/>
      <c r="AG6314" s="36"/>
      <c r="AH6314" s="36"/>
      <c r="AJ6314" s="37"/>
      <c r="AK6314" s="37"/>
    </row>
    <row r="6315" spans="6:37" x14ac:dyDescent="0.25">
      <c r="F6315" s="106"/>
      <c r="J6315" s="110">
        <v>51545</v>
      </c>
      <c r="K6315" s="106">
        <v>5.05</v>
      </c>
      <c r="AF6315" s="35"/>
      <c r="AG6315" s="36"/>
      <c r="AH6315" s="36"/>
      <c r="AJ6315" s="37"/>
      <c r="AK6315" s="37"/>
    </row>
    <row r="6316" spans="6:37" x14ac:dyDescent="0.25">
      <c r="F6316" s="106"/>
      <c r="J6316" s="110">
        <v>51546</v>
      </c>
      <c r="K6316" s="106">
        <v>5.05</v>
      </c>
      <c r="AF6316" s="35"/>
      <c r="AG6316" s="36"/>
      <c r="AH6316" s="36"/>
      <c r="AJ6316" s="37"/>
      <c r="AK6316" s="37"/>
    </row>
    <row r="6317" spans="6:37" x14ac:dyDescent="0.25">
      <c r="F6317" s="106"/>
      <c r="J6317" s="110">
        <v>51547</v>
      </c>
      <c r="K6317" s="106">
        <v>5.05</v>
      </c>
      <c r="AF6317" s="35"/>
      <c r="AG6317" s="36"/>
      <c r="AH6317" s="36"/>
      <c r="AJ6317" s="37"/>
      <c r="AK6317" s="37"/>
    </row>
    <row r="6318" spans="6:37" x14ac:dyDescent="0.25">
      <c r="F6318" s="106"/>
      <c r="J6318" s="110">
        <v>51548</v>
      </c>
      <c r="K6318" s="106">
        <v>5.05</v>
      </c>
      <c r="AF6318" s="35"/>
      <c r="AG6318" s="36"/>
      <c r="AH6318" s="36"/>
      <c r="AJ6318" s="37"/>
      <c r="AK6318" s="37"/>
    </row>
    <row r="6319" spans="6:37" x14ac:dyDescent="0.25">
      <c r="F6319" s="106"/>
      <c r="J6319" s="110">
        <v>51549</v>
      </c>
      <c r="K6319" s="106">
        <v>5.05</v>
      </c>
      <c r="AF6319" s="35"/>
      <c r="AG6319" s="36"/>
      <c r="AH6319" s="36"/>
      <c r="AJ6319" s="37"/>
      <c r="AK6319" s="37"/>
    </row>
    <row r="6320" spans="6:37" x14ac:dyDescent="0.25">
      <c r="F6320" s="106"/>
      <c r="J6320" s="110">
        <v>51550</v>
      </c>
      <c r="K6320" s="106">
        <v>5.05</v>
      </c>
      <c r="AF6320" s="35"/>
      <c r="AG6320" s="36"/>
      <c r="AH6320" s="36"/>
      <c r="AJ6320" s="37"/>
      <c r="AK6320" s="37"/>
    </row>
    <row r="6321" spans="6:37" x14ac:dyDescent="0.25">
      <c r="F6321" s="106"/>
      <c r="J6321" s="110">
        <v>51551</v>
      </c>
      <c r="K6321" s="106">
        <v>5.05</v>
      </c>
      <c r="AF6321" s="35"/>
      <c r="AG6321" s="36"/>
      <c r="AH6321" s="36"/>
      <c r="AJ6321" s="37"/>
      <c r="AK6321" s="37"/>
    </row>
    <row r="6322" spans="6:37" x14ac:dyDescent="0.25">
      <c r="F6322" s="106"/>
      <c r="J6322" s="110">
        <v>51552</v>
      </c>
      <c r="K6322" s="106">
        <v>5.05</v>
      </c>
      <c r="AF6322" s="35"/>
      <c r="AG6322" s="36"/>
      <c r="AH6322" s="36"/>
      <c r="AJ6322" s="37"/>
      <c r="AK6322" s="37"/>
    </row>
    <row r="6323" spans="6:37" x14ac:dyDescent="0.25">
      <c r="F6323" s="106"/>
      <c r="J6323" s="110">
        <v>51553</v>
      </c>
      <c r="K6323" s="106">
        <v>5.05</v>
      </c>
      <c r="AF6323" s="35"/>
      <c r="AG6323" s="36"/>
      <c r="AH6323" s="36"/>
      <c r="AJ6323" s="37"/>
      <c r="AK6323" s="37"/>
    </row>
    <row r="6324" spans="6:37" x14ac:dyDescent="0.25">
      <c r="F6324" s="106"/>
      <c r="J6324" s="110">
        <v>51554</v>
      </c>
      <c r="K6324" s="106">
        <v>5.05</v>
      </c>
      <c r="AF6324" s="35"/>
      <c r="AG6324" s="36"/>
      <c r="AH6324" s="36"/>
      <c r="AJ6324" s="37"/>
      <c r="AK6324" s="37"/>
    </row>
    <row r="6325" spans="6:37" x14ac:dyDescent="0.25">
      <c r="F6325" s="106"/>
      <c r="J6325" s="110">
        <v>51555</v>
      </c>
      <c r="K6325" s="106">
        <v>5.05</v>
      </c>
      <c r="AF6325" s="35"/>
      <c r="AG6325" s="36"/>
      <c r="AH6325" s="36"/>
      <c r="AJ6325" s="37"/>
      <c r="AK6325" s="37"/>
    </row>
    <row r="6326" spans="6:37" x14ac:dyDescent="0.25">
      <c r="F6326" s="106"/>
      <c r="J6326" s="110">
        <v>51556</v>
      </c>
      <c r="K6326" s="106">
        <v>5.05</v>
      </c>
      <c r="AF6326" s="35"/>
      <c r="AG6326" s="36"/>
      <c r="AH6326" s="36"/>
      <c r="AJ6326" s="37"/>
      <c r="AK6326" s="37"/>
    </row>
    <row r="6327" spans="6:37" x14ac:dyDescent="0.25">
      <c r="F6327" s="106"/>
      <c r="J6327" s="110">
        <v>51557</v>
      </c>
      <c r="K6327" s="106">
        <v>5.05</v>
      </c>
      <c r="AF6327" s="35"/>
      <c r="AG6327" s="36"/>
      <c r="AH6327" s="36"/>
      <c r="AJ6327" s="37"/>
      <c r="AK6327" s="37"/>
    </row>
    <row r="6328" spans="6:37" x14ac:dyDescent="0.25">
      <c r="F6328" s="106"/>
      <c r="J6328" s="110">
        <v>51558</v>
      </c>
      <c r="K6328" s="106">
        <v>5.05</v>
      </c>
      <c r="AF6328" s="35"/>
      <c r="AG6328" s="36"/>
      <c r="AH6328" s="36"/>
      <c r="AJ6328" s="37"/>
      <c r="AK6328" s="37"/>
    </row>
    <row r="6329" spans="6:37" x14ac:dyDescent="0.25">
      <c r="F6329" s="106"/>
      <c r="J6329" s="110">
        <v>51559</v>
      </c>
      <c r="K6329" s="106">
        <v>5.05</v>
      </c>
      <c r="AF6329" s="35"/>
      <c r="AG6329" s="36"/>
      <c r="AH6329" s="36"/>
      <c r="AJ6329" s="37"/>
      <c r="AK6329" s="37"/>
    </row>
    <row r="6330" spans="6:37" x14ac:dyDescent="0.25">
      <c r="F6330" s="106"/>
      <c r="J6330" s="110">
        <v>51560</v>
      </c>
      <c r="K6330" s="106">
        <v>5.05</v>
      </c>
      <c r="AF6330" s="35"/>
      <c r="AG6330" s="36"/>
      <c r="AH6330" s="36"/>
      <c r="AJ6330" s="37"/>
      <c r="AK6330" s="37"/>
    </row>
    <row r="6331" spans="6:37" x14ac:dyDescent="0.25">
      <c r="F6331" s="106"/>
      <c r="J6331" s="110">
        <v>51561</v>
      </c>
      <c r="K6331" s="106">
        <v>5.05</v>
      </c>
      <c r="AF6331" s="35"/>
      <c r="AG6331" s="36"/>
      <c r="AH6331" s="36"/>
      <c r="AJ6331" s="37"/>
      <c r="AK6331" s="37"/>
    </row>
    <row r="6332" spans="6:37" x14ac:dyDescent="0.25">
      <c r="F6332" s="106"/>
      <c r="J6332" s="110">
        <v>51562</v>
      </c>
      <c r="K6332" s="106">
        <v>5.05</v>
      </c>
      <c r="AF6332" s="35"/>
      <c r="AG6332" s="36"/>
      <c r="AH6332" s="36"/>
      <c r="AJ6332" s="37"/>
      <c r="AK6332" s="37"/>
    </row>
    <row r="6333" spans="6:37" x14ac:dyDescent="0.25">
      <c r="F6333" s="106"/>
      <c r="J6333" s="110">
        <v>51563</v>
      </c>
      <c r="K6333" s="106">
        <v>5.05</v>
      </c>
      <c r="AF6333" s="35"/>
      <c r="AG6333" s="36"/>
      <c r="AH6333" s="36"/>
      <c r="AJ6333" s="37"/>
      <c r="AK6333" s="37"/>
    </row>
    <row r="6334" spans="6:37" x14ac:dyDescent="0.25">
      <c r="F6334" s="106"/>
      <c r="J6334" s="110">
        <v>51564</v>
      </c>
      <c r="K6334" s="106">
        <v>5.05</v>
      </c>
      <c r="AF6334" s="35"/>
      <c r="AG6334" s="36"/>
      <c r="AH6334" s="36"/>
      <c r="AJ6334" s="37"/>
      <c r="AK6334" s="37"/>
    </row>
    <row r="6335" spans="6:37" x14ac:dyDescent="0.25">
      <c r="F6335" s="106"/>
      <c r="J6335" s="110">
        <v>51565</v>
      </c>
      <c r="K6335" s="106">
        <v>5.05</v>
      </c>
      <c r="AF6335" s="35"/>
      <c r="AG6335" s="36"/>
      <c r="AH6335" s="36"/>
      <c r="AJ6335" s="37"/>
      <c r="AK6335" s="37"/>
    </row>
    <row r="6336" spans="6:37" x14ac:dyDescent="0.25">
      <c r="F6336" s="106"/>
      <c r="J6336" s="110">
        <v>51566</v>
      </c>
      <c r="K6336" s="106">
        <v>5.05</v>
      </c>
      <c r="AF6336" s="35"/>
      <c r="AG6336" s="36"/>
      <c r="AH6336" s="36"/>
      <c r="AJ6336" s="37"/>
      <c r="AK6336" s="37"/>
    </row>
    <row r="6337" spans="6:37" x14ac:dyDescent="0.25">
      <c r="F6337" s="106"/>
      <c r="J6337" s="110">
        <v>51567</v>
      </c>
      <c r="K6337" s="106">
        <v>5.05</v>
      </c>
      <c r="AF6337" s="35"/>
      <c r="AG6337" s="36"/>
      <c r="AH6337" s="36"/>
      <c r="AJ6337" s="37"/>
      <c r="AK6337" s="37"/>
    </row>
    <row r="6338" spans="6:37" x14ac:dyDescent="0.25">
      <c r="F6338" s="106"/>
      <c r="J6338" s="110">
        <v>51568</v>
      </c>
      <c r="K6338" s="106">
        <v>5.05</v>
      </c>
      <c r="AF6338" s="35"/>
      <c r="AG6338" s="36"/>
      <c r="AH6338" s="36"/>
      <c r="AJ6338" s="37"/>
      <c r="AK6338" s="37"/>
    </row>
    <row r="6339" spans="6:37" x14ac:dyDescent="0.25">
      <c r="F6339" s="106"/>
      <c r="J6339" s="110">
        <v>51569</v>
      </c>
      <c r="K6339" s="106">
        <v>5.05</v>
      </c>
      <c r="AF6339" s="35"/>
      <c r="AG6339" s="36"/>
      <c r="AH6339" s="36"/>
      <c r="AJ6339" s="37"/>
      <c r="AK6339" s="37"/>
    </row>
    <row r="6340" spans="6:37" x14ac:dyDescent="0.25">
      <c r="F6340" s="106"/>
      <c r="J6340" s="110">
        <v>51570</v>
      </c>
      <c r="K6340" s="106">
        <v>5.05</v>
      </c>
      <c r="AF6340" s="35"/>
      <c r="AG6340" s="36"/>
      <c r="AH6340" s="36"/>
      <c r="AJ6340" s="37"/>
      <c r="AK6340" s="37"/>
    </row>
    <row r="6341" spans="6:37" x14ac:dyDescent="0.25">
      <c r="F6341" s="106"/>
      <c r="J6341" s="110">
        <v>51571</v>
      </c>
      <c r="K6341" s="106">
        <v>5.05</v>
      </c>
      <c r="AF6341" s="35"/>
      <c r="AG6341" s="36"/>
      <c r="AH6341" s="36"/>
      <c r="AJ6341" s="37"/>
      <c r="AK6341" s="37"/>
    </row>
    <row r="6342" spans="6:37" x14ac:dyDescent="0.25">
      <c r="F6342" s="106"/>
      <c r="J6342" s="110">
        <v>51572</v>
      </c>
      <c r="K6342" s="106">
        <v>5.05</v>
      </c>
      <c r="AF6342" s="35"/>
      <c r="AG6342" s="36"/>
      <c r="AH6342" s="36"/>
      <c r="AJ6342" s="37"/>
      <c r="AK6342" s="37"/>
    </row>
    <row r="6343" spans="6:37" x14ac:dyDescent="0.25">
      <c r="F6343" s="106"/>
      <c r="J6343" s="110">
        <v>51573</v>
      </c>
      <c r="K6343" s="106">
        <v>5.05</v>
      </c>
      <c r="AF6343" s="35"/>
      <c r="AG6343" s="36"/>
      <c r="AH6343" s="36"/>
      <c r="AJ6343" s="37"/>
      <c r="AK6343" s="37"/>
    </row>
    <row r="6344" spans="6:37" x14ac:dyDescent="0.25">
      <c r="F6344" s="106"/>
      <c r="J6344" s="110">
        <v>51574</v>
      </c>
      <c r="K6344" s="106">
        <v>5.05</v>
      </c>
      <c r="AF6344" s="35"/>
      <c r="AG6344" s="36"/>
      <c r="AH6344" s="36"/>
      <c r="AJ6344" s="37"/>
      <c r="AK6344" s="37"/>
    </row>
    <row r="6345" spans="6:37" x14ac:dyDescent="0.25">
      <c r="F6345" s="106"/>
      <c r="J6345" s="110">
        <v>51575</v>
      </c>
      <c r="K6345" s="106">
        <v>5.05</v>
      </c>
      <c r="AF6345" s="35"/>
      <c r="AG6345" s="36"/>
      <c r="AH6345" s="36"/>
      <c r="AJ6345" s="37"/>
      <c r="AK6345" s="37"/>
    </row>
    <row r="6346" spans="6:37" x14ac:dyDescent="0.25">
      <c r="F6346" s="106"/>
      <c r="J6346" s="110">
        <v>51576</v>
      </c>
      <c r="K6346" s="106">
        <v>5.05</v>
      </c>
      <c r="AF6346" s="35"/>
      <c r="AG6346" s="36"/>
      <c r="AH6346" s="36"/>
      <c r="AJ6346" s="37"/>
      <c r="AK6346" s="37"/>
    </row>
    <row r="6347" spans="6:37" x14ac:dyDescent="0.25">
      <c r="F6347" s="106"/>
      <c r="J6347" s="110">
        <v>51577</v>
      </c>
      <c r="K6347" s="106">
        <v>5.05</v>
      </c>
      <c r="AF6347" s="35"/>
      <c r="AG6347" s="36"/>
      <c r="AH6347" s="36"/>
      <c r="AJ6347" s="37"/>
      <c r="AK6347" s="37"/>
    </row>
    <row r="6348" spans="6:37" x14ac:dyDescent="0.25">
      <c r="F6348" s="106"/>
      <c r="J6348" s="110">
        <v>51578</v>
      </c>
      <c r="K6348" s="106">
        <v>5.05</v>
      </c>
      <c r="AF6348" s="35"/>
      <c r="AG6348" s="36"/>
      <c r="AH6348" s="36"/>
      <c r="AJ6348" s="37"/>
      <c r="AK6348" s="37"/>
    </row>
    <row r="6349" spans="6:37" x14ac:dyDescent="0.25">
      <c r="F6349" s="106"/>
      <c r="J6349" s="110">
        <v>51579</v>
      </c>
      <c r="K6349" s="106">
        <v>5.05</v>
      </c>
      <c r="AF6349" s="35"/>
      <c r="AG6349" s="36"/>
      <c r="AH6349" s="36"/>
      <c r="AJ6349" s="37"/>
      <c r="AK6349" s="37"/>
    </row>
    <row r="6350" spans="6:37" x14ac:dyDescent="0.25">
      <c r="F6350" s="106"/>
      <c r="J6350" s="110">
        <v>51580</v>
      </c>
      <c r="K6350" s="106">
        <v>5.05</v>
      </c>
      <c r="AF6350" s="35"/>
      <c r="AG6350" s="36"/>
      <c r="AH6350" s="36"/>
      <c r="AJ6350" s="37"/>
      <c r="AK6350" s="37"/>
    </row>
    <row r="6351" spans="6:37" x14ac:dyDescent="0.25">
      <c r="F6351" s="106"/>
      <c r="J6351" s="110">
        <v>51581</v>
      </c>
      <c r="K6351" s="106">
        <v>5.05</v>
      </c>
      <c r="AF6351" s="35"/>
      <c r="AG6351" s="36"/>
      <c r="AH6351" s="36"/>
      <c r="AJ6351" s="37"/>
      <c r="AK6351" s="37"/>
    </row>
    <row r="6352" spans="6:37" x14ac:dyDescent="0.25">
      <c r="F6352" s="106"/>
      <c r="J6352" s="110">
        <v>51582</v>
      </c>
      <c r="K6352" s="106">
        <v>5.05</v>
      </c>
      <c r="AF6352" s="35"/>
      <c r="AG6352" s="36"/>
      <c r="AH6352" s="36"/>
      <c r="AJ6352" s="37"/>
      <c r="AK6352" s="37"/>
    </row>
    <row r="6353" spans="6:37" x14ac:dyDescent="0.25">
      <c r="F6353" s="106"/>
      <c r="J6353" s="110">
        <v>51583</v>
      </c>
      <c r="K6353" s="106">
        <v>5.05</v>
      </c>
      <c r="AF6353" s="35"/>
      <c r="AG6353" s="36"/>
      <c r="AH6353" s="36"/>
      <c r="AJ6353" s="37"/>
      <c r="AK6353" s="37"/>
    </row>
    <row r="6354" spans="6:37" x14ac:dyDescent="0.25">
      <c r="F6354" s="106"/>
      <c r="J6354" s="110">
        <v>51584</v>
      </c>
      <c r="K6354" s="106">
        <v>5.05</v>
      </c>
      <c r="AF6354" s="35"/>
      <c r="AG6354" s="36"/>
      <c r="AH6354" s="36"/>
      <c r="AJ6354" s="37"/>
      <c r="AK6354" s="37"/>
    </row>
    <row r="6355" spans="6:37" x14ac:dyDescent="0.25">
      <c r="F6355" s="106"/>
      <c r="J6355" s="110">
        <v>51585</v>
      </c>
      <c r="K6355" s="106">
        <v>5.05</v>
      </c>
      <c r="AF6355" s="35"/>
      <c r="AG6355" s="36"/>
      <c r="AH6355" s="36"/>
      <c r="AJ6355" s="37"/>
      <c r="AK6355" s="37"/>
    </row>
    <row r="6356" spans="6:37" x14ac:dyDescent="0.25">
      <c r="F6356" s="106"/>
      <c r="J6356" s="110">
        <v>51586</v>
      </c>
      <c r="K6356" s="106">
        <v>5.05</v>
      </c>
      <c r="AF6356" s="35"/>
      <c r="AG6356" s="36"/>
      <c r="AH6356" s="36"/>
      <c r="AJ6356" s="37"/>
      <c r="AK6356" s="37"/>
    </row>
    <row r="6357" spans="6:37" x14ac:dyDescent="0.25">
      <c r="F6357" s="106"/>
      <c r="J6357" s="110">
        <v>51587</v>
      </c>
      <c r="K6357" s="106">
        <v>5.05</v>
      </c>
      <c r="AF6357" s="35"/>
      <c r="AG6357" s="36"/>
      <c r="AH6357" s="36"/>
      <c r="AJ6357" s="37"/>
      <c r="AK6357" s="37"/>
    </row>
    <row r="6358" spans="6:37" x14ac:dyDescent="0.25">
      <c r="F6358" s="106"/>
      <c r="J6358" s="110">
        <v>51588</v>
      </c>
      <c r="K6358" s="106">
        <v>5.05</v>
      </c>
      <c r="AF6358" s="35"/>
      <c r="AG6358" s="36"/>
      <c r="AH6358" s="36"/>
      <c r="AJ6358" s="37"/>
      <c r="AK6358" s="37"/>
    </row>
    <row r="6359" spans="6:37" x14ac:dyDescent="0.25">
      <c r="F6359" s="106"/>
      <c r="J6359" s="110">
        <v>51589</v>
      </c>
      <c r="K6359" s="106">
        <v>5.05</v>
      </c>
      <c r="AF6359" s="35"/>
      <c r="AG6359" s="36"/>
      <c r="AH6359" s="36"/>
      <c r="AJ6359" s="37"/>
      <c r="AK6359" s="37"/>
    </row>
    <row r="6360" spans="6:37" x14ac:dyDescent="0.25">
      <c r="F6360" s="106"/>
      <c r="J6360" s="110">
        <v>51590</v>
      </c>
      <c r="K6360" s="106">
        <v>5.05</v>
      </c>
      <c r="AF6360" s="35"/>
      <c r="AG6360" s="36"/>
      <c r="AH6360" s="36"/>
      <c r="AJ6360" s="37"/>
      <c r="AK6360" s="37"/>
    </row>
    <row r="6361" spans="6:37" x14ac:dyDescent="0.25">
      <c r="F6361" s="106"/>
      <c r="J6361" s="110">
        <v>51591</v>
      </c>
      <c r="K6361" s="106">
        <v>5.05</v>
      </c>
      <c r="AF6361" s="35"/>
      <c r="AG6361" s="36"/>
      <c r="AH6361" s="36"/>
      <c r="AJ6361" s="37"/>
      <c r="AK6361" s="37"/>
    </row>
    <row r="6362" spans="6:37" x14ac:dyDescent="0.25">
      <c r="F6362" s="106"/>
      <c r="J6362" s="110">
        <v>51592</v>
      </c>
      <c r="K6362" s="106">
        <v>5.05</v>
      </c>
      <c r="AF6362" s="35"/>
      <c r="AG6362" s="36"/>
      <c r="AH6362" s="36"/>
      <c r="AJ6362" s="37"/>
      <c r="AK6362" s="37"/>
    </row>
    <row r="6363" spans="6:37" x14ac:dyDescent="0.25">
      <c r="F6363" s="106"/>
      <c r="J6363" s="110">
        <v>51593</v>
      </c>
      <c r="K6363" s="106">
        <v>5.05</v>
      </c>
      <c r="AF6363" s="35"/>
      <c r="AG6363" s="36"/>
      <c r="AH6363" s="36"/>
      <c r="AJ6363" s="37"/>
      <c r="AK6363" s="37"/>
    </row>
    <row r="6364" spans="6:37" x14ac:dyDescent="0.25">
      <c r="F6364" s="106"/>
      <c r="J6364" s="110">
        <v>51594</v>
      </c>
      <c r="K6364" s="106">
        <v>5.05</v>
      </c>
      <c r="AF6364" s="35"/>
      <c r="AG6364" s="36"/>
      <c r="AH6364" s="36"/>
      <c r="AJ6364" s="37"/>
      <c r="AK6364" s="37"/>
    </row>
    <row r="6365" spans="6:37" x14ac:dyDescent="0.25">
      <c r="F6365" s="106"/>
      <c r="J6365" s="110">
        <v>51595</v>
      </c>
      <c r="K6365" s="106">
        <v>5.05</v>
      </c>
      <c r="AF6365" s="35"/>
      <c r="AG6365" s="36"/>
      <c r="AH6365" s="36"/>
      <c r="AJ6365" s="37"/>
      <c r="AK6365" s="37"/>
    </row>
    <row r="6366" spans="6:37" x14ac:dyDescent="0.25">
      <c r="F6366" s="106"/>
      <c r="J6366" s="110">
        <v>51596</v>
      </c>
      <c r="K6366" s="106">
        <v>5.05</v>
      </c>
      <c r="AF6366" s="35"/>
      <c r="AG6366" s="36"/>
      <c r="AH6366" s="36"/>
      <c r="AJ6366" s="37"/>
      <c r="AK6366" s="37"/>
    </row>
    <row r="6367" spans="6:37" x14ac:dyDescent="0.25">
      <c r="F6367" s="106"/>
      <c r="J6367" s="110">
        <v>51597</v>
      </c>
      <c r="K6367" s="106">
        <v>5.05</v>
      </c>
      <c r="AF6367" s="35"/>
      <c r="AG6367" s="36"/>
      <c r="AH6367" s="36"/>
      <c r="AJ6367" s="37"/>
      <c r="AK6367" s="37"/>
    </row>
    <row r="6368" spans="6:37" x14ac:dyDescent="0.25">
      <c r="F6368" s="106"/>
      <c r="J6368" s="110">
        <v>51598</v>
      </c>
      <c r="K6368" s="106">
        <v>5.05</v>
      </c>
      <c r="AF6368" s="35"/>
      <c r="AG6368" s="36"/>
      <c r="AH6368" s="36"/>
      <c r="AJ6368" s="37"/>
      <c r="AK6368" s="37"/>
    </row>
    <row r="6369" spans="6:37" x14ac:dyDescent="0.25">
      <c r="F6369" s="106"/>
      <c r="J6369" s="110">
        <v>51599</v>
      </c>
      <c r="K6369" s="106">
        <v>5.05</v>
      </c>
      <c r="AF6369" s="35"/>
      <c r="AG6369" s="36"/>
      <c r="AH6369" s="36"/>
      <c r="AJ6369" s="37"/>
      <c r="AK6369" s="37"/>
    </row>
    <row r="6370" spans="6:37" x14ac:dyDescent="0.25">
      <c r="F6370" s="106"/>
      <c r="J6370" s="110">
        <v>51600</v>
      </c>
      <c r="K6370" s="106">
        <v>5.05</v>
      </c>
      <c r="AF6370" s="35"/>
      <c r="AG6370" s="36"/>
      <c r="AH6370" s="36"/>
      <c r="AJ6370" s="37"/>
      <c r="AK6370" s="37"/>
    </row>
    <row r="6371" spans="6:37" x14ac:dyDescent="0.25">
      <c r="F6371" s="106"/>
      <c r="J6371" s="110">
        <v>51601</v>
      </c>
      <c r="K6371" s="106">
        <v>5.05</v>
      </c>
      <c r="AF6371" s="35"/>
      <c r="AG6371" s="36"/>
      <c r="AH6371" s="36"/>
      <c r="AJ6371" s="37"/>
      <c r="AK6371" s="37"/>
    </row>
    <row r="6372" spans="6:37" x14ac:dyDescent="0.25">
      <c r="F6372" s="106"/>
      <c r="J6372" s="110">
        <v>51602</v>
      </c>
      <c r="K6372" s="106">
        <v>5.05</v>
      </c>
      <c r="AF6372" s="35"/>
      <c r="AG6372" s="36"/>
      <c r="AH6372" s="36"/>
      <c r="AJ6372" s="37"/>
      <c r="AK6372" s="37"/>
    </row>
    <row r="6373" spans="6:37" x14ac:dyDescent="0.25">
      <c r="F6373" s="106"/>
      <c r="J6373" s="110">
        <v>51603</v>
      </c>
      <c r="K6373" s="106">
        <v>5.05</v>
      </c>
      <c r="AF6373" s="35"/>
      <c r="AG6373" s="36"/>
      <c r="AH6373" s="36"/>
      <c r="AJ6373" s="37"/>
      <c r="AK6373" s="37"/>
    </row>
    <row r="6374" spans="6:37" x14ac:dyDescent="0.25">
      <c r="F6374" s="106"/>
      <c r="J6374" s="110">
        <v>51604</v>
      </c>
      <c r="K6374" s="106">
        <v>5.05</v>
      </c>
      <c r="AF6374" s="35"/>
      <c r="AG6374" s="36"/>
      <c r="AH6374" s="36"/>
      <c r="AJ6374" s="37"/>
      <c r="AK6374" s="37"/>
    </row>
    <row r="6375" spans="6:37" x14ac:dyDescent="0.25">
      <c r="F6375" s="106"/>
      <c r="J6375" s="110">
        <v>51605</v>
      </c>
      <c r="K6375" s="106">
        <v>5.05</v>
      </c>
      <c r="AF6375" s="35"/>
      <c r="AG6375" s="36"/>
      <c r="AH6375" s="36"/>
      <c r="AJ6375" s="37"/>
      <c r="AK6375" s="37"/>
    </row>
    <row r="6376" spans="6:37" x14ac:dyDescent="0.25">
      <c r="F6376" s="106"/>
      <c r="J6376" s="110">
        <v>51606</v>
      </c>
      <c r="K6376" s="106">
        <v>5.05</v>
      </c>
      <c r="AF6376" s="35"/>
      <c r="AG6376" s="36"/>
      <c r="AH6376" s="36"/>
      <c r="AJ6376" s="37"/>
      <c r="AK6376" s="37"/>
    </row>
    <row r="6377" spans="6:37" x14ac:dyDescent="0.25">
      <c r="F6377" s="106"/>
      <c r="J6377" s="110">
        <v>51607</v>
      </c>
      <c r="K6377" s="106">
        <v>5.05</v>
      </c>
      <c r="AF6377" s="35"/>
      <c r="AG6377" s="36"/>
      <c r="AH6377" s="36"/>
      <c r="AJ6377" s="37"/>
      <c r="AK6377" s="37"/>
    </row>
    <row r="6378" spans="6:37" x14ac:dyDescent="0.25">
      <c r="F6378" s="106"/>
      <c r="J6378" s="110">
        <v>51608</v>
      </c>
      <c r="K6378" s="106">
        <v>5.05</v>
      </c>
      <c r="AF6378" s="35"/>
      <c r="AG6378" s="36"/>
      <c r="AH6378" s="36"/>
      <c r="AJ6378" s="37"/>
      <c r="AK6378" s="37"/>
    </row>
    <row r="6379" spans="6:37" x14ac:dyDescent="0.25">
      <c r="F6379" s="106"/>
      <c r="J6379" s="110">
        <v>51609</v>
      </c>
      <c r="K6379" s="106">
        <v>5.05</v>
      </c>
      <c r="AF6379" s="35"/>
      <c r="AG6379" s="36"/>
      <c r="AH6379" s="36"/>
      <c r="AJ6379" s="37"/>
      <c r="AK6379" s="37"/>
    </row>
    <row r="6380" spans="6:37" x14ac:dyDescent="0.25">
      <c r="F6380" s="106"/>
      <c r="J6380" s="110">
        <v>51610</v>
      </c>
      <c r="K6380" s="106">
        <v>5.05</v>
      </c>
      <c r="AF6380" s="35"/>
      <c r="AG6380" s="36"/>
      <c r="AH6380" s="36"/>
      <c r="AJ6380" s="37"/>
      <c r="AK6380" s="37"/>
    </row>
    <row r="6381" spans="6:37" x14ac:dyDescent="0.25">
      <c r="F6381" s="106"/>
      <c r="J6381" s="110">
        <v>51611</v>
      </c>
      <c r="K6381" s="106">
        <v>5.05</v>
      </c>
      <c r="AF6381" s="35"/>
      <c r="AG6381" s="36"/>
      <c r="AH6381" s="36"/>
      <c r="AJ6381" s="37"/>
      <c r="AK6381" s="37"/>
    </row>
    <row r="6382" spans="6:37" x14ac:dyDescent="0.25">
      <c r="F6382" s="106"/>
      <c r="J6382" s="110">
        <v>51612</v>
      </c>
      <c r="K6382" s="106">
        <v>5.05</v>
      </c>
      <c r="AF6382" s="35"/>
      <c r="AG6382" s="36"/>
      <c r="AH6382" s="36"/>
      <c r="AJ6382" s="37"/>
      <c r="AK6382" s="37"/>
    </row>
    <row r="6383" spans="6:37" x14ac:dyDescent="0.25">
      <c r="F6383" s="106"/>
      <c r="J6383" s="110">
        <v>51613</v>
      </c>
      <c r="K6383" s="106">
        <v>5.05</v>
      </c>
      <c r="AF6383" s="35"/>
      <c r="AG6383" s="36"/>
      <c r="AH6383" s="36"/>
      <c r="AJ6383" s="37"/>
      <c r="AK6383" s="37"/>
    </row>
    <row r="6384" spans="6:37" x14ac:dyDescent="0.25">
      <c r="F6384" s="106"/>
      <c r="J6384" s="110">
        <v>51614</v>
      </c>
      <c r="K6384" s="106">
        <v>5.05</v>
      </c>
      <c r="AF6384" s="35"/>
      <c r="AG6384" s="36"/>
      <c r="AH6384" s="36"/>
      <c r="AJ6384" s="37"/>
      <c r="AK6384" s="37"/>
    </row>
    <row r="6385" spans="6:37" x14ac:dyDescent="0.25">
      <c r="F6385" s="106"/>
      <c r="J6385" s="110">
        <v>51615</v>
      </c>
      <c r="K6385" s="106">
        <v>5.05</v>
      </c>
      <c r="AF6385" s="35"/>
      <c r="AG6385" s="36"/>
      <c r="AH6385" s="36"/>
      <c r="AJ6385" s="37"/>
      <c r="AK6385" s="37"/>
    </row>
    <row r="6386" spans="6:37" x14ac:dyDescent="0.25">
      <c r="F6386" s="106"/>
      <c r="J6386" s="110">
        <v>51616</v>
      </c>
      <c r="K6386" s="106">
        <v>5.05</v>
      </c>
      <c r="AF6386" s="35"/>
      <c r="AG6386" s="36"/>
      <c r="AH6386" s="36"/>
      <c r="AJ6386" s="37"/>
      <c r="AK6386" s="37"/>
    </row>
    <row r="6387" spans="6:37" x14ac:dyDescent="0.25">
      <c r="F6387" s="106"/>
      <c r="J6387" s="110">
        <v>51617</v>
      </c>
      <c r="K6387" s="106">
        <v>5.05</v>
      </c>
      <c r="AF6387" s="35"/>
      <c r="AG6387" s="36"/>
      <c r="AH6387" s="36"/>
      <c r="AJ6387" s="37"/>
      <c r="AK6387" s="37"/>
    </row>
    <row r="6388" spans="6:37" x14ac:dyDescent="0.25">
      <c r="F6388" s="106"/>
      <c r="J6388" s="110">
        <v>51618</v>
      </c>
      <c r="K6388" s="106">
        <v>5.05</v>
      </c>
      <c r="AF6388" s="35"/>
      <c r="AG6388" s="36"/>
      <c r="AH6388" s="36"/>
      <c r="AJ6388" s="37"/>
      <c r="AK6388" s="37"/>
    </row>
    <row r="6389" spans="6:37" x14ac:dyDescent="0.25">
      <c r="F6389" s="106"/>
      <c r="J6389" s="110">
        <v>51619</v>
      </c>
      <c r="K6389" s="106">
        <v>5.05</v>
      </c>
      <c r="AF6389" s="35"/>
      <c r="AG6389" s="36"/>
      <c r="AH6389" s="36"/>
      <c r="AJ6389" s="37"/>
      <c r="AK6389" s="37"/>
    </row>
    <row r="6390" spans="6:37" x14ac:dyDescent="0.25">
      <c r="F6390" s="106"/>
      <c r="J6390" s="110">
        <v>51620</v>
      </c>
      <c r="K6390" s="106">
        <v>5.05</v>
      </c>
      <c r="AF6390" s="35"/>
      <c r="AG6390" s="36"/>
      <c r="AH6390" s="36"/>
      <c r="AJ6390" s="37"/>
      <c r="AK6390" s="37"/>
    </row>
    <row r="6391" spans="6:37" x14ac:dyDescent="0.25">
      <c r="F6391" s="106"/>
      <c r="J6391" s="110">
        <v>51621</v>
      </c>
      <c r="K6391" s="106">
        <v>5.05</v>
      </c>
      <c r="AF6391" s="35"/>
      <c r="AG6391" s="36"/>
      <c r="AH6391" s="36"/>
      <c r="AJ6391" s="37"/>
      <c r="AK6391" s="37"/>
    </row>
    <row r="6392" spans="6:37" x14ac:dyDescent="0.25">
      <c r="F6392" s="106"/>
      <c r="J6392" s="110">
        <v>51622</v>
      </c>
      <c r="K6392" s="106">
        <v>5.05</v>
      </c>
      <c r="AF6392" s="35"/>
      <c r="AG6392" s="36"/>
      <c r="AH6392" s="36"/>
      <c r="AJ6392" s="37"/>
      <c r="AK6392" s="37"/>
    </row>
    <row r="6393" spans="6:37" x14ac:dyDescent="0.25">
      <c r="F6393" s="106"/>
      <c r="J6393" s="110">
        <v>51623</v>
      </c>
      <c r="K6393" s="106">
        <v>5.05</v>
      </c>
      <c r="AF6393" s="35"/>
      <c r="AG6393" s="36"/>
      <c r="AH6393" s="36"/>
      <c r="AJ6393" s="37"/>
      <c r="AK6393" s="37"/>
    </row>
    <row r="6394" spans="6:37" x14ac:dyDescent="0.25">
      <c r="F6394" s="106"/>
      <c r="J6394" s="110">
        <v>51624</v>
      </c>
      <c r="K6394" s="106">
        <v>5.05</v>
      </c>
      <c r="AF6394" s="35"/>
      <c r="AG6394" s="36"/>
      <c r="AH6394" s="36"/>
      <c r="AJ6394" s="37"/>
      <c r="AK6394" s="37"/>
    </row>
    <row r="6395" spans="6:37" x14ac:dyDescent="0.25">
      <c r="F6395" s="106"/>
      <c r="J6395" s="110">
        <v>51625</v>
      </c>
      <c r="K6395" s="106">
        <v>5.05</v>
      </c>
      <c r="AF6395" s="35"/>
      <c r="AG6395" s="36"/>
      <c r="AH6395" s="36"/>
      <c r="AJ6395" s="37"/>
      <c r="AK6395" s="37"/>
    </row>
    <row r="6396" spans="6:37" x14ac:dyDescent="0.25">
      <c r="F6396" s="106"/>
      <c r="J6396" s="110">
        <v>51626</v>
      </c>
      <c r="K6396" s="106">
        <v>5.05</v>
      </c>
      <c r="AF6396" s="35"/>
      <c r="AG6396" s="36"/>
      <c r="AH6396" s="36"/>
      <c r="AJ6396" s="37"/>
      <c r="AK6396" s="37"/>
    </row>
    <row r="6397" spans="6:37" x14ac:dyDescent="0.25">
      <c r="F6397" s="106"/>
      <c r="J6397" s="110">
        <v>51627</v>
      </c>
      <c r="K6397" s="106">
        <v>5.05</v>
      </c>
      <c r="AF6397" s="35"/>
      <c r="AG6397" s="36"/>
      <c r="AH6397" s="36"/>
      <c r="AJ6397" s="37"/>
      <c r="AK6397" s="37"/>
    </row>
    <row r="6398" spans="6:37" x14ac:dyDescent="0.25">
      <c r="F6398" s="106"/>
      <c r="J6398" s="110">
        <v>51628</v>
      </c>
      <c r="K6398" s="106">
        <v>5.05</v>
      </c>
      <c r="AF6398" s="35"/>
      <c r="AG6398" s="36"/>
      <c r="AH6398" s="36"/>
      <c r="AJ6398" s="37"/>
      <c r="AK6398" s="37"/>
    </row>
    <row r="6399" spans="6:37" x14ac:dyDescent="0.25">
      <c r="F6399" s="106"/>
      <c r="J6399" s="110">
        <v>51629</v>
      </c>
      <c r="K6399" s="106">
        <v>5.05</v>
      </c>
      <c r="AF6399" s="35"/>
      <c r="AG6399" s="36"/>
      <c r="AH6399" s="36"/>
      <c r="AJ6399" s="37"/>
      <c r="AK6399" s="37"/>
    </row>
    <row r="6400" spans="6:37" x14ac:dyDescent="0.25">
      <c r="F6400" s="106"/>
      <c r="J6400" s="110">
        <v>51630</v>
      </c>
      <c r="K6400" s="106">
        <v>5.05</v>
      </c>
      <c r="AF6400" s="35"/>
      <c r="AG6400" s="36"/>
      <c r="AH6400" s="36"/>
      <c r="AJ6400" s="37"/>
      <c r="AK6400" s="37"/>
    </row>
    <row r="6401" spans="6:37" x14ac:dyDescent="0.25">
      <c r="F6401" s="106"/>
      <c r="J6401" s="110">
        <v>51631</v>
      </c>
      <c r="K6401" s="106">
        <v>5.05</v>
      </c>
      <c r="AF6401" s="35"/>
      <c r="AG6401" s="36"/>
      <c r="AH6401" s="36"/>
      <c r="AJ6401" s="37"/>
      <c r="AK6401" s="37"/>
    </row>
    <row r="6402" spans="6:37" x14ac:dyDescent="0.25">
      <c r="F6402" s="106"/>
      <c r="J6402" s="110">
        <v>51632</v>
      </c>
      <c r="K6402" s="106">
        <v>5.05</v>
      </c>
      <c r="AF6402" s="35"/>
      <c r="AG6402" s="36"/>
      <c r="AH6402" s="36"/>
      <c r="AJ6402" s="37"/>
      <c r="AK6402" s="37"/>
    </row>
    <row r="6403" spans="6:37" x14ac:dyDescent="0.25">
      <c r="F6403" s="106"/>
      <c r="J6403" s="110">
        <v>51633</v>
      </c>
      <c r="K6403" s="106">
        <v>5.05</v>
      </c>
      <c r="AF6403" s="35"/>
      <c r="AG6403" s="36"/>
      <c r="AH6403" s="36"/>
      <c r="AJ6403" s="37"/>
      <c r="AK6403" s="37"/>
    </row>
    <row r="6404" spans="6:37" x14ac:dyDescent="0.25">
      <c r="F6404" s="106"/>
      <c r="J6404" s="110">
        <v>51634</v>
      </c>
      <c r="K6404" s="106">
        <v>5.05</v>
      </c>
      <c r="AF6404" s="35"/>
      <c r="AG6404" s="36"/>
      <c r="AH6404" s="36"/>
      <c r="AJ6404" s="37"/>
      <c r="AK6404" s="37"/>
    </row>
    <row r="6405" spans="6:37" x14ac:dyDescent="0.25">
      <c r="F6405" s="106"/>
      <c r="J6405" s="110">
        <v>51635</v>
      </c>
      <c r="K6405" s="106">
        <v>5.05</v>
      </c>
      <c r="AF6405" s="35"/>
      <c r="AG6405" s="36"/>
      <c r="AH6405" s="36"/>
      <c r="AJ6405" s="37"/>
      <c r="AK6405" s="37"/>
    </row>
    <row r="6406" spans="6:37" x14ac:dyDescent="0.25">
      <c r="F6406" s="106"/>
      <c r="J6406" s="110">
        <v>51636</v>
      </c>
      <c r="K6406" s="106">
        <v>5.05</v>
      </c>
      <c r="AF6406" s="35"/>
      <c r="AG6406" s="36"/>
      <c r="AH6406" s="36"/>
      <c r="AJ6406" s="37"/>
      <c r="AK6406" s="37"/>
    </row>
    <row r="6407" spans="6:37" x14ac:dyDescent="0.25">
      <c r="F6407" s="106"/>
      <c r="J6407" s="110">
        <v>51637</v>
      </c>
      <c r="K6407" s="106">
        <v>5.05</v>
      </c>
      <c r="AF6407" s="35"/>
      <c r="AG6407" s="36"/>
      <c r="AH6407" s="36"/>
      <c r="AJ6407" s="37"/>
      <c r="AK6407" s="37"/>
    </row>
    <row r="6408" spans="6:37" x14ac:dyDescent="0.25">
      <c r="F6408" s="106"/>
      <c r="J6408" s="110">
        <v>51638</v>
      </c>
      <c r="K6408" s="106">
        <v>5.05</v>
      </c>
      <c r="AF6408" s="35"/>
      <c r="AG6408" s="36"/>
      <c r="AH6408" s="36"/>
      <c r="AJ6408" s="37"/>
      <c r="AK6408" s="37"/>
    </row>
    <row r="6409" spans="6:37" x14ac:dyDescent="0.25">
      <c r="F6409" s="106"/>
      <c r="J6409" s="110">
        <v>51639</v>
      </c>
      <c r="K6409" s="106">
        <v>5.05</v>
      </c>
      <c r="AF6409" s="35"/>
      <c r="AG6409" s="36"/>
      <c r="AH6409" s="36"/>
      <c r="AJ6409" s="37"/>
      <c r="AK6409" s="37"/>
    </row>
    <row r="6410" spans="6:37" x14ac:dyDescent="0.25">
      <c r="F6410" s="106"/>
      <c r="J6410" s="110">
        <v>51640</v>
      </c>
      <c r="K6410" s="106">
        <v>5.05</v>
      </c>
      <c r="AF6410" s="35"/>
      <c r="AG6410" s="36"/>
      <c r="AH6410" s="36"/>
      <c r="AJ6410" s="37"/>
      <c r="AK6410" s="37"/>
    </row>
    <row r="6411" spans="6:37" x14ac:dyDescent="0.25">
      <c r="F6411" s="106"/>
      <c r="J6411" s="110">
        <v>51641</v>
      </c>
      <c r="K6411" s="106">
        <v>5.05</v>
      </c>
      <c r="AF6411" s="35"/>
      <c r="AG6411" s="36"/>
      <c r="AH6411" s="36"/>
      <c r="AJ6411" s="37"/>
      <c r="AK6411" s="37"/>
    </row>
    <row r="6412" spans="6:37" x14ac:dyDescent="0.25">
      <c r="F6412" s="106"/>
      <c r="J6412" s="110">
        <v>51642</v>
      </c>
      <c r="K6412" s="106">
        <v>5.05</v>
      </c>
      <c r="AF6412" s="35"/>
      <c r="AG6412" s="36"/>
      <c r="AH6412" s="36"/>
      <c r="AJ6412" s="37"/>
      <c r="AK6412" s="37"/>
    </row>
    <row r="6413" spans="6:37" x14ac:dyDescent="0.25">
      <c r="F6413" s="106"/>
      <c r="J6413" s="110">
        <v>51643</v>
      </c>
      <c r="K6413" s="106">
        <v>5.05</v>
      </c>
      <c r="AF6413" s="35"/>
      <c r="AG6413" s="36"/>
      <c r="AH6413" s="36"/>
      <c r="AJ6413" s="37"/>
      <c r="AK6413" s="37"/>
    </row>
    <row r="6414" spans="6:37" x14ac:dyDescent="0.25">
      <c r="F6414" s="106"/>
      <c r="J6414" s="110">
        <v>51644</v>
      </c>
      <c r="K6414" s="106">
        <v>5.05</v>
      </c>
      <c r="AF6414" s="35"/>
      <c r="AG6414" s="36"/>
      <c r="AH6414" s="36"/>
      <c r="AJ6414" s="37"/>
      <c r="AK6414" s="37"/>
    </row>
    <row r="6415" spans="6:37" x14ac:dyDescent="0.25">
      <c r="F6415" s="106"/>
      <c r="J6415" s="110">
        <v>51645</v>
      </c>
      <c r="K6415" s="106">
        <v>5.05</v>
      </c>
      <c r="AF6415" s="35"/>
      <c r="AG6415" s="36"/>
      <c r="AH6415" s="36"/>
      <c r="AJ6415" s="37"/>
      <c r="AK6415" s="37"/>
    </row>
    <row r="6416" spans="6:37" x14ac:dyDescent="0.25">
      <c r="F6416" s="106"/>
      <c r="J6416" s="110">
        <v>51646</v>
      </c>
      <c r="K6416" s="106">
        <v>5.05</v>
      </c>
      <c r="AF6416" s="35"/>
      <c r="AG6416" s="36"/>
      <c r="AH6416" s="36"/>
      <c r="AJ6416" s="37"/>
      <c r="AK6416" s="37"/>
    </row>
    <row r="6417" spans="6:37" x14ac:dyDescent="0.25">
      <c r="F6417" s="106"/>
      <c r="J6417" s="110">
        <v>51647</v>
      </c>
      <c r="K6417" s="106">
        <v>5.05</v>
      </c>
      <c r="AF6417" s="35"/>
      <c r="AG6417" s="36"/>
      <c r="AH6417" s="36"/>
      <c r="AJ6417" s="37"/>
      <c r="AK6417" s="37"/>
    </row>
    <row r="6418" spans="6:37" x14ac:dyDescent="0.25">
      <c r="F6418" s="106"/>
      <c r="J6418" s="110">
        <v>51648</v>
      </c>
      <c r="K6418" s="106">
        <v>5.05</v>
      </c>
      <c r="AF6418" s="35"/>
      <c r="AG6418" s="36"/>
      <c r="AH6418" s="36"/>
      <c r="AJ6418" s="37"/>
      <c r="AK6418" s="37"/>
    </row>
    <row r="6419" spans="6:37" x14ac:dyDescent="0.25">
      <c r="F6419" s="106"/>
      <c r="J6419" s="110">
        <v>51649</v>
      </c>
      <c r="K6419" s="106">
        <v>5.05</v>
      </c>
      <c r="AF6419" s="35"/>
      <c r="AG6419" s="36"/>
      <c r="AH6419" s="36"/>
      <c r="AJ6419" s="37"/>
      <c r="AK6419" s="37"/>
    </row>
    <row r="6420" spans="6:37" x14ac:dyDescent="0.25">
      <c r="F6420" s="106"/>
      <c r="J6420" s="110">
        <v>51650</v>
      </c>
      <c r="K6420" s="106">
        <v>5.05</v>
      </c>
      <c r="AF6420" s="35"/>
      <c r="AG6420" s="36"/>
      <c r="AH6420" s="36"/>
      <c r="AJ6420" s="37"/>
      <c r="AK6420" s="37"/>
    </row>
    <row r="6421" spans="6:37" x14ac:dyDescent="0.25">
      <c r="F6421" s="106"/>
      <c r="J6421" s="110">
        <v>51651</v>
      </c>
      <c r="K6421" s="106">
        <v>5.05</v>
      </c>
      <c r="AF6421" s="35"/>
      <c r="AG6421" s="36"/>
      <c r="AH6421" s="36"/>
      <c r="AJ6421" s="37"/>
      <c r="AK6421" s="37"/>
    </row>
    <row r="6422" spans="6:37" x14ac:dyDescent="0.25">
      <c r="F6422" s="106"/>
      <c r="J6422" s="110">
        <v>51652</v>
      </c>
      <c r="K6422" s="106">
        <v>5.05</v>
      </c>
      <c r="AF6422" s="35"/>
      <c r="AG6422" s="36"/>
      <c r="AH6422" s="36"/>
      <c r="AJ6422" s="37"/>
      <c r="AK6422" s="37"/>
    </row>
    <row r="6423" spans="6:37" x14ac:dyDescent="0.25">
      <c r="F6423" s="106"/>
      <c r="J6423" s="110">
        <v>51653</v>
      </c>
      <c r="K6423" s="106">
        <v>5.05</v>
      </c>
      <c r="AF6423" s="35"/>
      <c r="AG6423" s="36"/>
      <c r="AH6423" s="36"/>
      <c r="AJ6423" s="37"/>
      <c r="AK6423" s="37"/>
    </row>
    <row r="6424" spans="6:37" x14ac:dyDescent="0.25">
      <c r="F6424" s="106"/>
      <c r="J6424" s="110">
        <v>51654</v>
      </c>
      <c r="K6424" s="106">
        <v>5.05</v>
      </c>
      <c r="AF6424" s="35"/>
      <c r="AG6424" s="36"/>
      <c r="AH6424" s="36"/>
      <c r="AJ6424" s="37"/>
      <c r="AK6424" s="37"/>
    </row>
    <row r="6425" spans="6:37" x14ac:dyDescent="0.25">
      <c r="F6425" s="106"/>
      <c r="J6425" s="110">
        <v>51655</v>
      </c>
      <c r="K6425" s="106">
        <v>5.05</v>
      </c>
      <c r="AF6425" s="35"/>
      <c r="AG6425" s="36"/>
      <c r="AH6425" s="36"/>
      <c r="AJ6425" s="37"/>
      <c r="AK6425" s="37"/>
    </row>
    <row r="6426" spans="6:37" x14ac:dyDescent="0.25">
      <c r="F6426" s="106"/>
      <c r="J6426" s="110">
        <v>51656</v>
      </c>
      <c r="K6426" s="106">
        <v>5.05</v>
      </c>
      <c r="AF6426" s="35"/>
      <c r="AG6426" s="36"/>
      <c r="AH6426" s="36"/>
      <c r="AJ6426" s="37"/>
      <c r="AK6426" s="37"/>
    </row>
    <row r="6427" spans="6:37" x14ac:dyDescent="0.25">
      <c r="F6427" s="106"/>
      <c r="J6427" s="110">
        <v>51657</v>
      </c>
      <c r="K6427" s="106">
        <v>5.05</v>
      </c>
      <c r="AF6427" s="35"/>
      <c r="AG6427" s="36"/>
      <c r="AH6427" s="36"/>
      <c r="AJ6427" s="37"/>
      <c r="AK6427" s="37"/>
    </row>
    <row r="6428" spans="6:37" x14ac:dyDescent="0.25">
      <c r="F6428" s="106"/>
      <c r="J6428" s="110">
        <v>51658</v>
      </c>
      <c r="K6428" s="106">
        <v>5.05</v>
      </c>
      <c r="AF6428" s="35"/>
      <c r="AG6428" s="36"/>
      <c r="AH6428" s="36"/>
      <c r="AJ6428" s="37"/>
      <c r="AK6428" s="37"/>
    </row>
    <row r="6429" spans="6:37" x14ac:dyDescent="0.25">
      <c r="F6429" s="106"/>
      <c r="J6429" s="110">
        <v>51659</v>
      </c>
      <c r="K6429" s="106">
        <v>5.05</v>
      </c>
      <c r="AF6429" s="35"/>
      <c r="AG6429" s="36"/>
      <c r="AH6429" s="36"/>
      <c r="AJ6429" s="37"/>
      <c r="AK6429" s="37"/>
    </row>
    <row r="6430" spans="6:37" x14ac:dyDescent="0.25">
      <c r="F6430" s="106"/>
      <c r="J6430" s="110">
        <v>51660</v>
      </c>
      <c r="K6430" s="106">
        <v>5.05</v>
      </c>
      <c r="AF6430" s="35"/>
      <c r="AG6430" s="36"/>
      <c r="AH6430" s="36"/>
      <c r="AJ6430" s="37"/>
      <c r="AK6430" s="37"/>
    </row>
    <row r="6431" spans="6:37" x14ac:dyDescent="0.25">
      <c r="F6431" s="106"/>
      <c r="J6431" s="110">
        <v>51661</v>
      </c>
      <c r="K6431" s="106">
        <v>5.05</v>
      </c>
      <c r="AF6431" s="35"/>
      <c r="AG6431" s="36"/>
      <c r="AH6431" s="36"/>
      <c r="AJ6431" s="37"/>
      <c r="AK6431" s="37"/>
    </row>
    <row r="6432" spans="6:37" x14ac:dyDescent="0.25">
      <c r="F6432" s="106"/>
      <c r="J6432" s="110">
        <v>51662</v>
      </c>
      <c r="K6432" s="106">
        <v>5.05</v>
      </c>
      <c r="AF6432" s="35"/>
      <c r="AG6432" s="36"/>
      <c r="AH6432" s="36"/>
      <c r="AJ6432" s="37"/>
      <c r="AK6432" s="37"/>
    </row>
    <row r="6433" spans="6:37" x14ac:dyDescent="0.25">
      <c r="F6433" s="106"/>
      <c r="J6433" s="110">
        <v>51663</v>
      </c>
      <c r="K6433" s="106">
        <v>5.05</v>
      </c>
      <c r="AF6433" s="35"/>
      <c r="AG6433" s="36"/>
      <c r="AH6433" s="36"/>
      <c r="AJ6433" s="37"/>
      <c r="AK6433" s="37"/>
    </row>
    <row r="6434" spans="6:37" x14ac:dyDescent="0.25">
      <c r="F6434" s="106"/>
      <c r="J6434" s="110">
        <v>51664</v>
      </c>
      <c r="K6434" s="106">
        <v>5.05</v>
      </c>
      <c r="AF6434" s="35"/>
      <c r="AG6434" s="36"/>
      <c r="AH6434" s="36"/>
      <c r="AJ6434" s="37"/>
      <c r="AK6434" s="37"/>
    </row>
    <row r="6435" spans="6:37" x14ac:dyDescent="0.25">
      <c r="F6435" s="106"/>
      <c r="J6435" s="110">
        <v>51665</v>
      </c>
      <c r="K6435" s="106">
        <v>5.05</v>
      </c>
      <c r="AF6435" s="35"/>
      <c r="AG6435" s="36"/>
      <c r="AH6435" s="36"/>
      <c r="AJ6435" s="37"/>
      <c r="AK6435" s="37"/>
    </row>
    <row r="6436" spans="6:37" x14ac:dyDescent="0.25">
      <c r="F6436" s="106"/>
      <c r="J6436" s="110">
        <v>51666</v>
      </c>
      <c r="K6436" s="106">
        <v>5.05</v>
      </c>
      <c r="AF6436" s="35"/>
      <c r="AG6436" s="36"/>
      <c r="AH6436" s="36"/>
      <c r="AJ6436" s="37"/>
      <c r="AK6436" s="37"/>
    </row>
    <row r="6437" spans="6:37" x14ac:dyDescent="0.25">
      <c r="F6437" s="106"/>
      <c r="J6437" s="110">
        <v>51667</v>
      </c>
      <c r="K6437" s="106">
        <v>5.05</v>
      </c>
      <c r="AF6437" s="35"/>
      <c r="AG6437" s="36"/>
      <c r="AH6437" s="36"/>
      <c r="AJ6437" s="37"/>
      <c r="AK6437" s="37"/>
    </row>
    <row r="6438" spans="6:37" x14ac:dyDescent="0.25">
      <c r="F6438" s="106"/>
      <c r="J6438" s="110">
        <v>51668</v>
      </c>
      <c r="K6438" s="106">
        <v>5.05</v>
      </c>
      <c r="AF6438" s="35"/>
      <c r="AG6438" s="36"/>
      <c r="AH6438" s="36"/>
      <c r="AJ6438" s="37"/>
      <c r="AK6438" s="37"/>
    </row>
    <row r="6439" spans="6:37" x14ac:dyDescent="0.25">
      <c r="F6439" s="106"/>
      <c r="J6439" s="110">
        <v>51669</v>
      </c>
      <c r="K6439" s="106">
        <v>5.05</v>
      </c>
      <c r="AF6439" s="35"/>
      <c r="AG6439" s="36"/>
      <c r="AH6439" s="36"/>
      <c r="AJ6439" s="37"/>
      <c r="AK6439" s="37"/>
    </row>
    <row r="6440" spans="6:37" x14ac:dyDescent="0.25">
      <c r="F6440" s="106"/>
      <c r="J6440" s="110">
        <v>51670</v>
      </c>
      <c r="K6440" s="106">
        <v>5.05</v>
      </c>
      <c r="AF6440" s="35"/>
      <c r="AG6440" s="36"/>
      <c r="AH6440" s="36"/>
      <c r="AJ6440" s="37"/>
      <c r="AK6440" s="37"/>
    </row>
    <row r="6441" spans="6:37" x14ac:dyDescent="0.25">
      <c r="F6441" s="106"/>
      <c r="J6441" s="110">
        <v>51671</v>
      </c>
      <c r="K6441" s="106">
        <v>5.05</v>
      </c>
      <c r="AF6441" s="35"/>
      <c r="AG6441" s="36"/>
      <c r="AH6441" s="36"/>
      <c r="AJ6441" s="37"/>
      <c r="AK6441" s="37"/>
    </row>
    <row r="6442" spans="6:37" x14ac:dyDescent="0.25">
      <c r="F6442" s="106"/>
      <c r="J6442" s="110">
        <v>51672</v>
      </c>
      <c r="K6442" s="106">
        <v>5.05</v>
      </c>
      <c r="AF6442" s="35"/>
      <c r="AG6442" s="36"/>
      <c r="AH6442" s="36"/>
      <c r="AJ6442" s="37"/>
      <c r="AK6442" s="37"/>
    </row>
    <row r="6443" spans="6:37" x14ac:dyDescent="0.25">
      <c r="F6443" s="106"/>
      <c r="J6443" s="110">
        <v>51673</v>
      </c>
      <c r="K6443" s="106">
        <v>5.05</v>
      </c>
      <c r="AF6443" s="35"/>
      <c r="AG6443" s="36"/>
      <c r="AH6443" s="36"/>
      <c r="AJ6443" s="37"/>
      <c r="AK6443" s="37"/>
    </row>
    <row r="6444" spans="6:37" x14ac:dyDescent="0.25">
      <c r="F6444" s="106"/>
      <c r="J6444" s="110">
        <v>51674</v>
      </c>
      <c r="K6444" s="106">
        <v>5.05</v>
      </c>
      <c r="AF6444" s="35"/>
      <c r="AG6444" s="36"/>
      <c r="AH6444" s="36"/>
      <c r="AJ6444" s="37"/>
      <c r="AK6444" s="37"/>
    </row>
    <row r="6445" spans="6:37" x14ac:dyDescent="0.25">
      <c r="F6445" s="106"/>
      <c r="J6445" s="110">
        <v>51675</v>
      </c>
      <c r="K6445" s="106">
        <v>5.05</v>
      </c>
      <c r="AF6445" s="35"/>
      <c r="AG6445" s="36"/>
      <c r="AH6445" s="36"/>
      <c r="AJ6445" s="37"/>
      <c r="AK6445" s="37"/>
    </row>
    <row r="6446" spans="6:37" x14ac:dyDescent="0.25">
      <c r="F6446" s="106"/>
      <c r="J6446" s="110">
        <v>51676</v>
      </c>
      <c r="K6446" s="106">
        <v>5.05</v>
      </c>
      <c r="AF6446" s="35"/>
      <c r="AG6446" s="36"/>
      <c r="AH6446" s="36"/>
      <c r="AJ6446" s="37"/>
      <c r="AK6446" s="37"/>
    </row>
    <row r="6447" spans="6:37" x14ac:dyDescent="0.25">
      <c r="F6447" s="106"/>
      <c r="J6447" s="110">
        <v>51677</v>
      </c>
      <c r="K6447" s="106">
        <v>5.05</v>
      </c>
      <c r="AF6447" s="35"/>
      <c r="AG6447" s="36"/>
      <c r="AH6447" s="36"/>
      <c r="AJ6447" s="37"/>
      <c r="AK6447" s="37"/>
    </row>
    <row r="6448" spans="6:37" x14ac:dyDescent="0.25">
      <c r="F6448" s="106"/>
      <c r="J6448" s="110">
        <v>51678</v>
      </c>
      <c r="K6448" s="106">
        <v>5.05</v>
      </c>
      <c r="AF6448" s="35"/>
      <c r="AG6448" s="36"/>
      <c r="AH6448" s="36"/>
      <c r="AJ6448" s="37"/>
      <c r="AK6448" s="37"/>
    </row>
    <row r="6449" spans="6:37" x14ac:dyDescent="0.25">
      <c r="F6449" s="106"/>
      <c r="J6449" s="110">
        <v>51679</v>
      </c>
      <c r="K6449" s="106">
        <v>5.05</v>
      </c>
      <c r="AF6449" s="35"/>
      <c r="AG6449" s="36"/>
      <c r="AH6449" s="36"/>
      <c r="AJ6449" s="37"/>
      <c r="AK6449" s="37"/>
    </row>
    <row r="6450" spans="6:37" x14ac:dyDescent="0.25">
      <c r="F6450" s="106"/>
      <c r="J6450" s="110">
        <v>51680</v>
      </c>
      <c r="K6450" s="106">
        <v>5.05</v>
      </c>
      <c r="AF6450" s="35"/>
      <c r="AG6450" s="36"/>
      <c r="AH6450" s="36"/>
      <c r="AJ6450" s="37"/>
      <c r="AK6450" s="37"/>
    </row>
    <row r="6451" spans="6:37" x14ac:dyDescent="0.25">
      <c r="F6451" s="106"/>
      <c r="J6451" s="110">
        <v>51681</v>
      </c>
      <c r="K6451" s="106">
        <v>5.05</v>
      </c>
      <c r="AF6451" s="35"/>
      <c r="AG6451" s="36"/>
      <c r="AH6451" s="36"/>
      <c r="AJ6451" s="37"/>
      <c r="AK6451" s="37"/>
    </row>
    <row r="6452" spans="6:37" x14ac:dyDescent="0.25">
      <c r="F6452" s="106"/>
      <c r="J6452" s="110">
        <v>51682</v>
      </c>
      <c r="K6452" s="106">
        <v>5.05</v>
      </c>
      <c r="AF6452" s="35"/>
      <c r="AG6452" s="36"/>
      <c r="AH6452" s="36"/>
      <c r="AJ6452" s="37"/>
      <c r="AK6452" s="37"/>
    </row>
    <row r="6453" spans="6:37" x14ac:dyDescent="0.25">
      <c r="F6453" s="106"/>
      <c r="J6453" s="110">
        <v>51683</v>
      </c>
      <c r="K6453" s="106">
        <v>5.05</v>
      </c>
      <c r="AF6453" s="35"/>
      <c r="AG6453" s="36"/>
      <c r="AH6453" s="36"/>
      <c r="AJ6453" s="37"/>
      <c r="AK6453" s="37"/>
    </row>
    <row r="6454" spans="6:37" x14ac:dyDescent="0.25">
      <c r="F6454" s="106"/>
      <c r="J6454" s="110">
        <v>51684</v>
      </c>
      <c r="K6454" s="106">
        <v>5.05</v>
      </c>
      <c r="AF6454" s="35"/>
      <c r="AG6454" s="36"/>
      <c r="AH6454" s="36"/>
      <c r="AJ6454" s="37"/>
      <c r="AK6454" s="37"/>
    </row>
    <row r="6455" spans="6:37" x14ac:dyDescent="0.25">
      <c r="F6455" s="106"/>
      <c r="J6455" s="110">
        <v>51685</v>
      </c>
      <c r="K6455" s="106">
        <v>5.05</v>
      </c>
      <c r="AF6455" s="35"/>
      <c r="AG6455" s="36"/>
      <c r="AH6455" s="36"/>
      <c r="AJ6455" s="37"/>
      <c r="AK6455" s="37"/>
    </row>
    <row r="6456" spans="6:37" x14ac:dyDescent="0.25">
      <c r="F6456" s="106"/>
      <c r="J6456" s="110">
        <v>51686</v>
      </c>
      <c r="K6456" s="106">
        <v>5.05</v>
      </c>
      <c r="AF6456" s="35"/>
      <c r="AG6456" s="36"/>
      <c r="AH6456" s="36"/>
      <c r="AJ6456" s="37"/>
      <c r="AK6456" s="37"/>
    </row>
    <row r="6457" spans="6:37" x14ac:dyDescent="0.25">
      <c r="F6457" s="106"/>
      <c r="J6457" s="110">
        <v>51687</v>
      </c>
      <c r="K6457" s="106">
        <v>5.05</v>
      </c>
      <c r="AF6457" s="35"/>
      <c r="AG6457" s="36"/>
      <c r="AH6457" s="36"/>
      <c r="AJ6457" s="37"/>
      <c r="AK6457" s="37"/>
    </row>
    <row r="6458" spans="6:37" x14ac:dyDescent="0.25">
      <c r="F6458" s="106"/>
      <c r="J6458" s="110">
        <v>51688</v>
      </c>
      <c r="K6458" s="106">
        <v>5.05</v>
      </c>
      <c r="AF6458" s="35"/>
      <c r="AG6458" s="36"/>
      <c r="AH6458" s="36"/>
      <c r="AJ6458" s="37"/>
      <c r="AK6458" s="37"/>
    </row>
    <row r="6459" spans="6:37" x14ac:dyDescent="0.25">
      <c r="F6459" s="106"/>
      <c r="J6459" s="110">
        <v>51689</v>
      </c>
      <c r="K6459" s="106">
        <v>5.05</v>
      </c>
      <c r="AF6459" s="35"/>
      <c r="AG6459" s="36"/>
      <c r="AH6459" s="36"/>
      <c r="AJ6459" s="37"/>
      <c r="AK6459" s="37"/>
    </row>
    <row r="6460" spans="6:37" x14ac:dyDescent="0.25">
      <c r="F6460" s="106"/>
      <c r="J6460" s="110">
        <v>51690</v>
      </c>
      <c r="K6460" s="106">
        <v>5.05</v>
      </c>
      <c r="AF6460" s="35"/>
      <c r="AG6460" s="36"/>
      <c r="AH6460" s="36"/>
      <c r="AJ6460" s="37"/>
      <c r="AK6460" s="37"/>
    </row>
    <row r="6461" spans="6:37" x14ac:dyDescent="0.25">
      <c r="F6461" s="106"/>
      <c r="J6461" s="110">
        <v>51691</v>
      </c>
      <c r="K6461" s="106">
        <v>5.05</v>
      </c>
      <c r="AF6461" s="35"/>
      <c r="AG6461" s="36"/>
      <c r="AH6461" s="36"/>
      <c r="AJ6461" s="37"/>
      <c r="AK6461" s="37"/>
    </row>
    <row r="6462" spans="6:37" x14ac:dyDescent="0.25">
      <c r="F6462" s="106"/>
      <c r="J6462" s="110">
        <v>51692</v>
      </c>
      <c r="K6462" s="106">
        <v>5.05</v>
      </c>
      <c r="AF6462" s="35"/>
      <c r="AG6462" s="36"/>
      <c r="AH6462" s="36"/>
      <c r="AJ6462" s="37"/>
      <c r="AK6462" s="37"/>
    </row>
    <row r="6463" spans="6:37" x14ac:dyDescent="0.25">
      <c r="F6463" s="106"/>
      <c r="J6463" s="110">
        <v>51693</v>
      </c>
      <c r="K6463" s="106">
        <v>5.05</v>
      </c>
      <c r="AF6463" s="35"/>
      <c r="AG6463" s="36"/>
      <c r="AH6463" s="36"/>
      <c r="AJ6463" s="37"/>
      <c r="AK6463" s="37"/>
    </row>
    <row r="6464" spans="6:37" x14ac:dyDescent="0.25">
      <c r="F6464" s="106"/>
      <c r="J6464" s="110">
        <v>51694</v>
      </c>
      <c r="K6464" s="106">
        <v>5.05</v>
      </c>
      <c r="AF6464" s="35"/>
      <c r="AG6464" s="36"/>
      <c r="AH6464" s="36"/>
      <c r="AJ6464" s="37"/>
      <c r="AK6464" s="37"/>
    </row>
    <row r="6465" spans="6:37" x14ac:dyDescent="0.25">
      <c r="F6465" s="106"/>
      <c r="J6465" s="110">
        <v>51695</v>
      </c>
      <c r="K6465" s="106">
        <v>5.05</v>
      </c>
      <c r="AF6465" s="35"/>
      <c r="AG6465" s="36"/>
      <c r="AH6465" s="36"/>
      <c r="AJ6465" s="37"/>
      <c r="AK6465" s="37"/>
    </row>
    <row r="6466" spans="6:37" x14ac:dyDescent="0.25">
      <c r="F6466" s="106"/>
      <c r="J6466" s="110">
        <v>51696</v>
      </c>
      <c r="K6466" s="106">
        <v>5.05</v>
      </c>
      <c r="AF6466" s="35"/>
      <c r="AG6466" s="36"/>
      <c r="AH6466" s="36"/>
      <c r="AJ6466" s="37"/>
      <c r="AK6466" s="37"/>
    </row>
    <row r="6467" spans="6:37" x14ac:dyDescent="0.25">
      <c r="F6467" s="106"/>
      <c r="J6467" s="110">
        <v>51697</v>
      </c>
      <c r="K6467" s="106">
        <v>5.05</v>
      </c>
      <c r="AF6467" s="35"/>
      <c r="AG6467" s="36"/>
      <c r="AH6467" s="36"/>
      <c r="AJ6467" s="37"/>
      <c r="AK6467" s="37"/>
    </row>
    <row r="6468" spans="6:37" x14ac:dyDescent="0.25">
      <c r="F6468" s="106"/>
      <c r="J6468" s="110">
        <v>51698</v>
      </c>
      <c r="K6468" s="106">
        <v>5.05</v>
      </c>
      <c r="AF6468" s="35"/>
      <c r="AG6468" s="36"/>
      <c r="AH6468" s="36"/>
      <c r="AJ6468" s="37"/>
      <c r="AK6468" s="37"/>
    </row>
    <row r="6469" spans="6:37" x14ac:dyDescent="0.25">
      <c r="F6469" s="106"/>
      <c r="J6469" s="110">
        <v>51699</v>
      </c>
      <c r="K6469" s="106">
        <v>5.05</v>
      </c>
      <c r="AF6469" s="35"/>
      <c r="AG6469" s="36"/>
      <c r="AH6469" s="36"/>
      <c r="AJ6469" s="37"/>
      <c r="AK6469" s="37"/>
    </row>
    <row r="6470" spans="6:37" x14ac:dyDescent="0.25">
      <c r="F6470" s="106"/>
      <c r="J6470" s="110">
        <v>51700</v>
      </c>
      <c r="K6470" s="106">
        <v>5.05</v>
      </c>
      <c r="AF6470" s="35"/>
      <c r="AG6470" s="36"/>
      <c r="AH6470" s="36"/>
      <c r="AJ6470" s="37"/>
      <c r="AK6470" s="37"/>
    </row>
    <row r="6471" spans="6:37" x14ac:dyDescent="0.25">
      <c r="F6471" s="106"/>
      <c r="J6471" s="110">
        <v>51701</v>
      </c>
      <c r="K6471" s="106">
        <v>5.05</v>
      </c>
      <c r="AF6471" s="35"/>
      <c r="AG6471" s="36"/>
      <c r="AH6471" s="36"/>
      <c r="AJ6471" s="37"/>
      <c r="AK6471" s="37"/>
    </row>
    <row r="6472" spans="6:37" x14ac:dyDescent="0.25">
      <c r="F6472" s="106"/>
      <c r="J6472" s="110">
        <v>51702</v>
      </c>
      <c r="K6472" s="106">
        <v>5.05</v>
      </c>
      <c r="AF6472" s="35"/>
      <c r="AG6472" s="36"/>
      <c r="AH6472" s="36"/>
      <c r="AJ6472" s="37"/>
      <c r="AK6472" s="37"/>
    </row>
    <row r="6473" spans="6:37" x14ac:dyDescent="0.25">
      <c r="F6473" s="106"/>
      <c r="J6473" s="110">
        <v>51703</v>
      </c>
      <c r="K6473" s="106">
        <v>5.05</v>
      </c>
      <c r="AF6473" s="35"/>
      <c r="AG6473" s="36"/>
      <c r="AH6473" s="36"/>
      <c r="AJ6473" s="37"/>
      <c r="AK6473" s="37"/>
    </row>
    <row r="6474" spans="6:37" x14ac:dyDescent="0.25">
      <c r="F6474" s="106"/>
      <c r="J6474" s="110">
        <v>51704</v>
      </c>
      <c r="K6474" s="106">
        <v>5.05</v>
      </c>
      <c r="AF6474" s="35"/>
      <c r="AG6474" s="36"/>
      <c r="AH6474" s="36"/>
      <c r="AJ6474" s="37"/>
      <c r="AK6474" s="37"/>
    </row>
    <row r="6475" spans="6:37" x14ac:dyDescent="0.25">
      <c r="F6475" s="106"/>
      <c r="J6475" s="110">
        <v>51705</v>
      </c>
      <c r="K6475" s="106">
        <v>5.05</v>
      </c>
      <c r="AF6475" s="35"/>
      <c r="AG6475" s="36"/>
      <c r="AH6475" s="36"/>
      <c r="AJ6475" s="37"/>
      <c r="AK6475" s="37"/>
    </row>
    <row r="6476" spans="6:37" x14ac:dyDescent="0.25">
      <c r="F6476" s="106"/>
      <c r="J6476" s="110">
        <v>51706</v>
      </c>
      <c r="K6476" s="106">
        <v>5.05</v>
      </c>
      <c r="AF6476" s="35"/>
      <c r="AG6476" s="36"/>
      <c r="AH6476" s="36"/>
      <c r="AJ6476" s="37"/>
      <c r="AK6476" s="37"/>
    </row>
    <row r="6477" spans="6:37" x14ac:dyDescent="0.25">
      <c r="F6477" s="106"/>
      <c r="J6477" s="110">
        <v>51707</v>
      </c>
      <c r="K6477" s="106">
        <v>5.05</v>
      </c>
      <c r="AF6477" s="35"/>
      <c r="AG6477" s="36"/>
      <c r="AH6477" s="36"/>
      <c r="AJ6477" s="37"/>
      <c r="AK6477" s="37"/>
    </row>
    <row r="6478" spans="6:37" x14ac:dyDescent="0.25">
      <c r="F6478" s="106"/>
      <c r="J6478" s="110">
        <v>51708</v>
      </c>
      <c r="K6478" s="106">
        <v>5.05</v>
      </c>
      <c r="AF6478" s="35"/>
      <c r="AG6478" s="36"/>
      <c r="AH6478" s="36"/>
      <c r="AJ6478" s="37"/>
      <c r="AK6478" s="37"/>
    </row>
    <row r="6479" spans="6:37" x14ac:dyDescent="0.25">
      <c r="F6479" s="106"/>
      <c r="J6479" s="110">
        <v>51709</v>
      </c>
      <c r="K6479" s="106">
        <v>5.05</v>
      </c>
      <c r="AF6479" s="35"/>
      <c r="AG6479" s="36"/>
      <c r="AH6479" s="36"/>
      <c r="AJ6479" s="37"/>
      <c r="AK6479" s="37"/>
    </row>
    <row r="6480" spans="6:37" x14ac:dyDescent="0.25">
      <c r="F6480" s="106"/>
      <c r="J6480" s="110">
        <v>51710</v>
      </c>
      <c r="K6480" s="106">
        <v>5.05</v>
      </c>
      <c r="AF6480" s="35"/>
      <c r="AG6480" s="36"/>
      <c r="AH6480" s="36"/>
      <c r="AJ6480" s="37"/>
      <c r="AK6480" s="37"/>
    </row>
    <row r="6481" spans="6:37" x14ac:dyDescent="0.25">
      <c r="F6481" s="106"/>
      <c r="J6481" s="110">
        <v>51711</v>
      </c>
      <c r="K6481" s="106">
        <v>5.05</v>
      </c>
      <c r="AF6481" s="35"/>
      <c r="AG6481" s="36"/>
      <c r="AH6481" s="36"/>
      <c r="AJ6481" s="37"/>
      <c r="AK6481" s="37"/>
    </row>
    <row r="6482" spans="6:37" x14ac:dyDescent="0.25">
      <c r="F6482" s="106"/>
      <c r="J6482" s="110">
        <v>51712</v>
      </c>
      <c r="K6482" s="106">
        <v>5.05</v>
      </c>
      <c r="AF6482" s="35"/>
      <c r="AG6482" s="36"/>
      <c r="AH6482" s="36"/>
      <c r="AJ6482" s="37"/>
      <c r="AK6482" s="37"/>
    </row>
    <row r="6483" spans="6:37" x14ac:dyDescent="0.25">
      <c r="F6483" s="106"/>
      <c r="J6483" s="110">
        <v>51713</v>
      </c>
      <c r="K6483" s="106">
        <v>5.05</v>
      </c>
      <c r="AF6483" s="35"/>
      <c r="AG6483" s="36"/>
      <c r="AH6483" s="36"/>
      <c r="AJ6483" s="37"/>
      <c r="AK6483" s="37"/>
    </row>
    <row r="6484" spans="6:37" x14ac:dyDescent="0.25">
      <c r="F6484" s="106"/>
      <c r="J6484" s="110">
        <v>51714</v>
      </c>
      <c r="K6484" s="106">
        <v>5.05</v>
      </c>
      <c r="AF6484" s="35"/>
      <c r="AG6484" s="36"/>
      <c r="AH6484" s="36"/>
      <c r="AJ6484" s="37"/>
      <c r="AK6484" s="37"/>
    </row>
    <row r="6485" spans="6:37" x14ac:dyDescent="0.25">
      <c r="F6485" s="106"/>
      <c r="J6485" s="110">
        <v>51715</v>
      </c>
      <c r="K6485" s="106">
        <v>5.05</v>
      </c>
      <c r="AF6485" s="35"/>
      <c r="AG6485" s="36"/>
      <c r="AH6485" s="36"/>
      <c r="AJ6485" s="37"/>
      <c r="AK6485" s="37"/>
    </row>
    <row r="6486" spans="6:37" x14ac:dyDescent="0.25">
      <c r="F6486" s="106"/>
      <c r="J6486" s="110">
        <v>51716</v>
      </c>
      <c r="K6486" s="106">
        <v>5.05</v>
      </c>
      <c r="AF6486" s="35"/>
      <c r="AG6486" s="36"/>
      <c r="AH6486" s="36"/>
      <c r="AJ6486" s="37"/>
      <c r="AK6486" s="37"/>
    </row>
    <row r="6487" spans="6:37" x14ac:dyDescent="0.25">
      <c r="F6487" s="106"/>
      <c r="J6487" s="110">
        <v>51717</v>
      </c>
      <c r="K6487" s="106">
        <v>5.05</v>
      </c>
      <c r="AF6487" s="35"/>
      <c r="AG6487" s="36"/>
      <c r="AH6487" s="36"/>
      <c r="AJ6487" s="37"/>
      <c r="AK6487" s="37"/>
    </row>
    <row r="6488" spans="6:37" x14ac:dyDescent="0.25">
      <c r="F6488" s="106"/>
      <c r="J6488" s="110">
        <v>51718</v>
      </c>
      <c r="K6488" s="106">
        <v>5.05</v>
      </c>
      <c r="AF6488" s="35"/>
      <c r="AG6488" s="36"/>
      <c r="AH6488" s="36"/>
      <c r="AJ6488" s="37"/>
      <c r="AK6488" s="37"/>
    </row>
    <row r="6489" spans="6:37" x14ac:dyDescent="0.25">
      <c r="F6489" s="106"/>
      <c r="J6489" s="110">
        <v>51719</v>
      </c>
      <c r="K6489" s="106">
        <v>5.05</v>
      </c>
      <c r="AF6489" s="35"/>
      <c r="AG6489" s="36"/>
      <c r="AH6489" s="36"/>
      <c r="AJ6489" s="37"/>
      <c r="AK6489" s="37"/>
    </row>
    <row r="6490" spans="6:37" x14ac:dyDescent="0.25">
      <c r="F6490" s="106"/>
      <c r="J6490" s="110">
        <v>51720</v>
      </c>
      <c r="K6490" s="106">
        <v>5.05</v>
      </c>
      <c r="AF6490" s="35"/>
      <c r="AG6490" s="36"/>
      <c r="AH6490" s="36"/>
      <c r="AJ6490" s="37"/>
      <c r="AK6490" s="37"/>
    </row>
    <row r="6491" spans="6:37" x14ac:dyDescent="0.25">
      <c r="F6491" s="106"/>
      <c r="J6491" s="110">
        <v>51721</v>
      </c>
      <c r="K6491" s="106">
        <v>5.05</v>
      </c>
      <c r="AF6491" s="35"/>
      <c r="AG6491" s="36"/>
      <c r="AH6491" s="36"/>
      <c r="AJ6491" s="37"/>
      <c r="AK6491" s="37"/>
    </row>
    <row r="6492" spans="6:37" x14ac:dyDescent="0.25">
      <c r="F6492" s="106"/>
      <c r="J6492" s="110">
        <v>51722</v>
      </c>
      <c r="K6492" s="106">
        <v>5.05</v>
      </c>
      <c r="AF6492" s="35"/>
      <c r="AG6492" s="36"/>
      <c r="AH6492" s="36"/>
      <c r="AJ6492" s="37"/>
      <c r="AK6492" s="37"/>
    </row>
    <row r="6493" spans="6:37" x14ac:dyDescent="0.25">
      <c r="F6493" s="106"/>
      <c r="J6493" s="110">
        <v>51723</v>
      </c>
      <c r="K6493" s="106">
        <v>5.05</v>
      </c>
      <c r="AF6493" s="35"/>
      <c r="AG6493" s="36"/>
      <c r="AH6493" s="36"/>
      <c r="AJ6493" s="37"/>
      <c r="AK6493" s="37"/>
    </row>
    <row r="6494" spans="6:37" x14ac:dyDescent="0.25">
      <c r="F6494" s="106"/>
      <c r="J6494" s="110">
        <v>51724</v>
      </c>
      <c r="K6494" s="106">
        <v>5.05</v>
      </c>
      <c r="AF6494" s="35"/>
      <c r="AG6494" s="36"/>
      <c r="AH6494" s="36"/>
      <c r="AJ6494" s="37"/>
      <c r="AK6494" s="37"/>
    </row>
    <row r="6495" spans="6:37" x14ac:dyDescent="0.25">
      <c r="F6495" s="106"/>
      <c r="J6495" s="110">
        <v>51725</v>
      </c>
      <c r="K6495" s="106">
        <v>5.05</v>
      </c>
      <c r="AF6495" s="35"/>
      <c r="AG6495" s="36"/>
      <c r="AH6495" s="36"/>
      <c r="AJ6495" s="37"/>
      <c r="AK6495" s="37"/>
    </row>
    <row r="6496" spans="6:37" x14ac:dyDescent="0.25">
      <c r="F6496" s="106"/>
      <c r="J6496" s="110">
        <v>51726</v>
      </c>
      <c r="K6496" s="106">
        <v>5.05</v>
      </c>
      <c r="AF6496" s="35"/>
      <c r="AG6496" s="36"/>
      <c r="AH6496" s="36"/>
      <c r="AJ6496" s="37"/>
      <c r="AK6496" s="37"/>
    </row>
    <row r="6497" spans="6:37" x14ac:dyDescent="0.25">
      <c r="F6497" s="106"/>
      <c r="J6497" s="110">
        <v>51727</v>
      </c>
      <c r="K6497" s="106">
        <v>5.05</v>
      </c>
      <c r="AF6497" s="35"/>
      <c r="AG6497" s="36"/>
      <c r="AH6497" s="36"/>
      <c r="AJ6497" s="37"/>
      <c r="AK6497" s="37"/>
    </row>
    <row r="6498" spans="6:37" x14ac:dyDescent="0.25">
      <c r="F6498" s="106"/>
      <c r="J6498" s="110">
        <v>51728</v>
      </c>
      <c r="K6498" s="106">
        <v>5.05</v>
      </c>
      <c r="AF6498" s="35"/>
      <c r="AG6498" s="36"/>
      <c r="AH6498" s="36"/>
      <c r="AJ6498" s="37"/>
      <c r="AK6498" s="37"/>
    </row>
    <row r="6499" spans="6:37" x14ac:dyDescent="0.25">
      <c r="F6499" s="106"/>
      <c r="J6499" s="110">
        <v>51729</v>
      </c>
      <c r="K6499" s="106">
        <v>5.05</v>
      </c>
      <c r="AF6499" s="35"/>
      <c r="AG6499" s="36"/>
      <c r="AH6499" s="36"/>
      <c r="AJ6499" s="37"/>
      <c r="AK6499" s="37"/>
    </row>
    <row r="6500" spans="6:37" x14ac:dyDescent="0.25">
      <c r="F6500" s="106"/>
      <c r="J6500" s="110">
        <v>51730</v>
      </c>
      <c r="K6500" s="106">
        <v>5.05</v>
      </c>
      <c r="AF6500" s="35"/>
      <c r="AG6500" s="36"/>
      <c r="AH6500" s="36"/>
      <c r="AJ6500" s="37"/>
      <c r="AK6500" s="37"/>
    </row>
    <row r="6501" spans="6:37" x14ac:dyDescent="0.25">
      <c r="F6501" s="106"/>
      <c r="J6501" s="110">
        <v>51731</v>
      </c>
      <c r="K6501" s="106">
        <v>5.05</v>
      </c>
      <c r="AF6501" s="35"/>
      <c r="AG6501" s="36"/>
      <c r="AH6501" s="36"/>
      <c r="AJ6501" s="37"/>
      <c r="AK6501" s="37"/>
    </row>
    <row r="6502" spans="6:37" x14ac:dyDescent="0.25">
      <c r="F6502" s="106"/>
      <c r="J6502" s="110">
        <v>51732</v>
      </c>
      <c r="K6502" s="106">
        <v>5.05</v>
      </c>
      <c r="AF6502" s="35"/>
      <c r="AG6502" s="36"/>
      <c r="AH6502" s="36"/>
      <c r="AJ6502" s="37"/>
      <c r="AK6502" s="37"/>
    </row>
    <row r="6503" spans="6:37" x14ac:dyDescent="0.25">
      <c r="F6503" s="106"/>
      <c r="J6503" s="110">
        <v>51733</v>
      </c>
      <c r="K6503" s="106">
        <v>5.05</v>
      </c>
      <c r="AF6503" s="35"/>
      <c r="AG6503" s="36"/>
      <c r="AH6503" s="36"/>
      <c r="AJ6503" s="37"/>
      <c r="AK6503" s="37"/>
    </row>
    <row r="6504" spans="6:37" x14ac:dyDescent="0.25">
      <c r="F6504" s="106"/>
      <c r="J6504" s="110">
        <v>51734</v>
      </c>
      <c r="K6504" s="106">
        <v>5.05</v>
      </c>
      <c r="AF6504" s="35"/>
      <c r="AG6504" s="36"/>
      <c r="AH6504" s="36"/>
      <c r="AJ6504" s="37"/>
      <c r="AK6504" s="37"/>
    </row>
    <row r="6505" spans="6:37" x14ac:dyDescent="0.25">
      <c r="F6505" s="106"/>
      <c r="J6505" s="110">
        <v>51735</v>
      </c>
      <c r="K6505" s="106">
        <v>5.05</v>
      </c>
      <c r="AF6505" s="35"/>
      <c r="AG6505" s="36"/>
      <c r="AH6505" s="36"/>
      <c r="AJ6505" s="37"/>
      <c r="AK6505" s="37"/>
    </row>
    <row r="6506" spans="6:37" x14ac:dyDescent="0.25">
      <c r="F6506" s="106"/>
      <c r="J6506" s="110">
        <v>51736</v>
      </c>
      <c r="K6506" s="106">
        <v>5.05</v>
      </c>
      <c r="AF6506" s="35"/>
      <c r="AG6506" s="36"/>
      <c r="AH6506" s="36"/>
      <c r="AJ6506" s="37"/>
      <c r="AK6506" s="37"/>
    </row>
    <row r="6507" spans="6:37" x14ac:dyDescent="0.25">
      <c r="F6507" s="106"/>
      <c r="J6507" s="110">
        <v>51737</v>
      </c>
      <c r="K6507" s="106">
        <v>5.05</v>
      </c>
      <c r="AF6507" s="35"/>
      <c r="AG6507" s="36"/>
      <c r="AH6507" s="36"/>
      <c r="AJ6507" s="37"/>
      <c r="AK6507" s="37"/>
    </row>
    <row r="6508" spans="6:37" x14ac:dyDescent="0.25">
      <c r="F6508" s="106"/>
      <c r="J6508" s="110">
        <v>51738</v>
      </c>
      <c r="K6508" s="106">
        <v>5.05</v>
      </c>
      <c r="AF6508" s="35"/>
      <c r="AG6508" s="36"/>
      <c r="AH6508" s="36"/>
      <c r="AJ6508" s="37"/>
      <c r="AK6508" s="37"/>
    </row>
    <row r="6509" spans="6:37" x14ac:dyDescent="0.25">
      <c r="F6509" s="106"/>
      <c r="J6509" s="110">
        <v>51739</v>
      </c>
      <c r="K6509" s="106">
        <v>5.05</v>
      </c>
      <c r="AF6509" s="35"/>
      <c r="AG6509" s="36"/>
      <c r="AH6509" s="36"/>
      <c r="AJ6509" s="37"/>
      <c r="AK6509" s="37"/>
    </row>
    <row r="6510" spans="6:37" x14ac:dyDescent="0.25">
      <c r="F6510" s="106"/>
      <c r="J6510" s="110">
        <v>51740</v>
      </c>
      <c r="K6510" s="106">
        <v>5.05</v>
      </c>
      <c r="AF6510" s="35"/>
      <c r="AG6510" s="36"/>
      <c r="AH6510" s="36"/>
      <c r="AJ6510" s="37"/>
      <c r="AK6510" s="37"/>
    </row>
    <row r="6511" spans="6:37" x14ac:dyDescent="0.25">
      <c r="F6511" s="106"/>
      <c r="J6511" s="110">
        <v>51741</v>
      </c>
      <c r="K6511" s="106">
        <v>5.05</v>
      </c>
      <c r="AF6511" s="35"/>
      <c r="AG6511" s="36"/>
      <c r="AH6511" s="36"/>
      <c r="AJ6511" s="37"/>
      <c r="AK6511" s="37"/>
    </row>
    <row r="6512" spans="6:37" x14ac:dyDescent="0.25">
      <c r="F6512" s="106"/>
      <c r="J6512" s="110">
        <v>51742</v>
      </c>
      <c r="K6512" s="106">
        <v>5.05</v>
      </c>
      <c r="AF6512" s="35"/>
      <c r="AG6512" s="36"/>
      <c r="AH6512" s="36"/>
      <c r="AJ6512" s="37"/>
      <c r="AK6512" s="37"/>
    </row>
    <row r="6513" spans="6:37" x14ac:dyDescent="0.25">
      <c r="F6513" s="106"/>
      <c r="J6513" s="110">
        <v>51743</v>
      </c>
      <c r="K6513" s="106">
        <v>5.05</v>
      </c>
      <c r="AF6513" s="35"/>
      <c r="AG6513" s="36"/>
      <c r="AH6513" s="36"/>
      <c r="AJ6513" s="37"/>
      <c r="AK6513" s="37"/>
    </row>
    <row r="6514" spans="6:37" x14ac:dyDescent="0.25">
      <c r="F6514" s="106"/>
      <c r="J6514" s="110">
        <v>51744</v>
      </c>
      <c r="K6514" s="106">
        <v>5.05</v>
      </c>
      <c r="AF6514" s="35"/>
      <c r="AG6514" s="36"/>
      <c r="AH6514" s="36"/>
      <c r="AJ6514" s="37"/>
      <c r="AK6514" s="37"/>
    </row>
    <row r="6515" spans="6:37" x14ac:dyDescent="0.25">
      <c r="F6515" s="106"/>
      <c r="J6515" s="110">
        <v>51745</v>
      </c>
      <c r="K6515" s="106">
        <v>5.05</v>
      </c>
      <c r="AF6515" s="35"/>
      <c r="AG6515" s="36"/>
      <c r="AH6515" s="36"/>
      <c r="AJ6515" s="37"/>
      <c r="AK6515" s="37"/>
    </row>
    <row r="6516" spans="6:37" x14ac:dyDescent="0.25">
      <c r="F6516" s="106"/>
      <c r="J6516" s="110">
        <v>51746</v>
      </c>
      <c r="K6516" s="106">
        <v>5.05</v>
      </c>
      <c r="AF6516" s="35"/>
      <c r="AG6516" s="36"/>
      <c r="AH6516" s="36"/>
      <c r="AJ6516" s="37"/>
      <c r="AK6516" s="37"/>
    </row>
    <row r="6517" spans="6:37" x14ac:dyDescent="0.25">
      <c r="F6517" s="106"/>
      <c r="J6517" s="110">
        <v>51747</v>
      </c>
      <c r="K6517" s="106">
        <v>5.05</v>
      </c>
      <c r="AF6517" s="35"/>
      <c r="AG6517" s="36"/>
      <c r="AH6517" s="36"/>
      <c r="AJ6517" s="37"/>
      <c r="AK6517" s="37"/>
    </row>
    <row r="6518" spans="6:37" x14ac:dyDescent="0.25">
      <c r="F6518" s="106"/>
      <c r="J6518" s="110">
        <v>51748</v>
      </c>
      <c r="K6518" s="106">
        <v>5.05</v>
      </c>
      <c r="AF6518" s="35"/>
      <c r="AG6518" s="36"/>
      <c r="AH6518" s="36"/>
      <c r="AJ6518" s="37"/>
      <c r="AK6518" s="37"/>
    </row>
    <row r="6519" spans="6:37" x14ac:dyDescent="0.25">
      <c r="F6519" s="106"/>
      <c r="J6519" s="110">
        <v>51749</v>
      </c>
      <c r="K6519" s="106">
        <v>5.05</v>
      </c>
      <c r="AF6519" s="35"/>
      <c r="AG6519" s="36"/>
      <c r="AH6519" s="36"/>
      <c r="AJ6519" s="37"/>
      <c r="AK6519" s="37"/>
    </row>
    <row r="6520" spans="6:37" x14ac:dyDescent="0.25">
      <c r="F6520" s="106"/>
      <c r="J6520" s="110">
        <v>51750</v>
      </c>
      <c r="K6520" s="106">
        <v>5.05</v>
      </c>
      <c r="AF6520" s="35"/>
      <c r="AG6520" s="36"/>
      <c r="AH6520" s="36"/>
      <c r="AJ6520" s="37"/>
      <c r="AK6520" s="37"/>
    </row>
    <row r="6521" spans="6:37" x14ac:dyDescent="0.25">
      <c r="F6521" s="106"/>
      <c r="J6521" s="110">
        <v>51751</v>
      </c>
      <c r="K6521" s="106">
        <v>5.05</v>
      </c>
      <c r="AF6521" s="35"/>
      <c r="AG6521" s="36"/>
      <c r="AH6521" s="36"/>
      <c r="AJ6521" s="37"/>
      <c r="AK6521" s="37"/>
    </row>
    <row r="6522" spans="6:37" x14ac:dyDescent="0.25">
      <c r="F6522" s="106"/>
      <c r="J6522" s="110">
        <v>51752</v>
      </c>
      <c r="K6522" s="106">
        <v>5.05</v>
      </c>
      <c r="AF6522" s="35"/>
      <c r="AG6522" s="36"/>
      <c r="AH6522" s="36"/>
      <c r="AJ6522" s="37"/>
      <c r="AK6522" s="37"/>
    </row>
    <row r="6523" spans="6:37" x14ac:dyDescent="0.25">
      <c r="F6523" s="106"/>
      <c r="J6523" s="110">
        <v>51753</v>
      </c>
      <c r="K6523" s="106">
        <v>5.05</v>
      </c>
      <c r="AF6523" s="35"/>
      <c r="AG6523" s="36"/>
      <c r="AH6523" s="36"/>
      <c r="AJ6523" s="37"/>
      <c r="AK6523" s="37"/>
    </row>
    <row r="6524" spans="6:37" x14ac:dyDescent="0.25">
      <c r="F6524" s="106"/>
      <c r="J6524" s="110">
        <v>51754</v>
      </c>
      <c r="K6524" s="106">
        <v>5.05</v>
      </c>
      <c r="AF6524" s="35"/>
      <c r="AG6524" s="36"/>
      <c r="AH6524" s="36"/>
      <c r="AJ6524" s="37"/>
      <c r="AK6524" s="37"/>
    </row>
    <row r="6525" spans="6:37" x14ac:dyDescent="0.25">
      <c r="F6525" s="106"/>
      <c r="J6525" s="110">
        <v>51755</v>
      </c>
      <c r="K6525" s="106">
        <v>5.05</v>
      </c>
      <c r="AF6525" s="35"/>
      <c r="AG6525" s="36"/>
      <c r="AH6525" s="36"/>
      <c r="AJ6525" s="37"/>
      <c r="AK6525" s="37"/>
    </row>
    <row r="6526" spans="6:37" x14ac:dyDescent="0.25">
      <c r="F6526" s="106"/>
      <c r="J6526" s="110">
        <v>51756</v>
      </c>
      <c r="K6526" s="106">
        <v>5.05</v>
      </c>
      <c r="AF6526" s="35"/>
      <c r="AG6526" s="36"/>
      <c r="AH6526" s="36"/>
      <c r="AJ6526" s="37"/>
      <c r="AK6526" s="37"/>
    </row>
    <row r="6527" spans="6:37" x14ac:dyDescent="0.25">
      <c r="F6527" s="106"/>
      <c r="J6527" s="110">
        <v>51757</v>
      </c>
      <c r="K6527" s="106">
        <v>5.05</v>
      </c>
      <c r="AF6527" s="35"/>
      <c r="AG6527" s="36"/>
      <c r="AH6527" s="36"/>
      <c r="AJ6527" s="37"/>
      <c r="AK6527" s="37"/>
    </row>
    <row r="6528" spans="6:37" x14ac:dyDescent="0.25">
      <c r="F6528" s="106"/>
      <c r="J6528" s="110">
        <v>51758</v>
      </c>
      <c r="K6528" s="106">
        <v>5.05</v>
      </c>
      <c r="AF6528" s="35"/>
      <c r="AG6528" s="36"/>
      <c r="AH6528" s="36"/>
      <c r="AJ6528" s="37"/>
      <c r="AK6528" s="37"/>
    </row>
    <row r="6529" spans="6:37" x14ac:dyDescent="0.25">
      <c r="F6529" s="106"/>
      <c r="J6529" s="110">
        <v>51759</v>
      </c>
      <c r="K6529" s="106">
        <v>5.05</v>
      </c>
      <c r="AF6529" s="35"/>
      <c r="AG6529" s="36"/>
      <c r="AH6529" s="36"/>
      <c r="AJ6529" s="37"/>
      <c r="AK6529" s="37"/>
    </row>
    <row r="6530" spans="6:37" x14ac:dyDescent="0.25">
      <c r="F6530" s="106"/>
      <c r="J6530" s="110">
        <v>51760</v>
      </c>
      <c r="K6530" s="106">
        <v>5.05</v>
      </c>
      <c r="AF6530" s="35"/>
      <c r="AG6530" s="36"/>
      <c r="AH6530" s="36"/>
      <c r="AJ6530" s="37"/>
      <c r="AK6530" s="37"/>
    </row>
    <row r="6531" spans="6:37" x14ac:dyDescent="0.25">
      <c r="F6531" s="106"/>
      <c r="J6531" s="110">
        <v>51761</v>
      </c>
      <c r="K6531" s="106">
        <v>5.05</v>
      </c>
      <c r="AF6531" s="35"/>
      <c r="AG6531" s="36"/>
      <c r="AH6531" s="36"/>
      <c r="AJ6531" s="37"/>
      <c r="AK6531" s="37"/>
    </row>
    <row r="6532" spans="6:37" x14ac:dyDescent="0.25">
      <c r="F6532" s="106"/>
      <c r="J6532" s="110">
        <v>51762</v>
      </c>
      <c r="K6532" s="106">
        <v>5.05</v>
      </c>
      <c r="AF6532" s="35"/>
      <c r="AG6532" s="36"/>
      <c r="AH6532" s="36"/>
      <c r="AJ6532" s="37"/>
      <c r="AK6532" s="37"/>
    </row>
    <row r="6533" spans="6:37" x14ac:dyDescent="0.25">
      <c r="F6533" s="106"/>
      <c r="J6533" s="110">
        <v>51763</v>
      </c>
      <c r="K6533" s="106">
        <v>5.05</v>
      </c>
      <c r="AF6533" s="35"/>
      <c r="AG6533" s="36"/>
      <c r="AH6533" s="36"/>
      <c r="AJ6533" s="37"/>
      <c r="AK6533" s="37"/>
    </row>
    <row r="6534" spans="6:37" x14ac:dyDescent="0.25">
      <c r="F6534" s="106"/>
      <c r="J6534" s="110">
        <v>51764</v>
      </c>
      <c r="K6534" s="106">
        <v>5.05</v>
      </c>
      <c r="AF6534" s="35"/>
      <c r="AG6534" s="36"/>
      <c r="AH6534" s="36"/>
      <c r="AJ6534" s="37"/>
      <c r="AK6534" s="37"/>
    </row>
    <row r="6535" spans="6:37" x14ac:dyDescent="0.25">
      <c r="F6535" s="106"/>
      <c r="J6535" s="110">
        <v>51765</v>
      </c>
      <c r="K6535" s="106">
        <v>5.05</v>
      </c>
      <c r="AF6535" s="35"/>
      <c r="AG6535" s="36"/>
      <c r="AH6535" s="36"/>
      <c r="AJ6535" s="37"/>
      <c r="AK6535" s="37"/>
    </row>
    <row r="6536" spans="6:37" x14ac:dyDescent="0.25">
      <c r="F6536" s="106"/>
      <c r="J6536" s="110">
        <v>51766</v>
      </c>
      <c r="K6536" s="106">
        <v>5.05</v>
      </c>
      <c r="AF6536" s="35"/>
      <c r="AG6536" s="36"/>
      <c r="AH6536" s="36"/>
      <c r="AJ6536" s="37"/>
      <c r="AK6536" s="37"/>
    </row>
    <row r="6537" spans="6:37" x14ac:dyDescent="0.25">
      <c r="F6537" s="106"/>
      <c r="J6537" s="110">
        <v>51767</v>
      </c>
      <c r="K6537" s="106">
        <v>5.05</v>
      </c>
      <c r="AF6537" s="35"/>
      <c r="AG6537" s="36"/>
      <c r="AH6537" s="36"/>
      <c r="AJ6537" s="37"/>
      <c r="AK6537" s="37"/>
    </row>
    <row r="6538" spans="6:37" x14ac:dyDescent="0.25">
      <c r="F6538" s="106"/>
      <c r="J6538" s="110">
        <v>51768</v>
      </c>
      <c r="K6538" s="106">
        <v>5.05</v>
      </c>
      <c r="AF6538" s="35"/>
      <c r="AG6538" s="36"/>
      <c r="AH6538" s="36"/>
      <c r="AJ6538" s="37"/>
      <c r="AK6538" s="37"/>
    </row>
    <row r="6539" spans="6:37" x14ac:dyDescent="0.25">
      <c r="F6539" s="106"/>
      <c r="J6539" s="110">
        <v>51769</v>
      </c>
      <c r="K6539" s="106">
        <v>5.05</v>
      </c>
      <c r="AF6539" s="35"/>
      <c r="AG6539" s="36"/>
      <c r="AH6539" s="36"/>
      <c r="AJ6539" s="37"/>
      <c r="AK6539" s="37"/>
    </row>
    <row r="6540" spans="6:37" x14ac:dyDescent="0.25">
      <c r="F6540" s="106"/>
      <c r="J6540" s="110">
        <v>51770</v>
      </c>
      <c r="K6540" s="106">
        <v>5.05</v>
      </c>
      <c r="AF6540" s="35"/>
      <c r="AG6540" s="36"/>
      <c r="AH6540" s="36"/>
      <c r="AJ6540" s="37"/>
      <c r="AK6540" s="37"/>
    </row>
    <row r="6541" spans="6:37" x14ac:dyDescent="0.25">
      <c r="F6541" s="106"/>
      <c r="J6541" s="110">
        <v>51771</v>
      </c>
      <c r="K6541" s="106">
        <v>5.05</v>
      </c>
      <c r="AF6541" s="35"/>
      <c r="AG6541" s="36"/>
      <c r="AH6541" s="36"/>
      <c r="AJ6541" s="37"/>
      <c r="AK6541" s="37"/>
    </row>
    <row r="6542" spans="6:37" x14ac:dyDescent="0.25">
      <c r="F6542" s="106"/>
      <c r="J6542" s="110">
        <v>51772</v>
      </c>
      <c r="K6542" s="106">
        <v>5.05</v>
      </c>
      <c r="AF6542" s="35"/>
      <c r="AG6542" s="36"/>
      <c r="AH6542" s="36"/>
      <c r="AJ6542" s="37"/>
      <c r="AK6542" s="37"/>
    </row>
    <row r="6543" spans="6:37" x14ac:dyDescent="0.25">
      <c r="F6543" s="106"/>
      <c r="J6543" s="110">
        <v>51773</v>
      </c>
      <c r="K6543" s="106">
        <v>5.05</v>
      </c>
      <c r="AF6543" s="35"/>
      <c r="AG6543" s="36"/>
      <c r="AH6543" s="36"/>
      <c r="AJ6543" s="37"/>
      <c r="AK6543" s="37"/>
    </row>
    <row r="6544" spans="6:37" x14ac:dyDescent="0.25">
      <c r="F6544" s="106"/>
      <c r="J6544" s="110">
        <v>51774</v>
      </c>
      <c r="K6544" s="106">
        <v>5.05</v>
      </c>
      <c r="AF6544" s="35"/>
      <c r="AG6544" s="36"/>
      <c r="AH6544" s="36"/>
      <c r="AJ6544" s="37"/>
      <c r="AK6544" s="37"/>
    </row>
    <row r="6545" spans="6:37" x14ac:dyDescent="0.25">
      <c r="F6545" s="106"/>
      <c r="J6545" s="110">
        <v>51775</v>
      </c>
      <c r="K6545" s="106">
        <v>5.05</v>
      </c>
      <c r="AF6545" s="35"/>
      <c r="AG6545" s="36"/>
      <c r="AH6545" s="36"/>
      <c r="AJ6545" s="37"/>
      <c r="AK6545" s="37"/>
    </row>
    <row r="6546" spans="6:37" x14ac:dyDescent="0.25">
      <c r="F6546" s="106"/>
      <c r="J6546" s="110">
        <v>51776</v>
      </c>
      <c r="K6546" s="106">
        <v>5.05</v>
      </c>
      <c r="AF6546" s="35"/>
      <c r="AG6546" s="36"/>
      <c r="AH6546" s="36"/>
      <c r="AJ6546" s="37"/>
      <c r="AK6546" s="37"/>
    </row>
    <row r="6547" spans="6:37" x14ac:dyDescent="0.25">
      <c r="F6547" s="106"/>
      <c r="J6547" s="110">
        <v>51777</v>
      </c>
      <c r="K6547" s="106">
        <v>5.05</v>
      </c>
      <c r="AF6547" s="35"/>
      <c r="AG6547" s="36"/>
      <c r="AH6547" s="36"/>
      <c r="AJ6547" s="37"/>
      <c r="AK6547" s="37"/>
    </row>
    <row r="6548" spans="6:37" x14ac:dyDescent="0.25">
      <c r="F6548" s="106"/>
      <c r="J6548" s="110">
        <v>51778</v>
      </c>
      <c r="K6548" s="106">
        <v>5.05</v>
      </c>
      <c r="AF6548" s="35"/>
      <c r="AG6548" s="36"/>
      <c r="AH6548" s="36"/>
      <c r="AJ6548" s="37"/>
      <c r="AK6548" s="37"/>
    </row>
    <row r="6549" spans="6:37" x14ac:dyDescent="0.25">
      <c r="F6549" s="106"/>
      <c r="J6549" s="110">
        <v>51779</v>
      </c>
      <c r="K6549" s="106">
        <v>5.05</v>
      </c>
      <c r="AF6549" s="35"/>
      <c r="AG6549" s="36"/>
      <c r="AH6549" s="36"/>
      <c r="AJ6549" s="37"/>
      <c r="AK6549" s="37"/>
    </row>
    <row r="6550" spans="6:37" x14ac:dyDescent="0.25">
      <c r="F6550" s="106"/>
      <c r="J6550" s="110">
        <v>51780</v>
      </c>
      <c r="K6550" s="106">
        <v>5.05</v>
      </c>
      <c r="AF6550" s="35"/>
      <c r="AG6550" s="36"/>
      <c r="AH6550" s="36"/>
      <c r="AJ6550" s="37"/>
      <c r="AK6550" s="37"/>
    </row>
    <row r="6551" spans="6:37" x14ac:dyDescent="0.25">
      <c r="F6551" s="106"/>
      <c r="J6551" s="110">
        <v>51781</v>
      </c>
      <c r="K6551" s="106">
        <v>5.05</v>
      </c>
      <c r="AF6551" s="35"/>
      <c r="AG6551" s="36"/>
      <c r="AH6551" s="36"/>
      <c r="AJ6551" s="37"/>
      <c r="AK6551" s="37"/>
    </row>
    <row r="6552" spans="6:37" x14ac:dyDescent="0.25">
      <c r="F6552" s="106"/>
      <c r="J6552" s="110">
        <v>51782</v>
      </c>
      <c r="K6552" s="106">
        <v>5.05</v>
      </c>
      <c r="AF6552" s="35"/>
      <c r="AG6552" s="36"/>
      <c r="AH6552" s="36"/>
      <c r="AJ6552" s="37"/>
      <c r="AK6552" s="37"/>
    </row>
    <row r="6553" spans="6:37" x14ac:dyDescent="0.25">
      <c r="F6553" s="106"/>
      <c r="J6553" s="110">
        <v>51783</v>
      </c>
      <c r="K6553" s="106">
        <v>5.05</v>
      </c>
      <c r="AF6553" s="35"/>
      <c r="AG6553" s="36"/>
      <c r="AH6553" s="36"/>
      <c r="AJ6553" s="37"/>
      <c r="AK6553" s="37"/>
    </row>
    <row r="6554" spans="6:37" x14ac:dyDescent="0.25">
      <c r="F6554" s="106"/>
      <c r="J6554" s="110">
        <v>51784</v>
      </c>
      <c r="K6554" s="106">
        <v>5.05</v>
      </c>
      <c r="AF6554" s="35"/>
      <c r="AG6554" s="36"/>
      <c r="AH6554" s="36"/>
      <c r="AJ6554" s="37"/>
      <c r="AK6554" s="37"/>
    </row>
    <row r="6555" spans="6:37" x14ac:dyDescent="0.25">
      <c r="F6555" s="106"/>
      <c r="J6555" s="110">
        <v>51785</v>
      </c>
      <c r="K6555" s="106">
        <v>5.05</v>
      </c>
      <c r="AF6555" s="35"/>
      <c r="AG6555" s="36"/>
      <c r="AH6555" s="36"/>
      <c r="AJ6555" s="37"/>
      <c r="AK6555" s="37"/>
    </row>
    <row r="6556" spans="6:37" x14ac:dyDescent="0.25">
      <c r="F6556" s="106"/>
      <c r="J6556" s="110">
        <v>51786</v>
      </c>
      <c r="K6556" s="106">
        <v>5.05</v>
      </c>
      <c r="AF6556" s="35"/>
      <c r="AG6556" s="36"/>
      <c r="AH6556" s="36"/>
      <c r="AJ6556" s="37"/>
      <c r="AK6556" s="37"/>
    </row>
    <row r="6557" spans="6:37" x14ac:dyDescent="0.25">
      <c r="F6557" s="106"/>
      <c r="J6557" s="110">
        <v>51787</v>
      </c>
      <c r="K6557" s="106">
        <v>5.05</v>
      </c>
      <c r="AF6557" s="35"/>
      <c r="AG6557" s="36"/>
      <c r="AH6557" s="36"/>
      <c r="AJ6557" s="37"/>
      <c r="AK6557" s="37"/>
    </row>
    <row r="6558" spans="6:37" x14ac:dyDescent="0.25">
      <c r="F6558" s="106"/>
      <c r="J6558" s="110">
        <v>51788</v>
      </c>
      <c r="K6558" s="106">
        <v>5.05</v>
      </c>
      <c r="AF6558" s="35"/>
      <c r="AG6558" s="36"/>
      <c r="AH6558" s="36"/>
      <c r="AJ6558" s="37"/>
      <c r="AK6558" s="37"/>
    </row>
    <row r="6559" spans="6:37" x14ac:dyDescent="0.25">
      <c r="F6559" s="106"/>
      <c r="J6559" s="110">
        <v>51789</v>
      </c>
      <c r="K6559" s="106">
        <v>5.05</v>
      </c>
      <c r="AF6559" s="35"/>
      <c r="AG6559" s="36"/>
      <c r="AH6559" s="36"/>
      <c r="AJ6559" s="37"/>
      <c r="AK6559" s="37"/>
    </row>
    <row r="6560" spans="6:37" x14ac:dyDescent="0.25">
      <c r="F6560" s="106"/>
      <c r="J6560" s="110">
        <v>51790</v>
      </c>
      <c r="K6560" s="106">
        <v>5.05</v>
      </c>
      <c r="AF6560" s="35"/>
      <c r="AG6560" s="36"/>
      <c r="AH6560" s="36"/>
      <c r="AJ6560" s="37"/>
      <c r="AK6560" s="37"/>
    </row>
    <row r="6561" spans="6:37" x14ac:dyDescent="0.25">
      <c r="F6561" s="106"/>
      <c r="J6561" s="110">
        <v>51791</v>
      </c>
      <c r="K6561" s="106">
        <v>5.05</v>
      </c>
      <c r="AF6561" s="35"/>
      <c r="AG6561" s="36"/>
      <c r="AH6561" s="36"/>
      <c r="AJ6561" s="37"/>
      <c r="AK6561" s="37"/>
    </row>
    <row r="6562" spans="6:37" x14ac:dyDescent="0.25">
      <c r="F6562" s="106"/>
      <c r="J6562" s="110">
        <v>51792</v>
      </c>
      <c r="K6562" s="106">
        <v>5.05</v>
      </c>
      <c r="AF6562" s="35"/>
      <c r="AG6562" s="36"/>
      <c r="AH6562" s="36"/>
      <c r="AJ6562" s="37"/>
      <c r="AK6562" s="37"/>
    </row>
    <row r="6563" spans="6:37" x14ac:dyDescent="0.25">
      <c r="F6563" s="106"/>
      <c r="J6563" s="110">
        <v>51793</v>
      </c>
      <c r="K6563" s="106">
        <v>5.05</v>
      </c>
      <c r="AF6563" s="35"/>
      <c r="AG6563" s="36"/>
      <c r="AH6563" s="36"/>
      <c r="AJ6563" s="37"/>
      <c r="AK6563" s="37"/>
    </row>
    <row r="6564" spans="6:37" x14ac:dyDescent="0.25">
      <c r="F6564" s="106"/>
      <c r="J6564" s="110">
        <v>51794</v>
      </c>
      <c r="K6564" s="106">
        <v>5.05</v>
      </c>
      <c r="AF6564" s="35"/>
      <c r="AG6564" s="36"/>
      <c r="AH6564" s="36"/>
      <c r="AJ6564" s="37"/>
      <c r="AK6564" s="37"/>
    </row>
    <row r="6565" spans="6:37" x14ac:dyDescent="0.25">
      <c r="F6565" s="106"/>
      <c r="J6565" s="110">
        <v>51795</v>
      </c>
      <c r="K6565" s="106">
        <v>5.05</v>
      </c>
      <c r="AF6565" s="35"/>
      <c r="AG6565" s="36"/>
      <c r="AH6565" s="36"/>
      <c r="AJ6565" s="37"/>
      <c r="AK6565" s="37"/>
    </row>
    <row r="6566" spans="6:37" x14ac:dyDescent="0.25">
      <c r="F6566" s="106"/>
      <c r="J6566" s="110">
        <v>51796</v>
      </c>
      <c r="K6566" s="106">
        <v>5.05</v>
      </c>
      <c r="AF6566" s="35"/>
      <c r="AG6566" s="36"/>
      <c r="AH6566" s="36"/>
      <c r="AJ6566" s="37"/>
      <c r="AK6566" s="37"/>
    </row>
    <row r="6567" spans="6:37" x14ac:dyDescent="0.25">
      <c r="F6567" s="106"/>
      <c r="J6567" s="110">
        <v>51797</v>
      </c>
      <c r="K6567" s="106">
        <v>5.05</v>
      </c>
      <c r="AF6567" s="35"/>
      <c r="AG6567" s="36"/>
      <c r="AH6567" s="36"/>
      <c r="AJ6567" s="37"/>
      <c r="AK6567" s="37"/>
    </row>
    <row r="6568" spans="6:37" x14ac:dyDescent="0.25">
      <c r="F6568" s="106"/>
      <c r="J6568" s="110">
        <v>51798</v>
      </c>
      <c r="K6568" s="106">
        <v>5.05</v>
      </c>
      <c r="AF6568" s="35"/>
      <c r="AG6568" s="36"/>
      <c r="AH6568" s="36"/>
      <c r="AJ6568" s="37"/>
      <c r="AK6568" s="37"/>
    </row>
    <row r="6569" spans="6:37" x14ac:dyDescent="0.25">
      <c r="F6569" s="106"/>
      <c r="J6569" s="110">
        <v>51799</v>
      </c>
      <c r="K6569" s="106">
        <v>5.05</v>
      </c>
      <c r="AF6569" s="35"/>
      <c r="AG6569" s="36"/>
      <c r="AH6569" s="36"/>
      <c r="AJ6569" s="37"/>
      <c r="AK6569" s="37"/>
    </row>
    <row r="6570" spans="6:37" x14ac:dyDescent="0.25">
      <c r="F6570" s="106"/>
      <c r="J6570" s="110">
        <v>51800</v>
      </c>
      <c r="K6570" s="106">
        <v>5.05</v>
      </c>
      <c r="AF6570" s="35"/>
      <c r="AG6570" s="36"/>
      <c r="AH6570" s="36"/>
      <c r="AJ6570" s="37"/>
      <c r="AK6570" s="37"/>
    </row>
    <row r="6571" spans="6:37" x14ac:dyDescent="0.25">
      <c r="F6571" s="106"/>
      <c r="J6571" s="110">
        <v>51801</v>
      </c>
      <c r="K6571" s="106">
        <v>5.05</v>
      </c>
      <c r="AF6571" s="35"/>
      <c r="AG6571" s="36"/>
      <c r="AH6571" s="36"/>
      <c r="AJ6571" s="37"/>
      <c r="AK6571" s="37"/>
    </row>
    <row r="6572" spans="6:37" x14ac:dyDescent="0.25">
      <c r="F6572" s="106"/>
      <c r="J6572" s="110">
        <v>51802</v>
      </c>
      <c r="K6572" s="106">
        <v>5.05</v>
      </c>
      <c r="AF6572" s="35"/>
      <c r="AG6572" s="36"/>
      <c r="AH6572" s="36"/>
      <c r="AJ6572" s="37"/>
      <c r="AK6572" s="37"/>
    </row>
    <row r="6573" spans="6:37" x14ac:dyDescent="0.25">
      <c r="F6573" s="106"/>
      <c r="J6573" s="110">
        <v>51803</v>
      </c>
      <c r="K6573" s="106">
        <v>5.05</v>
      </c>
      <c r="AF6573" s="35"/>
      <c r="AG6573" s="36"/>
      <c r="AH6573" s="36"/>
      <c r="AJ6573" s="37"/>
      <c r="AK6573" s="37"/>
    </row>
    <row r="6574" spans="6:37" x14ac:dyDescent="0.25">
      <c r="F6574" s="106"/>
      <c r="J6574" s="110">
        <v>51804</v>
      </c>
      <c r="K6574" s="106">
        <v>5.05</v>
      </c>
      <c r="AF6574" s="35"/>
      <c r="AG6574" s="36"/>
      <c r="AH6574" s="36"/>
      <c r="AJ6574" s="37"/>
      <c r="AK6574" s="37"/>
    </row>
    <row r="6575" spans="6:37" x14ac:dyDescent="0.25">
      <c r="F6575" s="106"/>
      <c r="J6575" s="110">
        <v>51805</v>
      </c>
      <c r="K6575" s="106">
        <v>5.05</v>
      </c>
      <c r="AF6575" s="35"/>
      <c r="AG6575" s="36"/>
      <c r="AH6575" s="36"/>
      <c r="AJ6575" s="37"/>
      <c r="AK6575" s="37"/>
    </row>
    <row r="6576" spans="6:37" x14ac:dyDescent="0.25">
      <c r="F6576" s="106"/>
      <c r="J6576" s="110">
        <v>51806</v>
      </c>
      <c r="K6576" s="106">
        <v>5.05</v>
      </c>
      <c r="AF6576" s="35"/>
      <c r="AG6576" s="36"/>
      <c r="AH6576" s="36"/>
      <c r="AJ6576" s="37"/>
      <c r="AK6576" s="37"/>
    </row>
    <row r="6577" spans="6:37" x14ac:dyDescent="0.25">
      <c r="F6577" s="106"/>
      <c r="J6577" s="110">
        <v>51807</v>
      </c>
      <c r="K6577" s="106">
        <v>5.05</v>
      </c>
      <c r="AF6577" s="35"/>
      <c r="AG6577" s="36"/>
      <c r="AH6577" s="36"/>
      <c r="AJ6577" s="37"/>
      <c r="AK6577" s="37"/>
    </row>
    <row r="6578" spans="6:37" x14ac:dyDescent="0.25">
      <c r="F6578" s="106"/>
      <c r="J6578" s="110">
        <v>51808</v>
      </c>
      <c r="K6578" s="106">
        <v>5.05</v>
      </c>
      <c r="AF6578" s="35"/>
      <c r="AG6578" s="36"/>
      <c r="AH6578" s="36"/>
      <c r="AJ6578" s="37"/>
      <c r="AK6578" s="37"/>
    </row>
    <row r="6579" spans="6:37" x14ac:dyDescent="0.25">
      <c r="F6579" s="106"/>
      <c r="J6579" s="110">
        <v>51809</v>
      </c>
      <c r="K6579" s="106">
        <v>5.05</v>
      </c>
      <c r="AF6579" s="35"/>
      <c r="AG6579" s="36"/>
      <c r="AH6579" s="36"/>
      <c r="AJ6579" s="37"/>
      <c r="AK6579" s="37"/>
    </row>
    <row r="6580" spans="6:37" x14ac:dyDescent="0.25">
      <c r="F6580" s="106"/>
      <c r="J6580" s="110">
        <v>51810</v>
      </c>
      <c r="K6580" s="106">
        <v>5.05</v>
      </c>
      <c r="AF6580" s="35"/>
      <c r="AG6580" s="36"/>
      <c r="AH6580" s="36"/>
      <c r="AJ6580" s="37"/>
      <c r="AK6580" s="37"/>
    </row>
    <row r="6581" spans="6:37" x14ac:dyDescent="0.25">
      <c r="F6581" s="106"/>
      <c r="J6581" s="110">
        <v>51811</v>
      </c>
      <c r="K6581" s="106">
        <v>5.05</v>
      </c>
      <c r="AF6581" s="35"/>
      <c r="AG6581" s="36"/>
      <c r="AH6581" s="36"/>
      <c r="AJ6581" s="37"/>
      <c r="AK6581" s="37"/>
    </row>
    <row r="6582" spans="6:37" x14ac:dyDescent="0.25">
      <c r="F6582" s="106"/>
      <c r="J6582" s="110">
        <v>51812</v>
      </c>
      <c r="K6582" s="106">
        <v>5.05</v>
      </c>
      <c r="AF6582" s="35"/>
      <c r="AG6582" s="36"/>
      <c r="AH6582" s="36"/>
      <c r="AJ6582" s="37"/>
      <c r="AK6582" s="37"/>
    </row>
    <row r="6583" spans="6:37" x14ac:dyDescent="0.25">
      <c r="F6583" s="106"/>
      <c r="J6583" s="110">
        <v>51813</v>
      </c>
      <c r="K6583" s="106">
        <v>5.05</v>
      </c>
      <c r="AF6583" s="35"/>
      <c r="AG6583" s="36"/>
      <c r="AH6583" s="36"/>
      <c r="AJ6583" s="37"/>
      <c r="AK6583" s="37"/>
    </row>
    <row r="6584" spans="6:37" x14ac:dyDescent="0.25">
      <c r="F6584" s="106"/>
      <c r="J6584" s="110">
        <v>51814</v>
      </c>
      <c r="K6584" s="106">
        <v>5.05</v>
      </c>
      <c r="AF6584" s="35"/>
      <c r="AG6584" s="36"/>
      <c r="AH6584" s="36"/>
      <c r="AJ6584" s="37"/>
      <c r="AK6584" s="37"/>
    </row>
    <row r="6585" spans="6:37" x14ac:dyDescent="0.25">
      <c r="F6585" s="106"/>
      <c r="J6585" s="110">
        <v>51815</v>
      </c>
      <c r="K6585" s="106">
        <v>5.05</v>
      </c>
      <c r="AF6585" s="35"/>
      <c r="AG6585" s="36"/>
      <c r="AH6585" s="36"/>
      <c r="AJ6585" s="37"/>
      <c r="AK6585" s="37"/>
    </row>
    <row r="6586" spans="6:37" x14ac:dyDescent="0.25">
      <c r="F6586" s="106"/>
      <c r="J6586" s="110">
        <v>51816</v>
      </c>
      <c r="K6586" s="106">
        <v>5.05</v>
      </c>
      <c r="AF6586" s="35"/>
      <c r="AG6586" s="36"/>
      <c r="AH6586" s="36"/>
      <c r="AJ6586" s="37"/>
      <c r="AK6586" s="37"/>
    </row>
    <row r="6587" spans="6:37" x14ac:dyDescent="0.25">
      <c r="F6587" s="106"/>
      <c r="J6587" s="110">
        <v>51817</v>
      </c>
      <c r="K6587" s="106">
        <v>5.05</v>
      </c>
      <c r="AF6587" s="35"/>
      <c r="AG6587" s="36"/>
      <c r="AH6587" s="36"/>
      <c r="AJ6587" s="37"/>
      <c r="AK6587" s="37"/>
    </row>
    <row r="6588" spans="6:37" x14ac:dyDescent="0.25">
      <c r="F6588" s="106"/>
      <c r="J6588" s="110">
        <v>51818</v>
      </c>
      <c r="K6588" s="106">
        <v>5.05</v>
      </c>
      <c r="AF6588" s="35"/>
      <c r="AG6588" s="36"/>
      <c r="AH6588" s="36"/>
      <c r="AJ6588" s="37"/>
      <c r="AK6588" s="37"/>
    </row>
    <row r="6589" spans="6:37" x14ac:dyDescent="0.25">
      <c r="F6589" s="106"/>
      <c r="J6589" s="110">
        <v>51819</v>
      </c>
      <c r="K6589" s="106">
        <v>5.05</v>
      </c>
      <c r="AF6589" s="35"/>
      <c r="AG6589" s="36"/>
      <c r="AH6589" s="36"/>
      <c r="AJ6589" s="37"/>
      <c r="AK6589" s="37"/>
    </row>
    <row r="6590" spans="6:37" x14ac:dyDescent="0.25">
      <c r="F6590" s="106"/>
      <c r="J6590" s="110">
        <v>51820</v>
      </c>
      <c r="K6590" s="106">
        <v>5.05</v>
      </c>
      <c r="AF6590" s="35"/>
      <c r="AG6590" s="36"/>
      <c r="AH6590" s="36"/>
      <c r="AJ6590" s="37"/>
      <c r="AK6590" s="37"/>
    </row>
    <row r="6591" spans="6:37" x14ac:dyDescent="0.25">
      <c r="F6591" s="106"/>
      <c r="J6591" s="110">
        <v>51821</v>
      </c>
      <c r="K6591" s="106">
        <v>5.05</v>
      </c>
      <c r="AF6591" s="35"/>
      <c r="AG6591" s="36"/>
      <c r="AH6591" s="36"/>
      <c r="AJ6591" s="37"/>
      <c r="AK6591" s="37"/>
    </row>
    <row r="6592" spans="6:37" x14ac:dyDescent="0.25">
      <c r="F6592" s="106"/>
      <c r="J6592" s="110">
        <v>51822</v>
      </c>
      <c r="K6592" s="106">
        <v>5.05</v>
      </c>
      <c r="AF6592" s="35"/>
      <c r="AG6592" s="36"/>
      <c r="AH6592" s="36"/>
      <c r="AJ6592" s="37"/>
      <c r="AK6592" s="37"/>
    </row>
    <row r="6593" spans="6:37" x14ac:dyDescent="0.25">
      <c r="F6593" s="106"/>
      <c r="J6593" s="110">
        <v>51823</v>
      </c>
      <c r="K6593" s="106">
        <v>5.05</v>
      </c>
      <c r="AF6593" s="35"/>
      <c r="AG6593" s="36"/>
      <c r="AH6593" s="36"/>
      <c r="AJ6593" s="37"/>
      <c r="AK6593" s="37"/>
    </row>
    <row r="6594" spans="6:37" x14ac:dyDescent="0.25">
      <c r="F6594" s="106"/>
      <c r="J6594" s="110">
        <v>51824</v>
      </c>
      <c r="K6594" s="106">
        <v>5.05</v>
      </c>
      <c r="AF6594" s="35"/>
      <c r="AG6594" s="36"/>
      <c r="AH6594" s="36"/>
      <c r="AJ6594" s="37"/>
      <c r="AK6594" s="37"/>
    </row>
    <row r="6595" spans="6:37" x14ac:dyDescent="0.25">
      <c r="F6595" s="106"/>
      <c r="J6595" s="110">
        <v>51825</v>
      </c>
      <c r="K6595" s="106">
        <v>5.05</v>
      </c>
      <c r="AF6595" s="35"/>
      <c r="AG6595" s="36"/>
      <c r="AH6595" s="36"/>
      <c r="AJ6595" s="37"/>
      <c r="AK6595" s="37"/>
    </row>
    <row r="6596" spans="6:37" x14ac:dyDescent="0.25">
      <c r="F6596" s="106"/>
      <c r="J6596" s="110">
        <v>51826</v>
      </c>
      <c r="K6596" s="106">
        <v>5.05</v>
      </c>
      <c r="AF6596" s="35"/>
      <c r="AG6596" s="36"/>
      <c r="AH6596" s="36"/>
      <c r="AJ6596" s="37"/>
      <c r="AK6596" s="37"/>
    </row>
    <row r="6597" spans="6:37" x14ac:dyDescent="0.25">
      <c r="F6597" s="106"/>
      <c r="J6597" s="110">
        <v>51827</v>
      </c>
      <c r="K6597" s="106">
        <v>5.05</v>
      </c>
      <c r="AF6597" s="35"/>
      <c r="AG6597" s="36"/>
      <c r="AH6597" s="36"/>
      <c r="AJ6597" s="37"/>
      <c r="AK6597" s="37"/>
    </row>
    <row r="6598" spans="6:37" x14ac:dyDescent="0.25">
      <c r="F6598" s="106"/>
      <c r="J6598" s="110">
        <v>51828</v>
      </c>
      <c r="K6598" s="106">
        <v>5.05</v>
      </c>
      <c r="AF6598" s="35"/>
      <c r="AG6598" s="36"/>
      <c r="AH6598" s="36"/>
      <c r="AJ6598" s="37"/>
      <c r="AK6598" s="37"/>
    </row>
    <row r="6599" spans="6:37" x14ac:dyDescent="0.25">
      <c r="F6599" s="106"/>
      <c r="J6599" s="110">
        <v>51829</v>
      </c>
      <c r="K6599" s="106">
        <v>5.05</v>
      </c>
      <c r="AF6599" s="35"/>
      <c r="AG6599" s="36"/>
      <c r="AH6599" s="36"/>
      <c r="AJ6599" s="37"/>
      <c r="AK6599" s="37"/>
    </row>
    <row r="6600" spans="6:37" x14ac:dyDescent="0.25">
      <c r="F6600" s="106"/>
      <c r="J6600" s="110">
        <v>51830</v>
      </c>
      <c r="K6600" s="106">
        <v>5.05</v>
      </c>
      <c r="AF6600" s="35"/>
      <c r="AG6600" s="36"/>
      <c r="AH6600" s="36"/>
      <c r="AJ6600" s="37"/>
      <c r="AK6600" s="37"/>
    </row>
    <row r="6601" spans="6:37" x14ac:dyDescent="0.25">
      <c r="F6601" s="106"/>
      <c r="J6601" s="110">
        <v>51831</v>
      </c>
      <c r="K6601" s="106">
        <v>5.05</v>
      </c>
      <c r="AF6601" s="35"/>
      <c r="AG6601" s="36"/>
      <c r="AH6601" s="36"/>
      <c r="AJ6601" s="37"/>
      <c r="AK6601" s="37"/>
    </row>
    <row r="6602" spans="6:37" x14ac:dyDescent="0.25">
      <c r="F6602" s="106"/>
      <c r="J6602" s="110">
        <v>51832</v>
      </c>
      <c r="K6602" s="106">
        <v>5.05</v>
      </c>
      <c r="AF6602" s="35"/>
      <c r="AG6602" s="36"/>
      <c r="AH6602" s="36"/>
      <c r="AJ6602" s="37"/>
      <c r="AK6602" s="37"/>
    </row>
    <row r="6603" spans="6:37" x14ac:dyDescent="0.25">
      <c r="F6603" s="106"/>
      <c r="J6603" s="110">
        <v>51833</v>
      </c>
      <c r="K6603" s="106">
        <v>5.05</v>
      </c>
      <c r="AF6603" s="35"/>
      <c r="AG6603" s="36"/>
      <c r="AH6603" s="36"/>
      <c r="AJ6603" s="37"/>
      <c r="AK6603" s="37"/>
    </row>
    <row r="6604" spans="6:37" x14ac:dyDescent="0.25">
      <c r="F6604" s="106"/>
      <c r="J6604" s="110">
        <v>51834</v>
      </c>
      <c r="K6604" s="106">
        <v>5.05</v>
      </c>
      <c r="AF6604" s="35"/>
      <c r="AG6604" s="36"/>
      <c r="AH6604" s="36"/>
      <c r="AJ6604" s="37"/>
      <c r="AK6604" s="37"/>
    </row>
    <row r="6605" spans="6:37" x14ac:dyDescent="0.25">
      <c r="F6605" s="106"/>
      <c r="J6605" s="110">
        <v>51835</v>
      </c>
      <c r="K6605" s="106">
        <v>5.05</v>
      </c>
      <c r="AF6605" s="35"/>
      <c r="AG6605" s="36"/>
      <c r="AH6605" s="36"/>
      <c r="AJ6605" s="37"/>
      <c r="AK6605" s="37"/>
    </row>
    <row r="6606" spans="6:37" x14ac:dyDescent="0.25">
      <c r="F6606" s="106"/>
      <c r="J6606" s="110">
        <v>51836</v>
      </c>
      <c r="K6606" s="106">
        <v>5.05</v>
      </c>
      <c r="AF6606" s="35"/>
      <c r="AG6606" s="36"/>
      <c r="AH6606" s="36"/>
      <c r="AJ6606" s="37"/>
      <c r="AK6606" s="37"/>
    </row>
    <row r="6607" spans="6:37" x14ac:dyDescent="0.25">
      <c r="F6607" s="106"/>
      <c r="J6607" s="110">
        <v>51837</v>
      </c>
      <c r="K6607" s="106">
        <v>5.05</v>
      </c>
      <c r="AF6607" s="35"/>
      <c r="AG6607" s="36"/>
      <c r="AH6607" s="36"/>
      <c r="AJ6607" s="37"/>
      <c r="AK6607" s="37"/>
    </row>
    <row r="6608" spans="6:37" x14ac:dyDescent="0.25">
      <c r="F6608" s="106"/>
      <c r="J6608" s="110">
        <v>51838</v>
      </c>
      <c r="K6608" s="106">
        <v>5.05</v>
      </c>
      <c r="AF6608" s="35"/>
      <c r="AG6608" s="36"/>
      <c r="AH6608" s="36"/>
      <c r="AJ6608" s="37"/>
      <c r="AK6608" s="37"/>
    </row>
    <row r="6609" spans="6:37" x14ac:dyDescent="0.25">
      <c r="F6609" s="106"/>
      <c r="J6609" s="110">
        <v>51839</v>
      </c>
      <c r="K6609" s="106">
        <v>5.05</v>
      </c>
      <c r="AF6609" s="35"/>
      <c r="AG6609" s="36"/>
      <c r="AH6609" s="36"/>
      <c r="AJ6609" s="37"/>
      <c r="AK6609" s="37"/>
    </row>
    <row r="6610" spans="6:37" x14ac:dyDescent="0.25">
      <c r="F6610" s="106"/>
      <c r="J6610" s="110">
        <v>51840</v>
      </c>
      <c r="K6610" s="106">
        <v>5.05</v>
      </c>
      <c r="AF6610" s="35"/>
      <c r="AG6610" s="36"/>
      <c r="AH6610" s="36"/>
      <c r="AJ6610" s="37"/>
      <c r="AK6610" s="37"/>
    </row>
    <row r="6611" spans="6:37" x14ac:dyDescent="0.25">
      <c r="F6611" s="106"/>
      <c r="J6611" s="110">
        <v>51841</v>
      </c>
      <c r="K6611" s="106">
        <v>5.05</v>
      </c>
      <c r="AF6611" s="35"/>
      <c r="AG6611" s="36"/>
      <c r="AH6611" s="36"/>
      <c r="AJ6611" s="37"/>
      <c r="AK6611" s="37"/>
    </row>
    <row r="6612" spans="6:37" x14ac:dyDescent="0.25">
      <c r="F6612" s="106"/>
      <c r="J6612" s="110">
        <v>51842</v>
      </c>
      <c r="K6612" s="106">
        <v>5.05</v>
      </c>
      <c r="AF6612" s="35"/>
      <c r="AG6612" s="36"/>
      <c r="AH6612" s="36"/>
      <c r="AJ6612" s="37"/>
      <c r="AK6612" s="37"/>
    </row>
    <row r="6613" spans="6:37" x14ac:dyDescent="0.25">
      <c r="F6613" s="106"/>
      <c r="J6613" s="110">
        <v>51843</v>
      </c>
      <c r="K6613" s="106">
        <v>5.05</v>
      </c>
      <c r="AF6613" s="35"/>
      <c r="AG6613" s="36"/>
      <c r="AH6613" s="36"/>
      <c r="AJ6613" s="37"/>
      <c r="AK6613" s="37"/>
    </row>
    <row r="6614" spans="6:37" x14ac:dyDescent="0.25">
      <c r="F6614" s="106"/>
      <c r="J6614" s="110">
        <v>51844</v>
      </c>
      <c r="K6614" s="106">
        <v>5.05</v>
      </c>
      <c r="AF6614" s="35"/>
      <c r="AG6614" s="36"/>
      <c r="AH6614" s="36"/>
      <c r="AJ6614" s="37"/>
      <c r="AK6614" s="37"/>
    </row>
    <row r="6615" spans="6:37" x14ac:dyDescent="0.25">
      <c r="F6615" s="106"/>
      <c r="J6615" s="110">
        <v>51845</v>
      </c>
      <c r="K6615" s="106">
        <v>5.05</v>
      </c>
      <c r="AF6615" s="35"/>
      <c r="AG6615" s="36"/>
      <c r="AH6615" s="36"/>
      <c r="AJ6615" s="37"/>
      <c r="AK6615" s="37"/>
    </row>
    <row r="6616" spans="6:37" x14ac:dyDescent="0.25">
      <c r="F6616" s="106"/>
      <c r="J6616" s="110">
        <v>51846</v>
      </c>
      <c r="K6616" s="106">
        <v>5.05</v>
      </c>
      <c r="AF6616" s="35"/>
      <c r="AG6616" s="36"/>
      <c r="AH6616" s="36"/>
      <c r="AJ6616" s="37"/>
      <c r="AK6616" s="37"/>
    </row>
    <row r="6617" spans="6:37" x14ac:dyDescent="0.25">
      <c r="F6617" s="106"/>
      <c r="J6617" s="110">
        <v>51847</v>
      </c>
      <c r="K6617" s="106">
        <v>5.05</v>
      </c>
      <c r="AF6617" s="35"/>
      <c r="AG6617" s="36"/>
      <c r="AH6617" s="36"/>
      <c r="AJ6617" s="37"/>
      <c r="AK6617" s="37"/>
    </row>
    <row r="6618" spans="6:37" x14ac:dyDescent="0.25">
      <c r="F6618" s="106"/>
      <c r="J6618" s="110">
        <v>51848</v>
      </c>
      <c r="K6618" s="106">
        <v>5.05</v>
      </c>
      <c r="AF6618" s="35"/>
      <c r="AG6618" s="36"/>
      <c r="AH6618" s="36"/>
      <c r="AJ6618" s="37"/>
      <c r="AK6618" s="37"/>
    </row>
    <row r="6619" spans="6:37" x14ac:dyDescent="0.25">
      <c r="F6619" s="106"/>
      <c r="J6619" s="110">
        <v>51849</v>
      </c>
      <c r="K6619" s="106">
        <v>5.05</v>
      </c>
      <c r="AF6619" s="35"/>
      <c r="AG6619" s="36"/>
      <c r="AH6619" s="36"/>
      <c r="AJ6619" s="37"/>
      <c r="AK6619" s="37"/>
    </row>
    <row r="6620" spans="6:37" x14ac:dyDescent="0.25">
      <c r="F6620" s="106"/>
      <c r="J6620" s="110">
        <v>51850</v>
      </c>
      <c r="K6620" s="106">
        <v>5.05</v>
      </c>
      <c r="AF6620" s="35"/>
      <c r="AG6620" s="36"/>
      <c r="AH6620" s="36"/>
      <c r="AJ6620" s="37"/>
      <c r="AK6620" s="37"/>
    </row>
    <row r="6621" spans="6:37" x14ac:dyDescent="0.25">
      <c r="F6621" s="106"/>
      <c r="J6621" s="110">
        <v>51851</v>
      </c>
      <c r="K6621" s="106">
        <v>5.05</v>
      </c>
      <c r="AF6621" s="35"/>
      <c r="AG6621" s="36"/>
      <c r="AH6621" s="36"/>
      <c r="AJ6621" s="37"/>
      <c r="AK6621" s="37"/>
    </row>
    <row r="6622" spans="6:37" x14ac:dyDescent="0.25">
      <c r="F6622" s="106"/>
      <c r="J6622" s="110">
        <v>51852</v>
      </c>
      <c r="K6622" s="106">
        <v>5.05</v>
      </c>
      <c r="AF6622" s="35"/>
      <c r="AG6622" s="36"/>
      <c r="AH6622" s="36"/>
      <c r="AJ6622" s="37"/>
      <c r="AK6622" s="37"/>
    </row>
    <row r="6623" spans="6:37" x14ac:dyDescent="0.25">
      <c r="F6623" s="106"/>
      <c r="J6623" s="110">
        <v>51853</v>
      </c>
      <c r="K6623" s="106">
        <v>5.05</v>
      </c>
      <c r="AF6623" s="35"/>
      <c r="AG6623" s="36"/>
      <c r="AH6623" s="36"/>
      <c r="AJ6623" s="37"/>
      <c r="AK6623" s="37"/>
    </row>
    <row r="6624" spans="6:37" x14ac:dyDescent="0.25">
      <c r="F6624" s="106"/>
      <c r="J6624" s="110">
        <v>51854</v>
      </c>
      <c r="K6624" s="106">
        <v>5.05</v>
      </c>
      <c r="AF6624" s="35"/>
      <c r="AG6624" s="36"/>
      <c r="AH6624" s="36"/>
      <c r="AJ6624" s="37"/>
      <c r="AK6624" s="37"/>
    </row>
    <row r="6625" spans="6:37" x14ac:dyDescent="0.25">
      <c r="F6625" s="106"/>
      <c r="J6625" s="110">
        <v>51855</v>
      </c>
      <c r="K6625" s="106">
        <v>5.05</v>
      </c>
      <c r="AF6625" s="35"/>
      <c r="AG6625" s="36"/>
      <c r="AH6625" s="36"/>
      <c r="AJ6625" s="37"/>
      <c r="AK6625" s="37"/>
    </row>
    <row r="6626" spans="6:37" x14ac:dyDescent="0.25">
      <c r="F6626" s="106"/>
      <c r="J6626" s="110">
        <v>51856</v>
      </c>
      <c r="K6626" s="106">
        <v>5.05</v>
      </c>
      <c r="AF6626" s="35"/>
      <c r="AG6626" s="36"/>
      <c r="AH6626" s="36"/>
      <c r="AJ6626" s="37"/>
      <c r="AK6626" s="37"/>
    </row>
    <row r="6627" spans="6:37" x14ac:dyDescent="0.25">
      <c r="F6627" s="106"/>
      <c r="J6627" s="110">
        <v>51857</v>
      </c>
      <c r="K6627" s="106">
        <v>5.05</v>
      </c>
      <c r="AF6627" s="35"/>
      <c r="AG6627" s="36"/>
      <c r="AH6627" s="36"/>
      <c r="AJ6627" s="37"/>
      <c r="AK6627" s="37"/>
    </row>
    <row r="6628" spans="6:37" x14ac:dyDescent="0.25">
      <c r="F6628" s="106"/>
      <c r="J6628" s="110">
        <v>51858</v>
      </c>
      <c r="K6628" s="106">
        <v>5.05</v>
      </c>
      <c r="AF6628" s="35"/>
      <c r="AG6628" s="36"/>
      <c r="AH6628" s="36"/>
      <c r="AJ6628" s="37"/>
      <c r="AK6628" s="37"/>
    </row>
    <row r="6629" spans="6:37" x14ac:dyDescent="0.25">
      <c r="F6629" s="106"/>
      <c r="J6629" s="110">
        <v>51859</v>
      </c>
      <c r="K6629" s="106">
        <v>5.05</v>
      </c>
      <c r="AF6629" s="35"/>
      <c r="AG6629" s="36"/>
      <c r="AH6629" s="36"/>
      <c r="AJ6629" s="37"/>
      <c r="AK6629" s="37"/>
    </row>
    <row r="6630" spans="6:37" x14ac:dyDescent="0.25">
      <c r="F6630" s="106"/>
      <c r="J6630" s="110">
        <v>51860</v>
      </c>
      <c r="K6630" s="106">
        <v>5.05</v>
      </c>
      <c r="AF6630" s="35"/>
      <c r="AG6630" s="36"/>
      <c r="AH6630" s="36"/>
      <c r="AJ6630" s="37"/>
      <c r="AK6630" s="37"/>
    </row>
    <row r="6631" spans="6:37" x14ac:dyDescent="0.25">
      <c r="F6631" s="106"/>
      <c r="J6631" s="110">
        <v>51861</v>
      </c>
      <c r="K6631" s="106">
        <v>5.05</v>
      </c>
      <c r="AF6631" s="35"/>
      <c r="AG6631" s="36"/>
      <c r="AH6631" s="36"/>
      <c r="AJ6631" s="37"/>
      <c r="AK6631" s="37"/>
    </row>
    <row r="6632" spans="6:37" x14ac:dyDescent="0.25">
      <c r="F6632" s="106"/>
      <c r="J6632" s="110">
        <v>51862</v>
      </c>
      <c r="K6632" s="106">
        <v>5.05</v>
      </c>
      <c r="AF6632" s="35"/>
      <c r="AG6632" s="36"/>
      <c r="AH6632" s="36"/>
      <c r="AJ6632" s="37"/>
      <c r="AK6632" s="37"/>
    </row>
    <row r="6633" spans="6:37" x14ac:dyDescent="0.25">
      <c r="F6633" s="106"/>
      <c r="J6633" s="110">
        <v>51863</v>
      </c>
      <c r="K6633" s="106">
        <v>5.05</v>
      </c>
      <c r="AF6633" s="35"/>
      <c r="AG6633" s="36"/>
      <c r="AH6633" s="36"/>
      <c r="AJ6633" s="37"/>
      <c r="AK6633" s="37"/>
    </row>
    <row r="6634" spans="6:37" x14ac:dyDescent="0.25">
      <c r="F6634" s="106"/>
      <c r="J6634" s="110">
        <v>51864</v>
      </c>
      <c r="K6634" s="106">
        <v>5.05</v>
      </c>
      <c r="AF6634" s="35"/>
      <c r="AG6634" s="36"/>
      <c r="AH6634" s="36"/>
      <c r="AJ6634" s="37"/>
      <c r="AK6634" s="37"/>
    </row>
    <row r="6635" spans="6:37" x14ac:dyDescent="0.25">
      <c r="F6635" s="106"/>
      <c r="J6635" s="110">
        <v>51865</v>
      </c>
      <c r="K6635" s="106">
        <v>5.05</v>
      </c>
      <c r="AF6635" s="35"/>
      <c r="AG6635" s="36"/>
      <c r="AH6635" s="36"/>
      <c r="AJ6635" s="37"/>
      <c r="AK6635" s="37"/>
    </row>
    <row r="6636" spans="6:37" x14ac:dyDescent="0.25">
      <c r="F6636" s="106"/>
      <c r="J6636" s="110">
        <v>51866</v>
      </c>
      <c r="K6636" s="106">
        <v>5.05</v>
      </c>
      <c r="AF6636" s="35"/>
      <c r="AG6636" s="36"/>
      <c r="AH6636" s="36"/>
      <c r="AJ6636" s="37"/>
      <c r="AK6636" s="37"/>
    </row>
    <row r="6637" spans="6:37" x14ac:dyDescent="0.25">
      <c r="F6637" s="106"/>
      <c r="J6637" s="110">
        <v>51867</v>
      </c>
      <c r="K6637" s="106">
        <v>5.05</v>
      </c>
      <c r="AF6637" s="35"/>
      <c r="AG6637" s="36"/>
      <c r="AH6637" s="36"/>
      <c r="AJ6637" s="37"/>
      <c r="AK6637" s="37"/>
    </row>
    <row r="6638" spans="6:37" x14ac:dyDescent="0.25">
      <c r="F6638" s="106"/>
      <c r="J6638" s="110">
        <v>51868</v>
      </c>
      <c r="K6638" s="106">
        <v>5.05</v>
      </c>
      <c r="AF6638" s="35"/>
      <c r="AG6638" s="36"/>
      <c r="AH6638" s="36"/>
      <c r="AJ6638" s="37"/>
      <c r="AK6638" s="37"/>
    </row>
    <row r="6639" spans="6:37" x14ac:dyDescent="0.25">
      <c r="F6639" s="106"/>
      <c r="J6639" s="110">
        <v>51869</v>
      </c>
      <c r="K6639" s="106">
        <v>5.05</v>
      </c>
      <c r="AF6639" s="35"/>
      <c r="AG6639" s="36"/>
      <c r="AH6639" s="36"/>
      <c r="AJ6639" s="37"/>
      <c r="AK6639" s="37"/>
    </row>
    <row r="6640" spans="6:37" x14ac:dyDescent="0.25">
      <c r="F6640" s="106"/>
      <c r="J6640" s="110">
        <v>51870</v>
      </c>
      <c r="K6640" s="106">
        <v>5.05</v>
      </c>
      <c r="AF6640" s="35"/>
      <c r="AG6640" s="36"/>
      <c r="AH6640" s="36"/>
      <c r="AJ6640" s="37"/>
      <c r="AK6640" s="37"/>
    </row>
    <row r="6641" spans="6:37" x14ac:dyDescent="0.25">
      <c r="F6641" s="106"/>
      <c r="J6641" s="110">
        <v>51871</v>
      </c>
      <c r="K6641" s="106">
        <v>5.05</v>
      </c>
      <c r="AF6641" s="35"/>
      <c r="AG6641" s="36"/>
      <c r="AH6641" s="36"/>
      <c r="AJ6641" s="37"/>
      <c r="AK6641" s="37"/>
    </row>
    <row r="6642" spans="6:37" x14ac:dyDescent="0.25">
      <c r="F6642" s="106"/>
      <c r="J6642" s="110">
        <v>51872</v>
      </c>
      <c r="K6642" s="106">
        <v>5.05</v>
      </c>
      <c r="AF6642" s="35"/>
      <c r="AG6642" s="36"/>
      <c r="AH6642" s="36"/>
      <c r="AJ6642" s="37"/>
      <c r="AK6642" s="37"/>
    </row>
    <row r="6643" spans="6:37" x14ac:dyDescent="0.25">
      <c r="F6643" s="106"/>
      <c r="J6643" s="110">
        <v>51873</v>
      </c>
      <c r="K6643" s="106">
        <v>5.05</v>
      </c>
      <c r="AF6643" s="35"/>
      <c r="AG6643" s="36"/>
      <c r="AH6643" s="36"/>
      <c r="AJ6643" s="37"/>
      <c r="AK6643" s="37"/>
    </row>
    <row r="6644" spans="6:37" x14ac:dyDescent="0.25">
      <c r="F6644" s="106"/>
      <c r="J6644" s="110">
        <v>51874</v>
      </c>
      <c r="K6644" s="106">
        <v>5.05</v>
      </c>
      <c r="AF6644" s="35"/>
      <c r="AG6644" s="36"/>
      <c r="AH6644" s="36"/>
      <c r="AJ6644" s="37"/>
      <c r="AK6644" s="37"/>
    </row>
    <row r="6645" spans="6:37" x14ac:dyDescent="0.25">
      <c r="F6645" s="106"/>
      <c r="J6645" s="110">
        <v>51875</v>
      </c>
      <c r="K6645" s="106">
        <v>5.05</v>
      </c>
      <c r="AF6645" s="35"/>
      <c r="AG6645" s="36"/>
      <c r="AH6645" s="36"/>
      <c r="AJ6645" s="37"/>
      <c r="AK6645" s="37"/>
    </row>
    <row r="6646" spans="6:37" x14ac:dyDescent="0.25">
      <c r="F6646" s="106"/>
      <c r="J6646" s="110">
        <v>51876</v>
      </c>
      <c r="K6646" s="106">
        <v>5.05</v>
      </c>
      <c r="AF6646" s="35"/>
      <c r="AG6646" s="36"/>
      <c r="AH6646" s="36"/>
      <c r="AJ6646" s="37"/>
      <c r="AK6646" s="37"/>
    </row>
    <row r="6647" spans="6:37" x14ac:dyDescent="0.25">
      <c r="F6647" s="106"/>
      <c r="J6647" s="110">
        <v>51877</v>
      </c>
      <c r="K6647" s="106">
        <v>5.05</v>
      </c>
      <c r="AF6647" s="35"/>
      <c r="AG6647" s="36"/>
      <c r="AH6647" s="36"/>
      <c r="AJ6647" s="37"/>
      <c r="AK6647" s="37"/>
    </row>
    <row r="6648" spans="6:37" x14ac:dyDescent="0.25">
      <c r="F6648" s="106"/>
      <c r="J6648" s="110">
        <v>51878</v>
      </c>
      <c r="K6648" s="106">
        <v>5.05</v>
      </c>
      <c r="AF6648" s="35"/>
      <c r="AG6648" s="36"/>
      <c r="AH6648" s="36"/>
      <c r="AJ6648" s="37"/>
      <c r="AK6648" s="37"/>
    </row>
    <row r="6649" spans="6:37" x14ac:dyDescent="0.25">
      <c r="F6649" s="106"/>
      <c r="J6649" s="110">
        <v>51879</v>
      </c>
      <c r="K6649" s="106">
        <v>5.05</v>
      </c>
      <c r="AF6649" s="35"/>
      <c r="AG6649" s="36"/>
      <c r="AH6649" s="36"/>
      <c r="AJ6649" s="37"/>
      <c r="AK6649" s="37"/>
    </row>
    <row r="6650" spans="6:37" x14ac:dyDescent="0.25">
      <c r="F6650" s="106"/>
      <c r="J6650" s="110">
        <v>51880</v>
      </c>
      <c r="K6650" s="106">
        <v>5.05</v>
      </c>
      <c r="AF6650" s="35"/>
      <c r="AG6650" s="36"/>
      <c r="AH6650" s="36"/>
      <c r="AJ6650" s="37"/>
      <c r="AK6650" s="37"/>
    </row>
    <row r="6651" spans="6:37" x14ac:dyDescent="0.25">
      <c r="F6651" s="106"/>
      <c r="J6651" s="110">
        <v>51881</v>
      </c>
      <c r="K6651" s="106">
        <v>5.05</v>
      </c>
      <c r="AF6651" s="35"/>
      <c r="AG6651" s="36"/>
      <c r="AH6651" s="36"/>
      <c r="AJ6651" s="37"/>
      <c r="AK6651" s="37"/>
    </row>
    <row r="6652" spans="6:37" x14ac:dyDescent="0.25">
      <c r="F6652" s="106"/>
      <c r="J6652" s="110">
        <v>51882</v>
      </c>
      <c r="K6652" s="106">
        <v>5.05</v>
      </c>
      <c r="AF6652" s="35"/>
      <c r="AG6652" s="36"/>
      <c r="AH6652" s="36"/>
      <c r="AJ6652" s="37"/>
      <c r="AK6652" s="37"/>
    </row>
    <row r="6653" spans="6:37" x14ac:dyDescent="0.25">
      <c r="F6653" s="106"/>
      <c r="J6653" s="110">
        <v>51883</v>
      </c>
      <c r="K6653" s="106">
        <v>5.05</v>
      </c>
      <c r="AF6653" s="35"/>
      <c r="AG6653" s="36"/>
      <c r="AH6653" s="36"/>
      <c r="AJ6653" s="37"/>
      <c r="AK6653" s="37"/>
    </row>
    <row r="6654" spans="6:37" x14ac:dyDescent="0.25">
      <c r="F6654" s="106"/>
      <c r="J6654" s="110">
        <v>51884</v>
      </c>
      <c r="K6654" s="106">
        <v>5.05</v>
      </c>
      <c r="AF6654" s="35"/>
      <c r="AG6654" s="36"/>
      <c r="AH6654" s="36"/>
      <c r="AJ6654" s="37"/>
      <c r="AK6654" s="37"/>
    </row>
    <row r="6655" spans="6:37" x14ac:dyDescent="0.25">
      <c r="F6655" s="106"/>
      <c r="J6655" s="110">
        <v>51885</v>
      </c>
      <c r="K6655" s="106">
        <v>5.05</v>
      </c>
      <c r="AF6655" s="35"/>
      <c r="AG6655" s="36"/>
      <c r="AH6655" s="36"/>
      <c r="AJ6655" s="37"/>
      <c r="AK6655" s="37"/>
    </row>
    <row r="6656" spans="6:37" x14ac:dyDescent="0.25">
      <c r="F6656" s="106"/>
      <c r="J6656" s="110">
        <v>51886</v>
      </c>
      <c r="K6656" s="106">
        <v>5.05</v>
      </c>
      <c r="AF6656" s="35"/>
      <c r="AG6656" s="36"/>
      <c r="AH6656" s="36"/>
      <c r="AJ6656" s="37"/>
      <c r="AK6656" s="37"/>
    </row>
    <row r="6657" spans="6:37" x14ac:dyDescent="0.25">
      <c r="F6657" s="106"/>
      <c r="J6657" s="110">
        <v>51887</v>
      </c>
      <c r="K6657" s="106">
        <v>5.05</v>
      </c>
      <c r="AF6657" s="35"/>
      <c r="AG6657" s="36"/>
      <c r="AH6657" s="36"/>
      <c r="AJ6657" s="37"/>
      <c r="AK6657" s="37"/>
    </row>
    <row r="6658" spans="6:37" x14ac:dyDescent="0.25">
      <c r="F6658" s="106"/>
      <c r="J6658" s="110">
        <v>51888</v>
      </c>
      <c r="K6658" s="106">
        <v>5.05</v>
      </c>
      <c r="AF6658" s="35"/>
      <c r="AG6658" s="36"/>
      <c r="AH6658" s="36"/>
      <c r="AJ6658" s="37"/>
      <c r="AK6658" s="37"/>
    </row>
    <row r="6659" spans="6:37" x14ac:dyDescent="0.25">
      <c r="F6659" s="106"/>
      <c r="J6659" s="110">
        <v>51889</v>
      </c>
      <c r="K6659" s="106">
        <v>5.05</v>
      </c>
      <c r="AF6659" s="35"/>
      <c r="AG6659" s="36"/>
      <c r="AH6659" s="36"/>
      <c r="AJ6659" s="37"/>
      <c r="AK6659" s="37"/>
    </row>
    <row r="6660" spans="6:37" x14ac:dyDescent="0.25">
      <c r="F6660" s="106"/>
      <c r="J6660" s="110">
        <v>51890</v>
      </c>
      <c r="K6660" s="106">
        <v>5.05</v>
      </c>
      <c r="AF6660" s="35"/>
      <c r="AG6660" s="36"/>
      <c r="AH6660" s="36"/>
      <c r="AJ6660" s="37"/>
      <c r="AK6660" s="37"/>
    </row>
    <row r="6661" spans="6:37" x14ac:dyDescent="0.25">
      <c r="F6661" s="106"/>
      <c r="J6661" s="110">
        <v>51891</v>
      </c>
      <c r="K6661" s="106">
        <v>5.05</v>
      </c>
      <c r="AF6661" s="35"/>
      <c r="AG6661" s="36"/>
      <c r="AH6661" s="36"/>
      <c r="AJ6661" s="37"/>
      <c r="AK6661" s="37"/>
    </row>
    <row r="6662" spans="6:37" x14ac:dyDescent="0.25">
      <c r="F6662" s="106"/>
      <c r="J6662" s="110">
        <v>51892</v>
      </c>
      <c r="K6662" s="106">
        <v>5.05</v>
      </c>
      <c r="AF6662" s="35"/>
      <c r="AG6662" s="36"/>
      <c r="AH6662" s="36"/>
      <c r="AJ6662" s="37"/>
      <c r="AK6662" s="37"/>
    </row>
    <row r="6663" spans="6:37" x14ac:dyDescent="0.25">
      <c r="F6663" s="106"/>
      <c r="J6663" s="110">
        <v>51893</v>
      </c>
      <c r="K6663" s="106">
        <v>5.05</v>
      </c>
      <c r="AF6663" s="35"/>
      <c r="AG6663" s="36"/>
      <c r="AH6663" s="36"/>
      <c r="AJ6663" s="37"/>
      <c r="AK6663" s="37"/>
    </row>
    <row r="6664" spans="6:37" x14ac:dyDescent="0.25">
      <c r="F6664" s="106"/>
      <c r="J6664" s="110">
        <v>51894</v>
      </c>
      <c r="K6664" s="106">
        <v>5.05</v>
      </c>
      <c r="AF6664" s="35"/>
      <c r="AG6664" s="36"/>
      <c r="AH6664" s="36"/>
      <c r="AJ6664" s="37"/>
      <c r="AK6664" s="37"/>
    </row>
    <row r="6665" spans="6:37" x14ac:dyDescent="0.25">
      <c r="F6665" s="106"/>
      <c r="J6665" s="110">
        <v>51895</v>
      </c>
      <c r="K6665" s="106">
        <v>5.05</v>
      </c>
      <c r="AF6665" s="35"/>
      <c r="AG6665" s="36"/>
      <c r="AH6665" s="36"/>
      <c r="AJ6665" s="37"/>
      <c r="AK6665" s="37"/>
    </row>
    <row r="6666" spans="6:37" x14ac:dyDescent="0.25">
      <c r="F6666" s="106"/>
      <c r="J6666" s="110">
        <v>51896</v>
      </c>
      <c r="K6666" s="106">
        <v>5.05</v>
      </c>
      <c r="AF6666" s="35"/>
      <c r="AG6666" s="36"/>
      <c r="AH6666" s="36"/>
      <c r="AJ6666" s="37"/>
      <c r="AK6666" s="37"/>
    </row>
    <row r="6667" spans="6:37" x14ac:dyDescent="0.25">
      <c r="F6667" s="106"/>
      <c r="J6667" s="110">
        <v>51897</v>
      </c>
      <c r="K6667" s="106">
        <v>5.05</v>
      </c>
      <c r="AF6667" s="35"/>
      <c r="AG6667" s="36"/>
      <c r="AH6667" s="36"/>
      <c r="AJ6667" s="37"/>
      <c r="AK6667" s="37"/>
    </row>
    <row r="6668" spans="6:37" x14ac:dyDescent="0.25">
      <c r="F6668" s="106"/>
      <c r="J6668" s="110">
        <v>51898</v>
      </c>
      <c r="K6668" s="106">
        <v>5.05</v>
      </c>
      <c r="AF6668" s="35"/>
      <c r="AG6668" s="36"/>
      <c r="AH6668" s="36"/>
      <c r="AJ6668" s="37"/>
      <c r="AK6668" s="37"/>
    </row>
    <row r="6669" spans="6:37" x14ac:dyDescent="0.25">
      <c r="F6669" s="106"/>
      <c r="J6669" s="110">
        <v>51899</v>
      </c>
      <c r="K6669" s="106">
        <v>5.05</v>
      </c>
      <c r="AF6669" s="35"/>
      <c r="AG6669" s="36"/>
      <c r="AH6669" s="36"/>
      <c r="AJ6669" s="37"/>
      <c r="AK6669" s="37"/>
    </row>
    <row r="6670" spans="6:37" x14ac:dyDescent="0.25">
      <c r="F6670" s="106"/>
      <c r="J6670" s="110">
        <v>51900</v>
      </c>
      <c r="K6670" s="106">
        <v>5.05</v>
      </c>
      <c r="AF6670" s="35"/>
      <c r="AG6670" s="36"/>
      <c r="AH6670" s="36"/>
      <c r="AJ6670" s="37"/>
      <c r="AK6670" s="37"/>
    </row>
    <row r="6671" spans="6:37" x14ac:dyDescent="0.25">
      <c r="F6671" s="106"/>
      <c r="J6671" s="110">
        <v>51901</v>
      </c>
      <c r="K6671" s="106">
        <v>5.05</v>
      </c>
      <c r="AF6671" s="35"/>
      <c r="AG6671" s="36"/>
      <c r="AH6671" s="36"/>
      <c r="AJ6671" s="37"/>
      <c r="AK6671" s="37"/>
    </row>
    <row r="6672" spans="6:37" x14ac:dyDescent="0.25">
      <c r="F6672" s="106"/>
      <c r="J6672" s="110">
        <v>51902</v>
      </c>
      <c r="K6672" s="106">
        <v>5.05</v>
      </c>
      <c r="AF6672" s="35"/>
      <c r="AG6672" s="36"/>
      <c r="AH6672" s="36"/>
      <c r="AJ6672" s="37"/>
      <c r="AK6672" s="37"/>
    </row>
    <row r="6673" spans="6:37" x14ac:dyDescent="0.25">
      <c r="F6673" s="106"/>
      <c r="J6673" s="110">
        <v>51903</v>
      </c>
      <c r="K6673" s="106">
        <v>5.05</v>
      </c>
      <c r="AF6673" s="35"/>
      <c r="AG6673" s="36"/>
      <c r="AH6673" s="36"/>
      <c r="AJ6673" s="37"/>
      <c r="AK6673" s="37"/>
    </row>
    <row r="6674" spans="6:37" x14ac:dyDescent="0.25">
      <c r="F6674" s="106"/>
      <c r="J6674" s="110">
        <v>51904</v>
      </c>
      <c r="K6674" s="106">
        <v>5.05</v>
      </c>
      <c r="AF6674" s="35"/>
      <c r="AG6674" s="36"/>
      <c r="AH6674" s="36"/>
      <c r="AJ6674" s="37"/>
      <c r="AK6674" s="37"/>
    </row>
    <row r="6675" spans="6:37" x14ac:dyDescent="0.25">
      <c r="F6675" s="106"/>
      <c r="J6675" s="110">
        <v>51905</v>
      </c>
      <c r="K6675" s="106">
        <v>5.05</v>
      </c>
      <c r="AF6675" s="35"/>
      <c r="AG6675" s="36"/>
      <c r="AH6675" s="36"/>
      <c r="AJ6675" s="37"/>
      <c r="AK6675" s="37"/>
    </row>
    <row r="6676" spans="6:37" x14ac:dyDescent="0.25">
      <c r="F6676" s="106"/>
      <c r="J6676" s="110">
        <v>51906</v>
      </c>
      <c r="K6676" s="106">
        <v>5.05</v>
      </c>
      <c r="AF6676" s="35"/>
      <c r="AG6676" s="36"/>
      <c r="AH6676" s="36"/>
      <c r="AJ6676" s="37"/>
      <c r="AK6676" s="37"/>
    </row>
    <row r="6677" spans="6:37" x14ac:dyDescent="0.25">
      <c r="F6677" s="106"/>
      <c r="J6677" s="110">
        <v>51907</v>
      </c>
      <c r="K6677" s="106">
        <v>5.05</v>
      </c>
      <c r="AF6677" s="35"/>
      <c r="AG6677" s="36"/>
      <c r="AH6677" s="36"/>
      <c r="AJ6677" s="37"/>
      <c r="AK6677" s="37"/>
    </row>
    <row r="6678" spans="6:37" x14ac:dyDescent="0.25">
      <c r="F6678" s="106"/>
      <c r="J6678" s="110">
        <v>51908</v>
      </c>
      <c r="K6678" s="106">
        <v>5.05</v>
      </c>
      <c r="AF6678" s="35"/>
      <c r="AG6678" s="36"/>
      <c r="AH6678" s="36"/>
      <c r="AJ6678" s="37"/>
      <c r="AK6678" s="37"/>
    </row>
    <row r="6679" spans="6:37" x14ac:dyDescent="0.25">
      <c r="F6679" s="106"/>
      <c r="J6679" s="110">
        <v>51909</v>
      </c>
      <c r="K6679" s="106">
        <v>5.05</v>
      </c>
      <c r="AF6679" s="35"/>
      <c r="AG6679" s="36"/>
      <c r="AH6679" s="36"/>
      <c r="AJ6679" s="37"/>
      <c r="AK6679" s="37"/>
    </row>
    <row r="6680" spans="6:37" x14ac:dyDescent="0.25">
      <c r="F6680" s="106"/>
      <c r="J6680" s="110">
        <v>51910</v>
      </c>
      <c r="K6680" s="106">
        <v>5.05</v>
      </c>
      <c r="AF6680" s="35"/>
      <c r="AG6680" s="36"/>
      <c r="AH6680" s="36"/>
      <c r="AJ6680" s="37"/>
      <c r="AK6680" s="37"/>
    </row>
    <row r="6681" spans="6:37" x14ac:dyDescent="0.25">
      <c r="F6681" s="106"/>
      <c r="J6681" s="110">
        <v>51911</v>
      </c>
      <c r="K6681" s="106">
        <v>5.05</v>
      </c>
      <c r="AF6681" s="35"/>
      <c r="AG6681" s="36"/>
      <c r="AH6681" s="36"/>
      <c r="AJ6681" s="37"/>
      <c r="AK6681" s="37"/>
    </row>
    <row r="6682" spans="6:37" x14ac:dyDescent="0.25">
      <c r="F6682" s="106"/>
      <c r="J6682" s="110">
        <v>51912</v>
      </c>
      <c r="K6682" s="106">
        <v>5.05</v>
      </c>
      <c r="AF6682" s="35"/>
      <c r="AG6682" s="36"/>
      <c r="AH6682" s="36"/>
      <c r="AJ6682" s="37"/>
      <c r="AK6682" s="37"/>
    </row>
    <row r="6683" spans="6:37" x14ac:dyDescent="0.25">
      <c r="F6683" s="106"/>
      <c r="J6683" s="110">
        <v>51913</v>
      </c>
      <c r="K6683" s="106">
        <v>5.05</v>
      </c>
      <c r="AF6683" s="35"/>
      <c r="AG6683" s="36"/>
      <c r="AH6683" s="36"/>
      <c r="AJ6683" s="37"/>
      <c r="AK6683" s="37"/>
    </row>
    <row r="6684" spans="6:37" x14ac:dyDescent="0.25">
      <c r="F6684" s="106"/>
      <c r="J6684" s="110">
        <v>51914</v>
      </c>
      <c r="K6684" s="106">
        <v>5.05</v>
      </c>
      <c r="AF6684" s="35"/>
      <c r="AG6684" s="36"/>
      <c r="AH6684" s="36"/>
      <c r="AJ6684" s="37"/>
      <c r="AK6684" s="37"/>
    </row>
    <row r="6685" spans="6:37" x14ac:dyDescent="0.25">
      <c r="F6685" s="106"/>
      <c r="J6685" s="110">
        <v>51915</v>
      </c>
      <c r="K6685" s="106">
        <v>5.05</v>
      </c>
      <c r="AF6685" s="35"/>
      <c r="AG6685" s="36"/>
      <c r="AH6685" s="36"/>
      <c r="AJ6685" s="37"/>
      <c r="AK6685" s="37"/>
    </row>
    <row r="6686" spans="6:37" x14ac:dyDescent="0.25">
      <c r="F6686" s="106"/>
      <c r="J6686" s="110">
        <v>51916</v>
      </c>
      <c r="K6686" s="106">
        <v>5.05</v>
      </c>
      <c r="AF6686" s="35"/>
      <c r="AG6686" s="36"/>
      <c r="AH6686" s="36"/>
      <c r="AJ6686" s="37"/>
      <c r="AK6686" s="37"/>
    </row>
    <row r="6687" spans="6:37" x14ac:dyDescent="0.25">
      <c r="F6687" s="106"/>
      <c r="J6687" s="110">
        <v>51917</v>
      </c>
      <c r="K6687" s="106">
        <v>5.05</v>
      </c>
      <c r="AF6687" s="35"/>
      <c r="AG6687" s="36"/>
      <c r="AH6687" s="36"/>
      <c r="AJ6687" s="37"/>
      <c r="AK6687" s="37"/>
    </row>
    <row r="6688" spans="6:37" x14ac:dyDescent="0.25">
      <c r="F6688" s="106"/>
      <c r="J6688" s="110">
        <v>51918</v>
      </c>
      <c r="K6688" s="106">
        <v>5.05</v>
      </c>
      <c r="AF6688" s="35"/>
      <c r="AG6688" s="36"/>
      <c r="AH6688" s="36"/>
      <c r="AJ6688" s="37"/>
      <c r="AK6688" s="37"/>
    </row>
    <row r="6689" spans="6:37" x14ac:dyDescent="0.25">
      <c r="F6689" s="106"/>
      <c r="J6689" s="110">
        <v>51919</v>
      </c>
      <c r="K6689" s="106">
        <v>5.05</v>
      </c>
      <c r="AF6689" s="35"/>
      <c r="AG6689" s="36"/>
      <c r="AH6689" s="36"/>
      <c r="AJ6689" s="37"/>
      <c r="AK6689" s="37"/>
    </row>
    <row r="6690" spans="6:37" x14ac:dyDescent="0.25">
      <c r="F6690" s="106"/>
      <c r="J6690" s="110">
        <v>51920</v>
      </c>
      <c r="K6690" s="106">
        <v>5.05</v>
      </c>
      <c r="AF6690" s="35"/>
      <c r="AG6690" s="36"/>
      <c r="AH6690" s="36"/>
      <c r="AJ6690" s="37"/>
      <c r="AK6690" s="37"/>
    </row>
    <row r="6691" spans="6:37" x14ac:dyDescent="0.25">
      <c r="F6691" s="106"/>
      <c r="J6691" s="110">
        <v>51921</v>
      </c>
      <c r="K6691" s="106">
        <v>5.05</v>
      </c>
      <c r="AF6691" s="35"/>
      <c r="AG6691" s="36"/>
      <c r="AH6691" s="36"/>
      <c r="AJ6691" s="37"/>
      <c r="AK6691" s="37"/>
    </row>
    <row r="6692" spans="6:37" x14ac:dyDescent="0.25">
      <c r="F6692" s="106"/>
      <c r="J6692" s="110">
        <v>51922</v>
      </c>
      <c r="K6692" s="106">
        <v>5.05</v>
      </c>
      <c r="AF6692" s="35"/>
      <c r="AG6692" s="36"/>
      <c r="AH6692" s="36"/>
      <c r="AJ6692" s="37"/>
      <c r="AK6692" s="37"/>
    </row>
    <row r="6693" spans="6:37" x14ac:dyDescent="0.25">
      <c r="F6693" s="106"/>
      <c r="J6693" s="110">
        <v>51923</v>
      </c>
      <c r="K6693" s="106">
        <v>5.05</v>
      </c>
      <c r="AF6693" s="35"/>
      <c r="AG6693" s="36"/>
      <c r="AH6693" s="36"/>
      <c r="AJ6693" s="37"/>
      <c r="AK6693" s="37"/>
    </row>
    <row r="6694" spans="6:37" x14ac:dyDescent="0.25">
      <c r="F6694" s="106"/>
      <c r="J6694" s="110">
        <v>51924</v>
      </c>
      <c r="K6694" s="106">
        <v>5.05</v>
      </c>
      <c r="AF6694" s="35"/>
      <c r="AG6694" s="36"/>
      <c r="AH6694" s="36"/>
      <c r="AJ6694" s="37"/>
      <c r="AK6694" s="37"/>
    </row>
    <row r="6695" spans="6:37" x14ac:dyDescent="0.25">
      <c r="F6695" s="106"/>
      <c r="J6695" s="110">
        <v>51925</v>
      </c>
      <c r="K6695" s="106">
        <v>5.05</v>
      </c>
      <c r="AF6695" s="35"/>
      <c r="AG6695" s="36"/>
      <c r="AH6695" s="36"/>
      <c r="AJ6695" s="37"/>
      <c r="AK6695" s="37"/>
    </row>
    <row r="6696" spans="6:37" x14ac:dyDescent="0.25">
      <c r="F6696" s="106"/>
      <c r="J6696" s="110">
        <v>51926</v>
      </c>
      <c r="K6696" s="106">
        <v>5.05</v>
      </c>
      <c r="AF6696" s="35"/>
      <c r="AG6696" s="36"/>
      <c r="AH6696" s="36"/>
      <c r="AJ6696" s="37"/>
      <c r="AK6696" s="37"/>
    </row>
    <row r="6697" spans="6:37" x14ac:dyDescent="0.25">
      <c r="F6697" s="106"/>
      <c r="J6697" s="110">
        <v>51927</v>
      </c>
      <c r="K6697" s="106">
        <v>5.05</v>
      </c>
      <c r="AF6697" s="35"/>
      <c r="AG6697" s="36"/>
      <c r="AH6697" s="36"/>
      <c r="AJ6697" s="37"/>
      <c r="AK6697" s="37"/>
    </row>
    <row r="6698" spans="6:37" x14ac:dyDescent="0.25">
      <c r="F6698" s="106"/>
      <c r="J6698" s="110">
        <v>51928</v>
      </c>
      <c r="K6698" s="106">
        <v>5.05</v>
      </c>
      <c r="AF6698" s="35"/>
      <c r="AG6698" s="36"/>
      <c r="AH6698" s="36"/>
      <c r="AJ6698" s="37"/>
      <c r="AK6698" s="37"/>
    </row>
    <row r="6699" spans="6:37" x14ac:dyDescent="0.25">
      <c r="F6699" s="106"/>
      <c r="J6699" s="110">
        <v>51929</v>
      </c>
      <c r="K6699" s="106">
        <v>5.05</v>
      </c>
      <c r="AF6699" s="35"/>
      <c r="AG6699" s="36"/>
      <c r="AH6699" s="36"/>
      <c r="AJ6699" s="37"/>
      <c r="AK6699" s="37"/>
    </row>
    <row r="6700" spans="6:37" x14ac:dyDescent="0.25">
      <c r="F6700" s="106"/>
      <c r="J6700" s="110">
        <v>51930</v>
      </c>
      <c r="K6700" s="106">
        <v>5.05</v>
      </c>
      <c r="AF6700" s="35"/>
      <c r="AG6700" s="36"/>
      <c r="AH6700" s="36"/>
      <c r="AJ6700" s="37"/>
      <c r="AK6700" s="37"/>
    </row>
    <row r="6701" spans="6:37" x14ac:dyDescent="0.25">
      <c r="F6701" s="106"/>
      <c r="J6701" s="110">
        <v>51931</v>
      </c>
      <c r="K6701" s="106">
        <v>5.05</v>
      </c>
      <c r="AF6701" s="35"/>
      <c r="AG6701" s="36"/>
      <c r="AH6701" s="36"/>
      <c r="AJ6701" s="37"/>
      <c r="AK6701" s="37"/>
    </row>
    <row r="6702" spans="6:37" x14ac:dyDescent="0.25">
      <c r="F6702" s="106"/>
      <c r="J6702" s="110">
        <v>51932</v>
      </c>
      <c r="K6702" s="106">
        <v>5.05</v>
      </c>
      <c r="AF6702" s="35"/>
      <c r="AG6702" s="36"/>
      <c r="AH6702" s="36"/>
      <c r="AJ6702" s="37"/>
      <c r="AK6702" s="37"/>
    </row>
    <row r="6703" spans="6:37" x14ac:dyDescent="0.25">
      <c r="F6703" s="106"/>
      <c r="J6703" s="110">
        <v>51933</v>
      </c>
      <c r="K6703" s="106">
        <v>5.05</v>
      </c>
      <c r="AF6703" s="35"/>
      <c r="AG6703" s="36"/>
      <c r="AH6703" s="36"/>
      <c r="AJ6703" s="37"/>
      <c r="AK6703" s="37"/>
    </row>
    <row r="6704" spans="6:37" x14ac:dyDescent="0.25">
      <c r="F6704" s="106"/>
      <c r="J6704" s="110">
        <v>51934</v>
      </c>
      <c r="K6704" s="106">
        <v>5.05</v>
      </c>
      <c r="AF6704" s="35"/>
      <c r="AG6704" s="36"/>
      <c r="AH6704" s="36"/>
      <c r="AJ6704" s="37"/>
      <c r="AK6704" s="37"/>
    </row>
    <row r="6705" spans="6:37" x14ac:dyDescent="0.25">
      <c r="F6705" s="106"/>
      <c r="J6705" s="110">
        <v>51935</v>
      </c>
      <c r="K6705" s="106">
        <v>5.05</v>
      </c>
      <c r="AF6705" s="35"/>
      <c r="AG6705" s="36"/>
      <c r="AH6705" s="36"/>
      <c r="AJ6705" s="37"/>
      <c r="AK6705" s="37"/>
    </row>
    <row r="6706" spans="6:37" x14ac:dyDescent="0.25">
      <c r="F6706" s="106"/>
      <c r="J6706" s="110">
        <v>51936</v>
      </c>
      <c r="K6706" s="106">
        <v>5.05</v>
      </c>
      <c r="AF6706" s="35"/>
      <c r="AG6706" s="36"/>
      <c r="AH6706" s="36"/>
      <c r="AJ6706" s="37"/>
      <c r="AK6706" s="37"/>
    </row>
    <row r="6707" spans="6:37" x14ac:dyDescent="0.25">
      <c r="F6707" s="106"/>
      <c r="J6707" s="110">
        <v>51937</v>
      </c>
      <c r="K6707" s="106">
        <v>5.05</v>
      </c>
      <c r="AF6707" s="35"/>
      <c r="AG6707" s="36"/>
      <c r="AH6707" s="36"/>
      <c r="AJ6707" s="37"/>
      <c r="AK6707" s="37"/>
    </row>
    <row r="6708" spans="6:37" x14ac:dyDescent="0.25">
      <c r="F6708" s="106"/>
      <c r="J6708" s="110">
        <v>51938</v>
      </c>
      <c r="K6708" s="106">
        <v>5.05</v>
      </c>
      <c r="AF6708" s="35"/>
      <c r="AG6708" s="36"/>
      <c r="AH6708" s="36"/>
      <c r="AJ6708" s="37"/>
      <c r="AK6708" s="37"/>
    </row>
    <row r="6709" spans="6:37" x14ac:dyDescent="0.25">
      <c r="F6709" s="106"/>
      <c r="J6709" s="110">
        <v>51939</v>
      </c>
      <c r="K6709" s="106">
        <v>5.05</v>
      </c>
      <c r="AF6709" s="35"/>
      <c r="AG6709" s="36"/>
      <c r="AH6709" s="36"/>
      <c r="AJ6709" s="37"/>
      <c r="AK6709" s="37"/>
    </row>
    <row r="6710" spans="6:37" x14ac:dyDescent="0.25">
      <c r="F6710" s="106"/>
      <c r="J6710" s="110">
        <v>51940</v>
      </c>
      <c r="K6710" s="106">
        <v>5.05</v>
      </c>
      <c r="AF6710" s="35"/>
      <c r="AG6710" s="36"/>
      <c r="AH6710" s="36"/>
      <c r="AJ6710" s="37"/>
      <c r="AK6710" s="37"/>
    </row>
    <row r="6711" spans="6:37" x14ac:dyDescent="0.25">
      <c r="F6711" s="106"/>
      <c r="J6711" s="110">
        <v>51941</v>
      </c>
      <c r="K6711" s="106">
        <v>5.05</v>
      </c>
      <c r="AF6711" s="35"/>
      <c r="AG6711" s="36"/>
      <c r="AH6711" s="36"/>
      <c r="AJ6711" s="37"/>
      <c r="AK6711" s="37"/>
    </row>
    <row r="6712" spans="6:37" x14ac:dyDescent="0.25">
      <c r="F6712" s="106"/>
      <c r="J6712" s="110">
        <v>51942</v>
      </c>
      <c r="K6712" s="106">
        <v>5.05</v>
      </c>
      <c r="AF6712" s="35"/>
      <c r="AG6712" s="36"/>
      <c r="AH6712" s="36"/>
      <c r="AJ6712" s="37"/>
      <c r="AK6712" s="37"/>
    </row>
    <row r="6713" spans="6:37" x14ac:dyDescent="0.25">
      <c r="F6713" s="106"/>
      <c r="J6713" s="110">
        <v>51943</v>
      </c>
      <c r="K6713" s="106">
        <v>5.05</v>
      </c>
      <c r="AF6713" s="35"/>
      <c r="AG6713" s="36"/>
      <c r="AH6713" s="36"/>
      <c r="AJ6713" s="37"/>
      <c r="AK6713" s="37"/>
    </row>
    <row r="6714" spans="6:37" x14ac:dyDescent="0.25">
      <c r="F6714" s="106"/>
      <c r="J6714" s="110">
        <v>51944</v>
      </c>
      <c r="K6714" s="106">
        <v>5.05</v>
      </c>
      <c r="AF6714" s="35"/>
      <c r="AG6714" s="36"/>
      <c r="AH6714" s="36"/>
      <c r="AJ6714" s="37"/>
      <c r="AK6714" s="37"/>
    </row>
    <row r="6715" spans="6:37" x14ac:dyDescent="0.25">
      <c r="F6715" s="106"/>
      <c r="J6715" s="110">
        <v>51945</v>
      </c>
      <c r="K6715" s="106">
        <v>5.05</v>
      </c>
      <c r="AF6715" s="35"/>
      <c r="AG6715" s="36"/>
      <c r="AH6715" s="36"/>
      <c r="AJ6715" s="37"/>
      <c r="AK6715" s="37"/>
    </row>
    <row r="6716" spans="6:37" x14ac:dyDescent="0.25">
      <c r="F6716" s="106"/>
      <c r="J6716" s="110">
        <v>51946</v>
      </c>
      <c r="K6716" s="106">
        <v>5.05</v>
      </c>
      <c r="AF6716" s="35"/>
      <c r="AG6716" s="36"/>
      <c r="AH6716" s="36"/>
      <c r="AJ6716" s="37"/>
      <c r="AK6716" s="37"/>
    </row>
    <row r="6717" spans="6:37" x14ac:dyDescent="0.25">
      <c r="F6717" s="106"/>
      <c r="J6717" s="110">
        <v>51947</v>
      </c>
      <c r="K6717" s="106">
        <v>5.05</v>
      </c>
      <c r="AF6717" s="35"/>
      <c r="AG6717" s="36"/>
      <c r="AH6717" s="36"/>
      <c r="AJ6717" s="37"/>
      <c r="AK6717" s="37"/>
    </row>
    <row r="6718" spans="6:37" x14ac:dyDescent="0.25">
      <c r="F6718" s="106"/>
      <c r="J6718" s="110">
        <v>51948</v>
      </c>
      <c r="K6718" s="106">
        <v>5.05</v>
      </c>
      <c r="AF6718" s="35"/>
      <c r="AG6718" s="36"/>
      <c r="AH6718" s="36"/>
      <c r="AJ6718" s="37"/>
      <c r="AK6718" s="37"/>
    </row>
    <row r="6719" spans="6:37" x14ac:dyDescent="0.25">
      <c r="F6719" s="106"/>
      <c r="J6719" s="110">
        <v>51949</v>
      </c>
      <c r="K6719" s="106">
        <v>5.05</v>
      </c>
      <c r="AF6719" s="35"/>
      <c r="AG6719" s="36"/>
      <c r="AH6719" s="36"/>
      <c r="AJ6719" s="37"/>
      <c r="AK6719" s="37"/>
    </row>
    <row r="6720" spans="6:37" x14ac:dyDescent="0.25">
      <c r="F6720" s="106"/>
      <c r="J6720" s="110">
        <v>51950</v>
      </c>
      <c r="K6720" s="106">
        <v>5.05</v>
      </c>
      <c r="AF6720" s="35"/>
      <c r="AG6720" s="36"/>
      <c r="AH6720" s="36"/>
      <c r="AJ6720" s="37"/>
      <c r="AK6720" s="37"/>
    </row>
    <row r="6721" spans="6:37" x14ac:dyDescent="0.25">
      <c r="F6721" s="106"/>
      <c r="J6721" s="110">
        <v>51951</v>
      </c>
      <c r="K6721" s="106">
        <v>5.05</v>
      </c>
      <c r="AF6721" s="35"/>
      <c r="AG6721" s="36"/>
      <c r="AH6721" s="36"/>
      <c r="AJ6721" s="37"/>
      <c r="AK6721" s="37"/>
    </row>
    <row r="6722" spans="6:37" x14ac:dyDescent="0.25">
      <c r="F6722" s="106"/>
      <c r="J6722" s="110">
        <v>51952</v>
      </c>
      <c r="K6722" s="106">
        <v>5.05</v>
      </c>
      <c r="AF6722" s="35"/>
      <c r="AG6722" s="36"/>
      <c r="AH6722" s="36"/>
      <c r="AJ6722" s="37"/>
      <c r="AK6722" s="37"/>
    </row>
    <row r="6723" spans="6:37" x14ac:dyDescent="0.25">
      <c r="F6723" s="106"/>
      <c r="J6723" s="110">
        <v>51953</v>
      </c>
      <c r="K6723" s="106">
        <v>5.05</v>
      </c>
      <c r="AF6723" s="35"/>
      <c r="AG6723" s="36"/>
      <c r="AH6723" s="36"/>
      <c r="AJ6723" s="37"/>
      <c r="AK6723" s="37"/>
    </row>
    <row r="6724" spans="6:37" x14ac:dyDescent="0.25">
      <c r="F6724" s="106"/>
      <c r="J6724" s="110">
        <v>51954</v>
      </c>
      <c r="K6724" s="106">
        <v>5.05</v>
      </c>
      <c r="AF6724" s="35"/>
      <c r="AG6724" s="36"/>
      <c r="AH6724" s="36"/>
      <c r="AJ6724" s="37"/>
      <c r="AK6724" s="37"/>
    </row>
    <row r="6725" spans="6:37" x14ac:dyDescent="0.25">
      <c r="F6725" s="106"/>
      <c r="J6725" s="110">
        <v>51955</v>
      </c>
      <c r="K6725" s="106">
        <v>5.05</v>
      </c>
      <c r="AF6725" s="35"/>
      <c r="AG6725" s="36"/>
      <c r="AH6725" s="36"/>
      <c r="AJ6725" s="37"/>
      <c r="AK6725" s="37"/>
    </row>
    <row r="6726" spans="6:37" x14ac:dyDescent="0.25">
      <c r="F6726" s="106"/>
      <c r="J6726" s="110">
        <v>51956</v>
      </c>
      <c r="K6726" s="106">
        <v>5.05</v>
      </c>
      <c r="AF6726" s="35"/>
      <c r="AG6726" s="36"/>
      <c r="AH6726" s="36"/>
      <c r="AJ6726" s="37"/>
      <c r="AK6726" s="37"/>
    </row>
    <row r="6727" spans="6:37" x14ac:dyDescent="0.25">
      <c r="F6727" s="106"/>
      <c r="J6727" s="110">
        <v>51957</v>
      </c>
      <c r="K6727" s="106">
        <v>5.05</v>
      </c>
      <c r="AF6727" s="35"/>
      <c r="AG6727" s="36"/>
      <c r="AH6727" s="36"/>
      <c r="AJ6727" s="37"/>
      <c r="AK6727" s="37"/>
    </row>
    <row r="6728" spans="6:37" x14ac:dyDescent="0.25">
      <c r="F6728" s="106"/>
      <c r="J6728" s="110">
        <v>51958</v>
      </c>
      <c r="K6728" s="106">
        <v>5.05</v>
      </c>
      <c r="AF6728" s="35"/>
      <c r="AG6728" s="36"/>
      <c r="AH6728" s="36"/>
      <c r="AJ6728" s="37"/>
      <c r="AK6728" s="37"/>
    </row>
    <row r="6729" spans="6:37" x14ac:dyDescent="0.25">
      <c r="F6729" s="106"/>
      <c r="J6729" s="110">
        <v>51959</v>
      </c>
      <c r="K6729" s="106">
        <v>5.05</v>
      </c>
      <c r="AF6729" s="35"/>
      <c r="AG6729" s="36"/>
      <c r="AH6729" s="36"/>
      <c r="AJ6729" s="37"/>
      <c r="AK6729" s="37"/>
    </row>
    <row r="6730" spans="6:37" x14ac:dyDescent="0.25">
      <c r="F6730" s="106"/>
      <c r="J6730" s="110">
        <v>51960</v>
      </c>
      <c r="K6730" s="106">
        <v>5.05</v>
      </c>
      <c r="AF6730" s="35"/>
      <c r="AG6730" s="36"/>
      <c r="AH6730" s="36"/>
      <c r="AJ6730" s="37"/>
      <c r="AK6730" s="37"/>
    </row>
    <row r="6731" spans="6:37" x14ac:dyDescent="0.25">
      <c r="F6731" s="106"/>
      <c r="J6731" s="110">
        <v>51961</v>
      </c>
      <c r="K6731" s="106">
        <v>5.05</v>
      </c>
      <c r="AF6731" s="35"/>
      <c r="AG6731" s="36"/>
      <c r="AH6731" s="36"/>
      <c r="AJ6731" s="37"/>
      <c r="AK6731" s="37"/>
    </row>
    <row r="6732" spans="6:37" x14ac:dyDescent="0.25">
      <c r="F6732" s="106"/>
      <c r="J6732" s="110">
        <v>51962</v>
      </c>
      <c r="K6732" s="106">
        <v>5.05</v>
      </c>
      <c r="AF6732" s="35"/>
      <c r="AG6732" s="36"/>
      <c r="AH6732" s="36"/>
      <c r="AJ6732" s="37"/>
      <c r="AK6732" s="37"/>
    </row>
    <row r="6733" spans="6:37" x14ac:dyDescent="0.25">
      <c r="F6733" s="106"/>
      <c r="J6733" s="110">
        <v>51963</v>
      </c>
      <c r="K6733" s="106">
        <v>5.05</v>
      </c>
      <c r="AF6733" s="35"/>
      <c r="AG6733" s="36"/>
      <c r="AH6733" s="36"/>
      <c r="AJ6733" s="37"/>
      <c r="AK6733" s="37"/>
    </row>
    <row r="6734" spans="6:37" x14ac:dyDescent="0.25">
      <c r="F6734" s="106"/>
      <c r="J6734" s="110">
        <v>51964</v>
      </c>
      <c r="K6734" s="106">
        <v>5.05</v>
      </c>
      <c r="AF6734" s="35"/>
      <c r="AG6734" s="36"/>
      <c r="AH6734" s="36"/>
      <c r="AJ6734" s="37"/>
      <c r="AK6734" s="37"/>
    </row>
    <row r="6735" spans="6:37" x14ac:dyDescent="0.25">
      <c r="F6735" s="106"/>
      <c r="J6735" s="110">
        <v>51965</v>
      </c>
      <c r="K6735" s="106">
        <v>5.05</v>
      </c>
      <c r="AF6735" s="35"/>
      <c r="AG6735" s="36"/>
      <c r="AH6735" s="36"/>
      <c r="AJ6735" s="37"/>
      <c r="AK6735" s="37"/>
    </row>
    <row r="6736" spans="6:37" x14ac:dyDescent="0.25">
      <c r="F6736" s="106"/>
      <c r="J6736" s="110">
        <v>51966</v>
      </c>
      <c r="K6736" s="106">
        <v>5.05</v>
      </c>
      <c r="AF6736" s="35"/>
      <c r="AG6736" s="36"/>
      <c r="AH6736" s="36"/>
      <c r="AJ6736" s="37"/>
      <c r="AK6736" s="37"/>
    </row>
    <row r="6737" spans="6:37" x14ac:dyDescent="0.25">
      <c r="F6737" s="106"/>
      <c r="J6737" s="110">
        <v>51967</v>
      </c>
      <c r="K6737" s="106">
        <v>5.05</v>
      </c>
      <c r="AF6737" s="35"/>
      <c r="AG6737" s="36"/>
      <c r="AH6737" s="36"/>
      <c r="AJ6737" s="37"/>
      <c r="AK6737" s="37"/>
    </row>
    <row r="6738" spans="6:37" x14ac:dyDescent="0.25">
      <c r="F6738" s="106"/>
      <c r="J6738" s="110">
        <v>51968</v>
      </c>
      <c r="K6738" s="106">
        <v>5.05</v>
      </c>
      <c r="AF6738" s="35"/>
      <c r="AG6738" s="36"/>
      <c r="AH6738" s="36"/>
      <c r="AJ6738" s="37"/>
      <c r="AK6738" s="37"/>
    </row>
    <row r="6739" spans="6:37" x14ac:dyDescent="0.25">
      <c r="F6739" s="106"/>
      <c r="J6739" s="110">
        <v>51969</v>
      </c>
      <c r="K6739" s="106">
        <v>5.05</v>
      </c>
      <c r="AF6739" s="35"/>
      <c r="AG6739" s="36"/>
      <c r="AH6739" s="36"/>
      <c r="AJ6739" s="37"/>
      <c r="AK6739" s="37"/>
    </row>
    <row r="6740" spans="6:37" x14ac:dyDescent="0.25">
      <c r="F6740" s="106"/>
      <c r="J6740" s="110">
        <v>51970</v>
      </c>
      <c r="K6740" s="106">
        <v>5.05</v>
      </c>
      <c r="AF6740" s="35"/>
      <c r="AG6740" s="36"/>
      <c r="AH6740" s="36"/>
      <c r="AJ6740" s="37"/>
      <c r="AK6740" s="37"/>
    </row>
    <row r="6741" spans="6:37" x14ac:dyDescent="0.25">
      <c r="F6741" s="106"/>
      <c r="J6741" s="110">
        <v>51971</v>
      </c>
      <c r="K6741" s="106">
        <v>5.05</v>
      </c>
      <c r="AF6741" s="35"/>
      <c r="AG6741" s="36"/>
      <c r="AH6741" s="36"/>
      <c r="AJ6741" s="37"/>
      <c r="AK6741" s="37"/>
    </row>
    <row r="6742" spans="6:37" x14ac:dyDescent="0.25">
      <c r="F6742" s="106"/>
      <c r="J6742" s="110">
        <v>51972</v>
      </c>
      <c r="K6742" s="106">
        <v>5.05</v>
      </c>
      <c r="AF6742" s="35"/>
      <c r="AG6742" s="36"/>
      <c r="AH6742" s="36"/>
      <c r="AJ6742" s="37"/>
      <c r="AK6742" s="37"/>
    </row>
    <row r="6743" spans="6:37" x14ac:dyDescent="0.25">
      <c r="F6743" s="106"/>
      <c r="J6743" s="110">
        <v>51973</v>
      </c>
      <c r="K6743" s="106">
        <v>5.05</v>
      </c>
      <c r="AF6743" s="35"/>
      <c r="AG6743" s="36"/>
      <c r="AH6743" s="36"/>
      <c r="AJ6743" s="37"/>
      <c r="AK6743" s="37"/>
    </row>
    <row r="6744" spans="6:37" x14ac:dyDescent="0.25">
      <c r="F6744" s="106"/>
      <c r="J6744" s="110">
        <v>51974</v>
      </c>
      <c r="K6744" s="106">
        <v>5.05</v>
      </c>
      <c r="AF6744" s="35"/>
      <c r="AG6744" s="36"/>
      <c r="AH6744" s="36"/>
      <c r="AJ6744" s="37"/>
      <c r="AK6744" s="37"/>
    </row>
    <row r="6745" spans="6:37" x14ac:dyDescent="0.25">
      <c r="F6745" s="106"/>
      <c r="J6745" s="110">
        <v>51975</v>
      </c>
      <c r="K6745" s="106">
        <v>5.05</v>
      </c>
      <c r="AF6745" s="35"/>
      <c r="AG6745" s="36"/>
      <c r="AH6745" s="36"/>
      <c r="AJ6745" s="37"/>
      <c r="AK6745" s="37"/>
    </row>
    <row r="6746" spans="6:37" x14ac:dyDescent="0.25">
      <c r="F6746" s="106"/>
      <c r="J6746" s="110">
        <v>51976</v>
      </c>
      <c r="K6746" s="106">
        <v>5.05</v>
      </c>
      <c r="AF6746" s="35"/>
      <c r="AG6746" s="36"/>
      <c r="AH6746" s="36"/>
      <c r="AJ6746" s="37"/>
      <c r="AK6746" s="37"/>
    </row>
    <row r="6747" spans="6:37" x14ac:dyDescent="0.25">
      <c r="F6747" s="106"/>
      <c r="J6747" s="110">
        <v>51977</v>
      </c>
      <c r="K6747" s="106">
        <v>5.05</v>
      </c>
      <c r="AF6747" s="35"/>
      <c r="AG6747" s="36"/>
      <c r="AH6747" s="36"/>
      <c r="AJ6747" s="37"/>
      <c r="AK6747" s="37"/>
    </row>
    <row r="6748" spans="6:37" x14ac:dyDescent="0.25">
      <c r="F6748" s="106"/>
      <c r="J6748" s="110">
        <v>51978</v>
      </c>
      <c r="K6748" s="106">
        <v>5.05</v>
      </c>
      <c r="AF6748" s="35"/>
      <c r="AG6748" s="36"/>
      <c r="AH6748" s="36"/>
      <c r="AJ6748" s="37"/>
      <c r="AK6748" s="37"/>
    </row>
    <row r="6749" spans="6:37" x14ac:dyDescent="0.25">
      <c r="F6749" s="106"/>
      <c r="J6749" s="110">
        <v>51979</v>
      </c>
      <c r="K6749" s="106">
        <v>5.05</v>
      </c>
      <c r="AF6749" s="35"/>
      <c r="AG6749" s="36"/>
      <c r="AH6749" s="36"/>
      <c r="AJ6749" s="37"/>
      <c r="AK6749" s="37"/>
    </row>
    <row r="6750" spans="6:37" x14ac:dyDescent="0.25">
      <c r="F6750" s="106"/>
      <c r="J6750" s="110">
        <v>51980</v>
      </c>
      <c r="K6750" s="106">
        <v>5.05</v>
      </c>
      <c r="AF6750" s="35"/>
      <c r="AG6750" s="36"/>
      <c r="AH6750" s="36"/>
      <c r="AJ6750" s="37"/>
      <c r="AK6750" s="37"/>
    </row>
    <row r="6751" spans="6:37" x14ac:dyDescent="0.25">
      <c r="F6751" s="106"/>
      <c r="J6751" s="110">
        <v>51981</v>
      </c>
      <c r="K6751" s="106">
        <v>5.05</v>
      </c>
      <c r="AF6751" s="35"/>
      <c r="AG6751" s="36"/>
      <c r="AH6751" s="36"/>
      <c r="AJ6751" s="37"/>
      <c r="AK6751" s="37"/>
    </row>
    <row r="6752" spans="6:37" x14ac:dyDescent="0.25">
      <c r="F6752" s="106"/>
      <c r="J6752" s="110">
        <v>51982</v>
      </c>
      <c r="K6752" s="106">
        <v>5.05</v>
      </c>
      <c r="AF6752" s="35"/>
      <c r="AG6752" s="36"/>
      <c r="AH6752" s="36"/>
      <c r="AJ6752" s="37"/>
      <c r="AK6752" s="37"/>
    </row>
    <row r="6753" spans="6:37" x14ac:dyDescent="0.25">
      <c r="F6753" s="106"/>
      <c r="J6753" s="110">
        <v>51983</v>
      </c>
      <c r="K6753" s="106">
        <v>5.05</v>
      </c>
      <c r="AF6753" s="35"/>
      <c r="AG6753" s="36"/>
      <c r="AH6753" s="36"/>
      <c r="AJ6753" s="37"/>
      <c r="AK6753" s="37"/>
    </row>
    <row r="6754" spans="6:37" x14ac:dyDescent="0.25">
      <c r="F6754" s="106"/>
      <c r="J6754" s="110">
        <v>51984</v>
      </c>
      <c r="K6754" s="106">
        <v>5.05</v>
      </c>
      <c r="AF6754" s="35"/>
      <c r="AG6754" s="36"/>
      <c r="AH6754" s="36"/>
      <c r="AJ6754" s="37"/>
      <c r="AK6754" s="37"/>
    </row>
    <row r="6755" spans="6:37" x14ac:dyDescent="0.25">
      <c r="F6755" s="106"/>
      <c r="J6755" s="110">
        <v>51985</v>
      </c>
      <c r="K6755" s="106">
        <v>5.05</v>
      </c>
      <c r="AF6755" s="35"/>
      <c r="AG6755" s="36"/>
      <c r="AH6755" s="36"/>
      <c r="AJ6755" s="37"/>
      <c r="AK6755" s="37"/>
    </row>
    <row r="6756" spans="6:37" x14ac:dyDescent="0.25">
      <c r="F6756" s="106"/>
      <c r="J6756" s="110">
        <v>51986</v>
      </c>
      <c r="K6756" s="106">
        <v>5.05</v>
      </c>
      <c r="AF6756" s="35"/>
      <c r="AG6756" s="36"/>
      <c r="AH6756" s="36"/>
      <c r="AJ6756" s="37"/>
      <c r="AK6756" s="37"/>
    </row>
    <row r="6757" spans="6:37" x14ac:dyDescent="0.25">
      <c r="F6757" s="106"/>
      <c r="J6757" s="110">
        <v>51987</v>
      </c>
      <c r="K6757" s="106">
        <v>5.05</v>
      </c>
      <c r="AF6757" s="35"/>
      <c r="AG6757" s="36"/>
      <c r="AH6757" s="36"/>
      <c r="AJ6757" s="37"/>
      <c r="AK6757" s="37"/>
    </row>
    <row r="6758" spans="6:37" x14ac:dyDescent="0.25">
      <c r="F6758" s="106"/>
      <c r="J6758" s="110">
        <v>51988</v>
      </c>
      <c r="K6758" s="106">
        <v>5.05</v>
      </c>
      <c r="AF6758" s="35"/>
      <c r="AG6758" s="36"/>
      <c r="AH6758" s="36"/>
      <c r="AJ6758" s="37"/>
      <c r="AK6758" s="37"/>
    </row>
    <row r="6759" spans="6:37" x14ac:dyDescent="0.25">
      <c r="F6759" s="106"/>
      <c r="J6759" s="110">
        <v>51989</v>
      </c>
      <c r="K6759" s="106">
        <v>5.05</v>
      </c>
      <c r="AF6759" s="35"/>
      <c r="AG6759" s="36"/>
      <c r="AH6759" s="36"/>
      <c r="AJ6759" s="37"/>
      <c r="AK6759" s="37"/>
    </row>
    <row r="6760" spans="6:37" x14ac:dyDescent="0.25">
      <c r="F6760" s="106"/>
      <c r="J6760" s="110">
        <v>51990</v>
      </c>
      <c r="K6760" s="106">
        <v>5.05</v>
      </c>
      <c r="AF6760" s="35"/>
      <c r="AG6760" s="36"/>
      <c r="AH6760" s="36"/>
      <c r="AJ6760" s="37"/>
      <c r="AK6760" s="37"/>
    </row>
    <row r="6761" spans="6:37" x14ac:dyDescent="0.25">
      <c r="F6761" s="106"/>
      <c r="J6761" s="110">
        <v>51991</v>
      </c>
      <c r="K6761" s="106">
        <v>5.05</v>
      </c>
      <c r="AF6761" s="35"/>
      <c r="AG6761" s="36"/>
      <c r="AH6761" s="36"/>
      <c r="AJ6761" s="37"/>
      <c r="AK6761" s="37"/>
    </row>
    <row r="6762" spans="6:37" x14ac:dyDescent="0.25">
      <c r="F6762" s="106"/>
      <c r="J6762" s="110">
        <v>51992</v>
      </c>
      <c r="K6762" s="106">
        <v>5.05</v>
      </c>
      <c r="AF6762" s="35"/>
      <c r="AG6762" s="36"/>
      <c r="AH6762" s="36"/>
      <c r="AJ6762" s="37"/>
      <c r="AK6762" s="37"/>
    </row>
    <row r="6763" spans="6:37" x14ac:dyDescent="0.25">
      <c r="F6763" s="106"/>
      <c r="J6763" s="110">
        <v>51993</v>
      </c>
      <c r="K6763" s="106">
        <v>5.05</v>
      </c>
      <c r="AF6763" s="35"/>
      <c r="AG6763" s="36"/>
      <c r="AH6763" s="36"/>
      <c r="AJ6763" s="37"/>
      <c r="AK6763" s="37"/>
    </row>
    <row r="6764" spans="6:37" x14ac:dyDescent="0.25">
      <c r="F6764" s="106"/>
      <c r="J6764" s="110">
        <v>51994</v>
      </c>
      <c r="K6764" s="106">
        <v>5.05</v>
      </c>
      <c r="AF6764" s="35"/>
      <c r="AG6764" s="36"/>
      <c r="AH6764" s="36"/>
      <c r="AJ6764" s="37"/>
      <c r="AK6764" s="37"/>
    </row>
    <row r="6765" spans="6:37" x14ac:dyDescent="0.25">
      <c r="F6765" s="106"/>
      <c r="J6765" s="110">
        <v>51995</v>
      </c>
      <c r="K6765" s="106">
        <v>5.05</v>
      </c>
      <c r="AF6765" s="35"/>
      <c r="AG6765" s="36"/>
      <c r="AH6765" s="36"/>
      <c r="AJ6765" s="37"/>
      <c r="AK6765" s="37"/>
    </row>
    <row r="6766" spans="6:37" x14ac:dyDescent="0.25">
      <c r="F6766" s="106"/>
      <c r="J6766" s="110">
        <v>51996</v>
      </c>
      <c r="K6766" s="106">
        <v>5.05</v>
      </c>
      <c r="AF6766" s="35"/>
      <c r="AG6766" s="36"/>
      <c r="AH6766" s="36"/>
      <c r="AJ6766" s="37"/>
      <c r="AK6766" s="37"/>
    </row>
    <row r="6767" spans="6:37" x14ac:dyDescent="0.25">
      <c r="F6767" s="106"/>
      <c r="J6767" s="110">
        <v>51997</v>
      </c>
      <c r="K6767" s="106">
        <v>5.05</v>
      </c>
      <c r="AF6767" s="35"/>
      <c r="AG6767" s="36"/>
      <c r="AH6767" s="36"/>
      <c r="AJ6767" s="37"/>
      <c r="AK6767" s="37"/>
    </row>
    <row r="6768" spans="6:37" x14ac:dyDescent="0.25">
      <c r="F6768" s="106"/>
      <c r="J6768" s="110">
        <v>51998</v>
      </c>
      <c r="K6768" s="106">
        <v>5.05</v>
      </c>
      <c r="AF6768" s="35"/>
      <c r="AG6768" s="36"/>
      <c r="AH6768" s="36"/>
      <c r="AJ6768" s="37"/>
      <c r="AK6768" s="37"/>
    </row>
    <row r="6769" spans="6:37" x14ac:dyDescent="0.25">
      <c r="F6769" s="106"/>
      <c r="J6769" s="110">
        <v>51999</v>
      </c>
      <c r="K6769" s="106">
        <v>5.05</v>
      </c>
      <c r="AF6769" s="35"/>
      <c r="AG6769" s="36"/>
      <c r="AH6769" s="36"/>
      <c r="AJ6769" s="37"/>
      <c r="AK6769" s="37"/>
    </row>
    <row r="6770" spans="6:37" x14ac:dyDescent="0.25">
      <c r="F6770" s="106"/>
      <c r="J6770" s="110">
        <v>52000</v>
      </c>
      <c r="K6770" s="106">
        <v>5.05</v>
      </c>
      <c r="AF6770" s="35"/>
      <c r="AG6770" s="36"/>
      <c r="AH6770" s="36"/>
      <c r="AJ6770" s="37"/>
      <c r="AK6770" s="37"/>
    </row>
    <row r="6771" spans="6:37" x14ac:dyDescent="0.25">
      <c r="F6771" s="106"/>
      <c r="J6771" s="110">
        <v>52001</v>
      </c>
      <c r="K6771" s="106">
        <v>5.05</v>
      </c>
      <c r="AF6771" s="35"/>
      <c r="AG6771" s="36"/>
      <c r="AH6771" s="36"/>
      <c r="AJ6771" s="37"/>
      <c r="AK6771" s="37"/>
    </row>
    <row r="6772" spans="6:37" x14ac:dyDescent="0.25">
      <c r="F6772" s="106"/>
      <c r="J6772" s="110">
        <v>52002</v>
      </c>
      <c r="K6772" s="106">
        <v>5.05</v>
      </c>
      <c r="AF6772" s="35"/>
      <c r="AG6772" s="36"/>
      <c r="AH6772" s="36"/>
      <c r="AJ6772" s="37"/>
      <c r="AK6772" s="37"/>
    </row>
    <row r="6773" spans="6:37" x14ac:dyDescent="0.25">
      <c r="F6773" s="106"/>
      <c r="J6773" s="110">
        <v>52003</v>
      </c>
      <c r="K6773" s="106">
        <v>5.05</v>
      </c>
      <c r="AF6773" s="35"/>
      <c r="AG6773" s="36"/>
      <c r="AH6773" s="36"/>
      <c r="AJ6773" s="37"/>
      <c r="AK6773" s="37"/>
    </row>
    <row r="6774" spans="6:37" x14ac:dyDescent="0.25">
      <c r="F6774" s="106"/>
      <c r="J6774" s="110">
        <v>52004</v>
      </c>
      <c r="K6774" s="106">
        <v>5.05</v>
      </c>
      <c r="AF6774" s="35"/>
      <c r="AG6774" s="36"/>
      <c r="AH6774" s="36"/>
      <c r="AJ6774" s="37"/>
      <c r="AK6774" s="37"/>
    </row>
    <row r="6775" spans="6:37" x14ac:dyDescent="0.25">
      <c r="F6775" s="106"/>
      <c r="J6775" s="110">
        <v>52005</v>
      </c>
      <c r="K6775" s="106">
        <v>5.05</v>
      </c>
      <c r="AF6775" s="35"/>
      <c r="AG6775" s="36"/>
      <c r="AH6775" s="36"/>
      <c r="AJ6775" s="37"/>
      <c r="AK6775" s="37"/>
    </row>
    <row r="6776" spans="6:37" x14ac:dyDescent="0.25">
      <c r="F6776" s="106"/>
      <c r="J6776" s="110">
        <v>52006</v>
      </c>
      <c r="K6776" s="106">
        <v>5.05</v>
      </c>
      <c r="AF6776" s="35"/>
      <c r="AG6776" s="36"/>
      <c r="AH6776" s="36"/>
      <c r="AJ6776" s="37"/>
      <c r="AK6776" s="37"/>
    </row>
    <row r="6777" spans="6:37" x14ac:dyDescent="0.25">
      <c r="F6777" s="106"/>
      <c r="J6777" s="110">
        <v>52007</v>
      </c>
      <c r="K6777" s="106">
        <v>5.05</v>
      </c>
      <c r="AF6777" s="35"/>
      <c r="AG6777" s="36"/>
      <c r="AH6777" s="36"/>
      <c r="AJ6777" s="37"/>
      <c r="AK6777" s="37"/>
    </row>
    <row r="6778" spans="6:37" x14ac:dyDescent="0.25">
      <c r="F6778" s="106"/>
      <c r="J6778" s="110">
        <v>52008</v>
      </c>
      <c r="K6778" s="106">
        <v>5.05</v>
      </c>
      <c r="AF6778" s="35"/>
      <c r="AG6778" s="36"/>
      <c r="AH6778" s="36"/>
      <c r="AJ6778" s="37"/>
      <c r="AK6778" s="37"/>
    </row>
    <row r="6779" spans="6:37" x14ac:dyDescent="0.25">
      <c r="F6779" s="106"/>
      <c r="J6779" s="110">
        <v>52009</v>
      </c>
      <c r="K6779" s="106">
        <v>5.05</v>
      </c>
      <c r="AF6779" s="35"/>
      <c r="AG6779" s="36"/>
      <c r="AH6779" s="36"/>
      <c r="AJ6779" s="37"/>
      <c r="AK6779" s="37"/>
    </row>
    <row r="6780" spans="6:37" x14ac:dyDescent="0.25">
      <c r="F6780" s="106"/>
      <c r="J6780" s="110">
        <v>52010</v>
      </c>
      <c r="K6780" s="106">
        <v>5.05</v>
      </c>
      <c r="AF6780" s="35"/>
      <c r="AG6780" s="36"/>
      <c r="AH6780" s="36"/>
      <c r="AJ6780" s="37"/>
      <c r="AK6780" s="37"/>
    </row>
    <row r="6781" spans="6:37" x14ac:dyDescent="0.25">
      <c r="F6781" s="106"/>
      <c r="J6781" s="110">
        <v>52011</v>
      </c>
      <c r="K6781" s="106">
        <v>5.05</v>
      </c>
      <c r="AF6781" s="35"/>
      <c r="AG6781" s="36"/>
      <c r="AH6781" s="36"/>
      <c r="AJ6781" s="37"/>
      <c r="AK6781" s="37"/>
    </row>
    <row r="6782" spans="6:37" x14ac:dyDescent="0.25">
      <c r="F6782" s="106"/>
      <c r="J6782" s="110">
        <v>52012</v>
      </c>
      <c r="K6782" s="106">
        <v>5.05</v>
      </c>
      <c r="AF6782" s="35"/>
      <c r="AG6782" s="36"/>
      <c r="AH6782" s="36"/>
      <c r="AJ6782" s="37"/>
      <c r="AK6782" s="37"/>
    </row>
    <row r="6783" spans="6:37" x14ac:dyDescent="0.25">
      <c r="F6783" s="106"/>
      <c r="J6783" s="110">
        <v>52013</v>
      </c>
      <c r="K6783" s="106">
        <v>5.05</v>
      </c>
      <c r="AF6783" s="35"/>
      <c r="AG6783" s="36"/>
      <c r="AH6783" s="36"/>
      <c r="AJ6783" s="37"/>
      <c r="AK6783" s="37"/>
    </row>
    <row r="6784" spans="6:37" x14ac:dyDescent="0.25">
      <c r="F6784" s="106"/>
      <c r="J6784" s="110">
        <v>52014</v>
      </c>
      <c r="K6784" s="106">
        <v>5.05</v>
      </c>
      <c r="AF6784" s="35"/>
      <c r="AG6784" s="36"/>
      <c r="AH6784" s="36"/>
      <c r="AJ6784" s="37"/>
      <c r="AK6784" s="37"/>
    </row>
    <row r="6785" spans="6:37" x14ac:dyDescent="0.25">
      <c r="F6785" s="106"/>
      <c r="J6785" s="110">
        <v>52015</v>
      </c>
      <c r="K6785" s="106">
        <v>5.05</v>
      </c>
      <c r="AF6785" s="35"/>
      <c r="AG6785" s="36"/>
      <c r="AH6785" s="36"/>
      <c r="AJ6785" s="37"/>
      <c r="AK6785" s="37"/>
    </row>
    <row r="6786" spans="6:37" x14ac:dyDescent="0.25">
      <c r="F6786" s="106"/>
      <c r="J6786" s="110">
        <v>52016</v>
      </c>
      <c r="K6786" s="106">
        <v>5.05</v>
      </c>
      <c r="AF6786" s="35"/>
      <c r="AG6786" s="36"/>
      <c r="AH6786" s="36"/>
      <c r="AJ6786" s="37"/>
      <c r="AK6786" s="37"/>
    </row>
    <row r="6787" spans="6:37" x14ac:dyDescent="0.25">
      <c r="F6787" s="106"/>
      <c r="J6787" s="110">
        <v>52017</v>
      </c>
      <c r="K6787" s="106">
        <v>5.05</v>
      </c>
      <c r="AF6787" s="35"/>
      <c r="AG6787" s="36"/>
      <c r="AH6787" s="36"/>
      <c r="AJ6787" s="37"/>
      <c r="AK6787" s="37"/>
    </row>
    <row r="6788" spans="6:37" x14ac:dyDescent="0.25">
      <c r="F6788" s="106"/>
      <c r="J6788" s="110">
        <v>52018</v>
      </c>
      <c r="K6788" s="106">
        <v>5.05</v>
      </c>
      <c r="AF6788" s="35"/>
      <c r="AG6788" s="36"/>
      <c r="AH6788" s="36"/>
      <c r="AJ6788" s="37"/>
      <c r="AK6788" s="37"/>
    </row>
    <row r="6789" spans="6:37" x14ac:dyDescent="0.25">
      <c r="F6789" s="106"/>
      <c r="J6789" s="110">
        <v>52019</v>
      </c>
      <c r="K6789" s="106">
        <v>5.05</v>
      </c>
      <c r="AF6789" s="35"/>
      <c r="AG6789" s="36"/>
      <c r="AH6789" s="36"/>
      <c r="AJ6789" s="37"/>
      <c r="AK6789" s="37"/>
    </row>
    <row r="6790" spans="6:37" x14ac:dyDescent="0.25">
      <c r="F6790" s="106"/>
      <c r="J6790" s="110">
        <v>52020</v>
      </c>
      <c r="K6790" s="106">
        <v>5.05</v>
      </c>
      <c r="AF6790" s="35"/>
      <c r="AG6790" s="36"/>
      <c r="AH6790" s="36"/>
      <c r="AJ6790" s="37"/>
      <c r="AK6790" s="37"/>
    </row>
    <row r="6791" spans="6:37" x14ac:dyDescent="0.25">
      <c r="F6791" s="106"/>
      <c r="J6791" s="110">
        <v>52021</v>
      </c>
      <c r="K6791" s="106">
        <v>5.05</v>
      </c>
      <c r="AF6791" s="35"/>
      <c r="AG6791" s="36"/>
      <c r="AH6791" s="36"/>
      <c r="AJ6791" s="37"/>
      <c r="AK6791" s="37"/>
    </row>
    <row r="6792" spans="6:37" x14ac:dyDescent="0.25">
      <c r="F6792" s="106"/>
      <c r="J6792" s="110">
        <v>52022</v>
      </c>
      <c r="K6792" s="106">
        <v>5.05</v>
      </c>
      <c r="AF6792" s="35"/>
      <c r="AG6792" s="36"/>
      <c r="AH6792" s="36"/>
      <c r="AJ6792" s="37"/>
      <c r="AK6792" s="37"/>
    </row>
    <row r="6793" spans="6:37" x14ac:dyDescent="0.25">
      <c r="F6793" s="106"/>
      <c r="J6793" s="110">
        <v>52023</v>
      </c>
      <c r="K6793" s="106">
        <v>5.05</v>
      </c>
      <c r="AF6793" s="35"/>
      <c r="AG6793" s="36"/>
      <c r="AH6793" s="36"/>
      <c r="AJ6793" s="37"/>
      <c r="AK6793" s="37"/>
    </row>
    <row r="6794" spans="6:37" x14ac:dyDescent="0.25">
      <c r="F6794" s="106"/>
      <c r="J6794" s="110">
        <v>52024</v>
      </c>
      <c r="K6794" s="106">
        <v>5.05</v>
      </c>
      <c r="AF6794" s="35"/>
      <c r="AG6794" s="36"/>
      <c r="AH6794" s="36"/>
      <c r="AJ6794" s="37"/>
      <c r="AK6794" s="37"/>
    </row>
    <row r="6795" spans="6:37" x14ac:dyDescent="0.25">
      <c r="F6795" s="106"/>
      <c r="J6795" s="110">
        <v>52025</v>
      </c>
      <c r="K6795" s="106">
        <v>5.05</v>
      </c>
      <c r="AF6795" s="35"/>
      <c r="AG6795" s="36"/>
      <c r="AH6795" s="36"/>
      <c r="AJ6795" s="37"/>
      <c r="AK6795" s="37"/>
    </row>
    <row r="6796" spans="6:37" x14ac:dyDescent="0.25">
      <c r="F6796" s="106"/>
      <c r="J6796" s="110">
        <v>52026</v>
      </c>
      <c r="K6796" s="106">
        <v>5.05</v>
      </c>
      <c r="AF6796" s="35"/>
      <c r="AG6796" s="36"/>
      <c r="AH6796" s="36"/>
      <c r="AJ6796" s="37"/>
      <c r="AK6796" s="37"/>
    </row>
    <row r="6797" spans="6:37" x14ac:dyDescent="0.25">
      <c r="F6797" s="106"/>
      <c r="J6797" s="110">
        <v>52027</v>
      </c>
      <c r="K6797" s="106">
        <v>5.05</v>
      </c>
      <c r="AF6797" s="35"/>
      <c r="AG6797" s="36"/>
      <c r="AH6797" s="36"/>
      <c r="AJ6797" s="37"/>
      <c r="AK6797" s="37"/>
    </row>
    <row r="6798" spans="6:37" x14ac:dyDescent="0.25">
      <c r="F6798" s="106"/>
      <c r="J6798" s="110">
        <v>52028</v>
      </c>
      <c r="K6798" s="106">
        <v>5.05</v>
      </c>
      <c r="AF6798" s="35"/>
      <c r="AG6798" s="36"/>
      <c r="AH6798" s="36"/>
      <c r="AJ6798" s="37"/>
      <c r="AK6798" s="37"/>
    </row>
    <row r="6799" spans="6:37" x14ac:dyDescent="0.25">
      <c r="F6799" s="106"/>
      <c r="J6799" s="110">
        <v>52029</v>
      </c>
      <c r="K6799" s="106">
        <v>5.05</v>
      </c>
      <c r="AF6799" s="35"/>
      <c r="AG6799" s="36"/>
      <c r="AH6799" s="36"/>
      <c r="AJ6799" s="37"/>
      <c r="AK6799" s="37"/>
    </row>
    <row r="6800" spans="6:37" x14ac:dyDescent="0.25">
      <c r="F6800" s="106"/>
      <c r="J6800" s="110">
        <v>52030</v>
      </c>
      <c r="K6800" s="106">
        <v>5.05</v>
      </c>
      <c r="AF6800" s="35"/>
      <c r="AG6800" s="36"/>
      <c r="AH6800" s="36"/>
      <c r="AJ6800" s="37"/>
      <c r="AK6800" s="37"/>
    </row>
    <row r="6801" spans="6:37" x14ac:dyDescent="0.25">
      <c r="F6801" s="106"/>
      <c r="J6801" s="110">
        <v>52031</v>
      </c>
      <c r="K6801" s="106">
        <v>5.05</v>
      </c>
      <c r="AF6801" s="35"/>
      <c r="AG6801" s="36"/>
      <c r="AH6801" s="36"/>
      <c r="AJ6801" s="37"/>
      <c r="AK6801" s="37"/>
    </row>
    <row r="6802" spans="6:37" x14ac:dyDescent="0.25">
      <c r="F6802" s="106"/>
      <c r="J6802" s="110">
        <v>52032</v>
      </c>
      <c r="K6802" s="106">
        <v>5.05</v>
      </c>
      <c r="AF6802" s="35"/>
      <c r="AG6802" s="36"/>
      <c r="AH6802" s="36"/>
      <c r="AJ6802" s="37"/>
      <c r="AK6802" s="37"/>
    </row>
    <row r="6803" spans="6:37" x14ac:dyDescent="0.25">
      <c r="F6803" s="106"/>
      <c r="J6803" s="110">
        <v>52033</v>
      </c>
      <c r="K6803" s="106">
        <v>5.05</v>
      </c>
      <c r="AF6803" s="35"/>
      <c r="AG6803" s="36"/>
      <c r="AH6803" s="36"/>
      <c r="AJ6803" s="37"/>
      <c r="AK6803" s="37"/>
    </row>
    <row r="6804" spans="6:37" x14ac:dyDescent="0.25">
      <c r="F6804" s="106"/>
      <c r="J6804" s="110">
        <v>52034</v>
      </c>
      <c r="K6804" s="106">
        <v>5.05</v>
      </c>
      <c r="AF6804" s="35"/>
      <c r="AG6804" s="36"/>
      <c r="AH6804" s="36"/>
      <c r="AJ6804" s="37"/>
      <c r="AK6804" s="37"/>
    </row>
    <row r="6805" spans="6:37" x14ac:dyDescent="0.25">
      <c r="F6805" s="106"/>
      <c r="J6805" s="110">
        <v>52035</v>
      </c>
      <c r="K6805" s="106">
        <v>5.05</v>
      </c>
      <c r="AF6805" s="35"/>
      <c r="AG6805" s="36"/>
      <c r="AH6805" s="36"/>
      <c r="AJ6805" s="37"/>
      <c r="AK6805" s="37"/>
    </row>
    <row r="6806" spans="6:37" x14ac:dyDescent="0.25">
      <c r="F6806" s="106"/>
      <c r="J6806" s="110">
        <v>52036</v>
      </c>
      <c r="K6806" s="106">
        <v>5.05</v>
      </c>
      <c r="AF6806" s="35"/>
      <c r="AG6806" s="36"/>
      <c r="AH6806" s="36"/>
      <c r="AJ6806" s="37"/>
      <c r="AK6806" s="37"/>
    </row>
    <row r="6807" spans="6:37" x14ac:dyDescent="0.25">
      <c r="F6807" s="106"/>
      <c r="J6807" s="110">
        <v>52037</v>
      </c>
      <c r="K6807" s="106">
        <v>5.05</v>
      </c>
      <c r="AF6807" s="35"/>
      <c r="AG6807" s="36"/>
      <c r="AH6807" s="36"/>
      <c r="AJ6807" s="37"/>
      <c r="AK6807" s="37"/>
    </row>
    <row r="6808" spans="6:37" x14ac:dyDescent="0.25">
      <c r="F6808" s="106"/>
      <c r="J6808" s="110">
        <v>52038</v>
      </c>
      <c r="K6808" s="106">
        <v>5.05</v>
      </c>
      <c r="AF6808" s="35"/>
      <c r="AG6808" s="36"/>
      <c r="AH6808" s="36"/>
      <c r="AJ6808" s="37"/>
      <c r="AK6808" s="37"/>
    </row>
    <row r="6809" spans="6:37" x14ac:dyDescent="0.25">
      <c r="F6809" s="106"/>
      <c r="J6809" s="110">
        <v>52039</v>
      </c>
      <c r="K6809" s="106">
        <v>5.05</v>
      </c>
      <c r="AF6809" s="35"/>
      <c r="AG6809" s="36"/>
      <c r="AH6809" s="36"/>
      <c r="AJ6809" s="37"/>
      <c r="AK6809" s="37"/>
    </row>
    <row r="6810" spans="6:37" x14ac:dyDescent="0.25">
      <c r="F6810" s="106"/>
      <c r="J6810" s="110">
        <v>52040</v>
      </c>
      <c r="K6810" s="106">
        <v>5.05</v>
      </c>
      <c r="AF6810" s="35"/>
      <c r="AG6810" s="36"/>
      <c r="AH6810" s="36"/>
      <c r="AJ6810" s="37"/>
      <c r="AK6810" s="37"/>
    </row>
    <row r="6811" spans="6:37" x14ac:dyDescent="0.25">
      <c r="F6811" s="106"/>
      <c r="J6811" s="110">
        <v>52041</v>
      </c>
      <c r="K6811" s="106">
        <v>5.05</v>
      </c>
      <c r="AF6811" s="35"/>
      <c r="AG6811" s="36"/>
      <c r="AH6811" s="36"/>
      <c r="AJ6811" s="37"/>
      <c r="AK6811" s="37"/>
    </row>
    <row r="6812" spans="6:37" x14ac:dyDescent="0.25">
      <c r="F6812" s="106"/>
      <c r="J6812" s="110">
        <v>52042</v>
      </c>
      <c r="K6812" s="106">
        <v>5.05</v>
      </c>
      <c r="AF6812" s="35"/>
      <c r="AG6812" s="36"/>
      <c r="AH6812" s="36"/>
      <c r="AJ6812" s="37"/>
      <c r="AK6812" s="37"/>
    </row>
    <row r="6813" spans="6:37" x14ac:dyDescent="0.25">
      <c r="F6813" s="106"/>
      <c r="J6813" s="110">
        <v>52043</v>
      </c>
      <c r="K6813" s="106">
        <v>5.05</v>
      </c>
      <c r="AF6813" s="35"/>
      <c r="AG6813" s="36"/>
      <c r="AH6813" s="36"/>
      <c r="AJ6813" s="37"/>
      <c r="AK6813" s="37"/>
    </row>
    <row r="6814" spans="6:37" x14ac:dyDescent="0.25">
      <c r="F6814" s="106"/>
      <c r="J6814" s="110">
        <v>52044</v>
      </c>
      <c r="K6814" s="106">
        <v>5.05</v>
      </c>
      <c r="AF6814" s="35"/>
      <c r="AG6814" s="36"/>
      <c r="AH6814" s="36"/>
      <c r="AJ6814" s="37"/>
      <c r="AK6814" s="37"/>
    </row>
    <row r="6815" spans="6:37" x14ac:dyDescent="0.25">
      <c r="F6815" s="106"/>
      <c r="J6815" s="110">
        <v>52045</v>
      </c>
      <c r="K6815" s="106">
        <v>5.05</v>
      </c>
      <c r="AF6815" s="35"/>
      <c r="AG6815" s="36"/>
      <c r="AH6815" s="36"/>
      <c r="AJ6815" s="37"/>
      <c r="AK6815" s="37"/>
    </row>
    <row r="6816" spans="6:37" x14ac:dyDescent="0.25">
      <c r="F6816" s="106"/>
      <c r="J6816" s="110">
        <v>52046</v>
      </c>
      <c r="K6816" s="106">
        <v>5.05</v>
      </c>
      <c r="AF6816" s="35"/>
      <c r="AG6816" s="36"/>
      <c r="AH6816" s="36"/>
      <c r="AJ6816" s="37"/>
      <c r="AK6816" s="37"/>
    </row>
    <row r="6817" spans="6:37" x14ac:dyDescent="0.25">
      <c r="F6817" s="106"/>
      <c r="J6817" s="110">
        <v>52047</v>
      </c>
      <c r="K6817" s="106">
        <v>5.05</v>
      </c>
      <c r="AF6817" s="35"/>
      <c r="AG6817" s="36"/>
      <c r="AH6817" s="36"/>
      <c r="AJ6817" s="37"/>
      <c r="AK6817" s="37"/>
    </row>
    <row r="6818" spans="6:37" x14ac:dyDescent="0.25">
      <c r="F6818" s="106"/>
      <c r="J6818" s="110">
        <v>52048</v>
      </c>
      <c r="K6818" s="106">
        <v>5.05</v>
      </c>
      <c r="AF6818" s="35"/>
      <c r="AG6818" s="36"/>
      <c r="AH6818" s="36"/>
      <c r="AJ6818" s="37"/>
      <c r="AK6818" s="37"/>
    </row>
    <row r="6819" spans="6:37" x14ac:dyDescent="0.25">
      <c r="F6819" s="106"/>
      <c r="J6819" s="110">
        <v>52049</v>
      </c>
      <c r="K6819" s="106">
        <v>5.05</v>
      </c>
      <c r="AF6819" s="35"/>
      <c r="AG6819" s="36"/>
      <c r="AH6819" s="36"/>
      <c r="AJ6819" s="37"/>
      <c r="AK6819" s="37"/>
    </row>
    <row r="6820" spans="6:37" x14ac:dyDescent="0.25">
      <c r="F6820" s="106"/>
      <c r="J6820" s="110">
        <v>52050</v>
      </c>
      <c r="K6820" s="106">
        <v>5.05</v>
      </c>
      <c r="AF6820" s="35"/>
      <c r="AG6820" s="36"/>
      <c r="AH6820" s="36"/>
      <c r="AJ6820" s="37"/>
      <c r="AK6820" s="37"/>
    </row>
    <row r="6821" spans="6:37" x14ac:dyDescent="0.25">
      <c r="F6821" s="106"/>
      <c r="J6821" s="110">
        <v>52051</v>
      </c>
      <c r="K6821" s="106">
        <v>5.05</v>
      </c>
      <c r="AF6821" s="35"/>
      <c r="AG6821" s="36"/>
      <c r="AH6821" s="36"/>
      <c r="AJ6821" s="37"/>
      <c r="AK6821" s="37"/>
    </row>
    <row r="6822" spans="6:37" x14ac:dyDescent="0.25">
      <c r="F6822" s="106"/>
      <c r="J6822" s="110">
        <v>52052</v>
      </c>
      <c r="K6822" s="106">
        <v>5.05</v>
      </c>
      <c r="AF6822" s="35"/>
      <c r="AG6822" s="36"/>
      <c r="AH6822" s="36"/>
      <c r="AJ6822" s="37"/>
      <c r="AK6822" s="37"/>
    </row>
    <row r="6823" spans="6:37" x14ac:dyDescent="0.25">
      <c r="F6823" s="106"/>
      <c r="J6823" s="110">
        <v>52053</v>
      </c>
      <c r="K6823" s="106">
        <v>5.05</v>
      </c>
      <c r="AF6823" s="35"/>
      <c r="AG6823" s="36"/>
      <c r="AH6823" s="36"/>
      <c r="AJ6823" s="37"/>
      <c r="AK6823" s="37"/>
    </row>
    <row r="6824" spans="6:37" x14ac:dyDescent="0.25">
      <c r="F6824" s="106"/>
      <c r="J6824" s="110">
        <v>52054</v>
      </c>
      <c r="K6824" s="106">
        <v>5.05</v>
      </c>
      <c r="AF6824" s="35"/>
      <c r="AG6824" s="36"/>
      <c r="AH6824" s="36"/>
      <c r="AJ6824" s="37"/>
      <c r="AK6824" s="37"/>
    </row>
    <row r="6825" spans="6:37" x14ac:dyDescent="0.25">
      <c r="F6825" s="106"/>
      <c r="J6825" s="110">
        <v>52055</v>
      </c>
      <c r="K6825" s="106">
        <v>5.05</v>
      </c>
      <c r="AF6825" s="35"/>
      <c r="AG6825" s="36"/>
      <c r="AH6825" s="36"/>
      <c r="AJ6825" s="37"/>
      <c r="AK6825" s="37"/>
    </row>
    <row r="6826" spans="6:37" x14ac:dyDescent="0.25">
      <c r="F6826" s="106"/>
      <c r="J6826" s="110">
        <v>52056</v>
      </c>
      <c r="K6826" s="106">
        <v>5.05</v>
      </c>
      <c r="AF6826" s="35"/>
      <c r="AG6826" s="36"/>
      <c r="AH6826" s="36"/>
      <c r="AJ6826" s="37"/>
      <c r="AK6826" s="37"/>
    </row>
    <row r="6827" spans="6:37" x14ac:dyDescent="0.25">
      <c r="F6827" s="106"/>
      <c r="J6827" s="110">
        <v>52057</v>
      </c>
      <c r="K6827" s="106">
        <v>5.05</v>
      </c>
      <c r="AF6827" s="35"/>
      <c r="AG6827" s="36"/>
      <c r="AH6827" s="36"/>
      <c r="AJ6827" s="37"/>
      <c r="AK6827" s="37"/>
    </row>
    <row r="6828" spans="6:37" x14ac:dyDescent="0.25">
      <c r="F6828" s="106"/>
      <c r="J6828" s="110">
        <v>52058</v>
      </c>
      <c r="K6828" s="106">
        <v>5.05</v>
      </c>
      <c r="AF6828" s="35"/>
      <c r="AG6828" s="36"/>
      <c r="AH6828" s="36"/>
      <c r="AJ6828" s="37"/>
      <c r="AK6828" s="37"/>
    </row>
    <row r="6829" spans="6:37" x14ac:dyDescent="0.25">
      <c r="F6829" s="106"/>
      <c r="J6829" s="110">
        <v>52059</v>
      </c>
      <c r="K6829" s="106">
        <v>5.05</v>
      </c>
      <c r="AF6829" s="35"/>
      <c r="AG6829" s="36"/>
      <c r="AH6829" s="36"/>
      <c r="AJ6829" s="37"/>
      <c r="AK6829" s="37"/>
    </row>
    <row r="6830" spans="6:37" x14ac:dyDescent="0.25">
      <c r="F6830" s="106"/>
      <c r="J6830" s="110">
        <v>52060</v>
      </c>
      <c r="K6830" s="106">
        <v>5.05</v>
      </c>
      <c r="AF6830" s="35"/>
      <c r="AG6830" s="36"/>
      <c r="AH6830" s="36"/>
      <c r="AJ6830" s="37"/>
      <c r="AK6830" s="37"/>
    </row>
    <row r="6831" spans="6:37" x14ac:dyDescent="0.25">
      <c r="F6831" s="106"/>
      <c r="J6831" s="110">
        <v>52061</v>
      </c>
      <c r="K6831" s="106">
        <v>5.05</v>
      </c>
      <c r="AF6831" s="35"/>
      <c r="AG6831" s="36"/>
      <c r="AH6831" s="36"/>
      <c r="AJ6831" s="37"/>
      <c r="AK6831" s="37"/>
    </row>
    <row r="6832" spans="6:37" x14ac:dyDescent="0.25">
      <c r="F6832" s="106"/>
      <c r="J6832" s="110">
        <v>52062</v>
      </c>
      <c r="K6832" s="106">
        <v>5.05</v>
      </c>
      <c r="AF6832" s="35"/>
      <c r="AG6832" s="36"/>
      <c r="AH6832" s="36"/>
      <c r="AJ6832" s="37"/>
      <c r="AK6832" s="37"/>
    </row>
    <row r="6833" spans="6:37" x14ac:dyDescent="0.25">
      <c r="F6833" s="106"/>
      <c r="J6833" s="110">
        <v>52063</v>
      </c>
      <c r="K6833" s="106">
        <v>5.05</v>
      </c>
      <c r="AF6833" s="35"/>
      <c r="AG6833" s="36"/>
      <c r="AH6833" s="36"/>
      <c r="AJ6833" s="37"/>
      <c r="AK6833" s="37"/>
    </row>
    <row r="6834" spans="6:37" x14ac:dyDescent="0.25">
      <c r="F6834" s="106"/>
      <c r="J6834" s="110">
        <v>52064</v>
      </c>
      <c r="K6834" s="106">
        <v>5.05</v>
      </c>
      <c r="AF6834" s="35"/>
      <c r="AG6834" s="36"/>
      <c r="AH6834" s="36"/>
      <c r="AJ6834" s="37"/>
      <c r="AK6834" s="37"/>
    </row>
    <row r="6835" spans="6:37" x14ac:dyDescent="0.25">
      <c r="F6835" s="106"/>
      <c r="J6835" s="110">
        <v>52065</v>
      </c>
      <c r="K6835" s="106">
        <v>5.05</v>
      </c>
      <c r="AF6835" s="35"/>
      <c r="AG6835" s="36"/>
      <c r="AH6835" s="36"/>
      <c r="AJ6835" s="37"/>
      <c r="AK6835" s="37"/>
    </row>
    <row r="6836" spans="6:37" x14ac:dyDescent="0.25">
      <c r="F6836" s="106"/>
      <c r="J6836" s="110">
        <v>52066</v>
      </c>
      <c r="K6836" s="106">
        <v>5.05</v>
      </c>
      <c r="AF6836" s="35"/>
      <c r="AG6836" s="36"/>
      <c r="AH6836" s="36"/>
      <c r="AJ6836" s="37"/>
      <c r="AK6836" s="37"/>
    </row>
    <row r="6837" spans="6:37" x14ac:dyDescent="0.25">
      <c r="F6837" s="106"/>
      <c r="J6837" s="110">
        <v>52067</v>
      </c>
      <c r="K6837" s="106">
        <v>5.05</v>
      </c>
      <c r="AF6837" s="35"/>
      <c r="AG6837" s="36"/>
      <c r="AH6837" s="36"/>
      <c r="AJ6837" s="37"/>
      <c r="AK6837" s="37"/>
    </row>
    <row r="6838" spans="6:37" x14ac:dyDescent="0.25">
      <c r="F6838" s="106"/>
      <c r="J6838" s="110">
        <v>52068</v>
      </c>
      <c r="K6838" s="106">
        <v>5.05</v>
      </c>
      <c r="AF6838" s="35"/>
      <c r="AG6838" s="36"/>
      <c r="AH6838" s="36"/>
      <c r="AJ6838" s="37"/>
      <c r="AK6838" s="37"/>
    </row>
    <row r="6839" spans="6:37" x14ac:dyDescent="0.25">
      <c r="F6839" s="106"/>
      <c r="J6839" s="110">
        <v>52069</v>
      </c>
      <c r="K6839" s="106">
        <v>5.05</v>
      </c>
      <c r="AF6839" s="35"/>
      <c r="AG6839" s="36"/>
      <c r="AH6839" s="36"/>
      <c r="AJ6839" s="37"/>
      <c r="AK6839" s="37"/>
    </row>
    <row r="6840" spans="6:37" x14ac:dyDescent="0.25">
      <c r="F6840" s="106"/>
      <c r="J6840" s="110">
        <v>52070</v>
      </c>
      <c r="K6840" s="106">
        <v>5.05</v>
      </c>
      <c r="AF6840" s="35"/>
      <c r="AG6840" s="36"/>
      <c r="AH6840" s="36"/>
      <c r="AJ6840" s="37"/>
      <c r="AK6840" s="37"/>
    </row>
    <row r="6841" spans="6:37" x14ac:dyDescent="0.25">
      <c r="F6841" s="106"/>
      <c r="J6841" s="110">
        <v>52071</v>
      </c>
      <c r="K6841" s="106">
        <v>5.05</v>
      </c>
      <c r="AF6841" s="35"/>
      <c r="AG6841" s="36"/>
      <c r="AH6841" s="36"/>
      <c r="AJ6841" s="37"/>
      <c r="AK6841" s="37"/>
    </row>
    <row r="6842" spans="6:37" x14ac:dyDescent="0.25">
      <c r="F6842" s="106"/>
      <c r="J6842" s="110">
        <v>52072</v>
      </c>
      <c r="K6842" s="106">
        <v>5.05</v>
      </c>
      <c r="AF6842" s="35"/>
      <c r="AG6842" s="36"/>
      <c r="AH6842" s="36"/>
      <c r="AJ6842" s="37"/>
      <c r="AK6842" s="37"/>
    </row>
    <row r="6843" spans="6:37" x14ac:dyDescent="0.25">
      <c r="F6843" s="106"/>
      <c r="J6843" s="110">
        <v>52073</v>
      </c>
      <c r="K6843" s="106">
        <v>5.05</v>
      </c>
      <c r="AF6843" s="35"/>
      <c r="AG6843" s="36"/>
      <c r="AH6843" s="36"/>
      <c r="AJ6843" s="37"/>
      <c r="AK6843" s="37"/>
    </row>
    <row r="6844" spans="6:37" x14ac:dyDescent="0.25">
      <c r="F6844" s="106"/>
      <c r="J6844" s="110">
        <v>52074</v>
      </c>
      <c r="K6844" s="106">
        <v>5.05</v>
      </c>
      <c r="AF6844" s="35"/>
      <c r="AG6844" s="36"/>
      <c r="AH6844" s="36"/>
      <c r="AJ6844" s="37"/>
      <c r="AK6844" s="37"/>
    </row>
    <row r="6845" spans="6:37" x14ac:dyDescent="0.25">
      <c r="F6845" s="106"/>
      <c r="J6845" s="110">
        <v>52075</v>
      </c>
      <c r="K6845" s="106">
        <v>5.05</v>
      </c>
      <c r="AF6845" s="35"/>
      <c r="AG6845" s="36"/>
      <c r="AH6845" s="36"/>
      <c r="AJ6845" s="37"/>
      <c r="AK6845" s="37"/>
    </row>
    <row r="6846" spans="6:37" x14ac:dyDescent="0.25">
      <c r="F6846" s="106"/>
      <c r="J6846" s="110">
        <v>52076</v>
      </c>
      <c r="K6846" s="106">
        <v>5.05</v>
      </c>
      <c r="AF6846" s="35"/>
      <c r="AG6846" s="36"/>
      <c r="AH6846" s="36"/>
      <c r="AJ6846" s="37"/>
      <c r="AK6846" s="37"/>
    </row>
    <row r="6847" spans="6:37" x14ac:dyDescent="0.25">
      <c r="F6847" s="106"/>
      <c r="J6847" s="110">
        <v>52077</v>
      </c>
      <c r="K6847" s="106">
        <v>5.05</v>
      </c>
      <c r="AF6847" s="35"/>
      <c r="AG6847" s="36"/>
      <c r="AH6847" s="36"/>
      <c r="AJ6847" s="37"/>
      <c r="AK6847" s="37"/>
    </row>
    <row r="6848" spans="6:37" x14ac:dyDescent="0.25">
      <c r="F6848" s="106"/>
      <c r="J6848" s="110">
        <v>52078</v>
      </c>
      <c r="K6848" s="106">
        <v>5.05</v>
      </c>
      <c r="AF6848" s="35"/>
      <c r="AG6848" s="36"/>
      <c r="AH6848" s="36"/>
      <c r="AJ6848" s="37"/>
      <c r="AK6848" s="37"/>
    </row>
    <row r="6849" spans="6:37" x14ac:dyDescent="0.25">
      <c r="F6849" s="106"/>
      <c r="J6849" s="110">
        <v>52079</v>
      </c>
      <c r="K6849" s="106">
        <v>5.05</v>
      </c>
      <c r="AF6849" s="35"/>
      <c r="AG6849" s="36"/>
      <c r="AH6849" s="36"/>
      <c r="AJ6849" s="37"/>
      <c r="AK6849" s="37"/>
    </row>
    <row r="6850" spans="6:37" x14ac:dyDescent="0.25">
      <c r="F6850" s="106"/>
      <c r="J6850" s="110">
        <v>52080</v>
      </c>
      <c r="K6850" s="106">
        <v>5.05</v>
      </c>
      <c r="AF6850" s="35"/>
      <c r="AG6850" s="36"/>
      <c r="AH6850" s="36"/>
      <c r="AJ6850" s="37"/>
      <c r="AK6850" s="37"/>
    </row>
    <row r="6851" spans="6:37" x14ac:dyDescent="0.25">
      <c r="F6851" s="106"/>
      <c r="J6851" s="110">
        <v>52081</v>
      </c>
      <c r="K6851" s="106">
        <v>5.05</v>
      </c>
      <c r="AF6851" s="35"/>
      <c r="AG6851" s="36"/>
      <c r="AH6851" s="36"/>
      <c r="AJ6851" s="37"/>
      <c r="AK6851" s="37"/>
    </row>
    <row r="6852" spans="6:37" x14ac:dyDescent="0.25">
      <c r="F6852" s="106"/>
      <c r="J6852" s="110">
        <v>52082</v>
      </c>
      <c r="K6852" s="106">
        <v>5.05</v>
      </c>
      <c r="AF6852" s="35"/>
      <c r="AG6852" s="36"/>
      <c r="AH6852" s="36"/>
      <c r="AJ6852" s="37"/>
      <c r="AK6852" s="37"/>
    </row>
    <row r="6853" spans="6:37" x14ac:dyDescent="0.25">
      <c r="F6853" s="106"/>
      <c r="J6853" s="110">
        <v>52083</v>
      </c>
      <c r="K6853" s="106">
        <v>5.05</v>
      </c>
      <c r="AF6853" s="35"/>
      <c r="AG6853" s="36"/>
      <c r="AH6853" s="36"/>
      <c r="AJ6853" s="37"/>
      <c r="AK6853" s="37"/>
    </row>
    <row r="6854" spans="6:37" x14ac:dyDescent="0.25">
      <c r="F6854" s="106"/>
      <c r="J6854" s="110">
        <v>52084</v>
      </c>
      <c r="K6854" s="106">
        <v>5.05</v>
      </c>
      <c r="AF6854" s="35"/>
      <c r="AG6854" s="36"/>
      <c r="AH6854" s="36"/>
      <c r="AJ6854" s="37"/>
      <c r="AK6854" s="37"/>
    </row>
    <row r="6855" spans="6:37" x14ac:dyDescent="0.25">
      <c r="F6855" s="106"/>
      <c r="J6855" s="110">
        <v>52085</v>
      </c>
      <c r="K6855" s="106">
        <v>5.05</v>
      </c>
      <c r="AF6855" s="35"/>
      <c r="AG6855" s="36"/>
      <c r="AH6855" s="36"/>
      <c r="AJ6855" s="37"/>
      <c r="AK6855" s="37"/>
    </row>
    <row r="6856" spans="6:37" x14ac:dyDescent="0.25">
      <c r="F6856" s="106"/>
      <c r="J6856" s="110">
        <v>52086</v>
      </c>
      <c r="K6856" s="106">
        <v>5.05</v>
      </c>
      <c r="AF6856" s="35"/>
      <c r="AG6856" s="36"/>
      <c r="AH6856" s="36"/>
      <c r="AJ6856" s="37"/>
      <c r="AK6856" s="37"/>
    </row>
    <row r="6857" spans="6:37" x14ac:dyDescent="0.25">
      <c r="F6857" s="106"/>
      <c r="J6857" s="110">
        <v>52087</v>
      </c>
      <c r="K6857" s="106">
        <v>5.05</v>
      </c>
      <c r="AF6857" s="35"/>
      <c r="AG6857" s="36"/>
      <c r="AH6857" s="36"/>
      <c r="AJ6857" s="37"/>
      <c r="AK6857" s="37"/>
    </row>
    <row r="6858" spans="6:37" x14ac:dyDescent="0.25">
      <c r="F6858" s="106"/>
      <c r="J6858" s="110">
        <v>52088</v>
      </c>
      <c r="K6858" s="106">
        <v>5.05</v>
      </c>
      <c r="AF6858" s="35"/>
      <c r="AG6858" s="36"/>
      <c r="AH6858" s="36"/>
      <c r="AJ6858" s="37"/>
      <c r="AK6858" s="37"/>
    </row>
    <row r="6859" spans="6:37" x14ac:dyDescent="0.25">
      <c r="F6859" s="106"/>
      <c r="J6859" s="110">
        <v>52089</v>
      </c>
      <c r="K6859" s="106">
        <v>5.05</v>
      </c>
      <c r="AF6859" s="35"/>
      <c r="AG6859" s="36"/>
      <c r="AH6859" s="36"/>
      <c r="AJ6859" s="37"/>
      <c r="AK6859" s="37"/>
    </row>
    <row r="6860" spans="6:37" x14ac:dyDescent="0.25">
      <c r="F6860" s="106"/>
      <c r="J6860" s="110">
        <v>52090</v>
      </c>
      <c r="K6860" s="106">
        <v>5.05</v>
      </c>
      <c r="AF6860" s="35"/>
      <c r="AG6860" s="36"/>
      <c r="AH6860" s="36"/>
      <c r="AJ6860" s="37"/>
      <c r="AK6860" s="37"/>
    </row>
    <row r="6861" spans="6:37" x14ac:dyDescent="0.25">
      <c r="F6861" s="106"/>
      <c r="J6861" s="110">
        <v>52091</v>
      </c>
      <c r="K6861" s="106">
        <v>5.05</v>
      </c>
      <c r="AF6861" s="35"/>
      <c r="AG6861" s="36"/>
      <c r="AH6861" s="36"/>
      <c r="AJ6861" s="37"/>
      <c r="AK6861" s="37"/>
    </row>
    <row r="6862" spans="6:37" x14ac:dyDescent="0.25">
      <c r="F6862" s="106"/>
      <c r="J6862" s="110">
        <v>52092</v>
      </c>
      <c r="K6862" s="106">
        <v>5.05</v>
      </c>
      <c r="AF6862" s="35"/>
      <c r="AG6862" s="36"/>
      <c r="AH6862" s="36"/>
      <c r="AJ6862" s="37"/>
      <c r="AK6862" s="37"/>
    </row>
    <row r="6863" spans="6:37" x14ac:dyDescent="0.25">
      <c r="F6863" s="106"/>
      <c r="J6863" s="110">
        <v>52093</v>
      </c>
      <c r="K6863" s="106">
        <v>5.05</v>
      </c>
      <c r="AF6863" s="35"/>
      <c r="AG6863" s="36"/>
      <c r="AH6863" s="36"/>
      <c r="AJ6863" s="37"/>
      <c r="AK6863" s="37"/>
    </row>
    <row r="6864" spans="6:37" x14ac:dyDescent="0.25">
      <c r="F6864" s="106"/>
      <c r="J6864" s="110">
        <v>52094</v>
      </c>
      <c r="K6864" s="106">
        <v>5.05</v>
      </c>
      <c r="AF6864" s="35"/>
      <c r="AG6864" s="36"/>
      <c r="AH6864" s="36"/>
      <c r="AJ6864" s="37"/>
      <c r="AK6864" s="37"/>
    </row>
    <row r="6865" spans="6:37" x14ac:dyDescent="0.25">
      <c r="F6865" s="106"/>
      <c r="J6865" s="110">
        <v>52095</v>
      </c>
      <c r="K6865" s="106">
        <v>5.05</v>
      </c>
      <c r="AF6865" s="35"/>
      <c r="AG6865" s="36"/>
      <c r="AH6865" s="36"/>
      <c r="AJ6865" s="37"/>
      <c r="AK6865" s="37"/>
    </row>
    <row r="6866" spans="6:37" x14ac:dyDescent="0.25">
      <c r="F6866" s="106"/>
      <c r="J6866" s="110">
        <v>52096</v>
      </c>
      <c r="K6866" s="106">
        <v>5.05</v>
      </c>
      <c r="AF6866" s="35"/>
      <c r="AG6866" s="36"/>
      <c r="AH6866" s="36"/>
      <c r="AJ6866" s="37"/>
      <c r="AK6866" s="37"/>
    </row>
    <row r="6867" spans="6:37" x14ac:dyDescent="0.25">
      <c r="F6867" s="106"/>
      <c r="J6867" s="110">
        <v>52097</v>
      </c>
      <c r="K6867" s="106">
        <v>5.05</v>
      </c>
      <c r="AF6867" s="35"/>
      <c r="AG6867" s="36"/>
      <c r="AH6867" s="36"/>
      <c r="AJ6867" s="37"/>
      <c r="AK6867" s="37"/>
    </row>
    <row r="6868" spans="6:37" x14ac:dyDescent="0.25">
      <c r="F6868" s="106"/>
      <c r="J6868" s="110">
        <v>52098</v>
      </c>
      <c r="K6868" s="106">
        <v>5.05</v>
      </c>
      <c r="AF6868" s="35"/>
      <c r="AG6868" s="36"/>
      <c r="AH6868" s="36"/>
      <c r="AJ6868" s="37"/>
      <c r="AK6868" s="37"/>
    </row>
    <row r="6869" spans="6:37" x14ac:dyDescent="0.25">
      <c r="F6869" s="106"/>
      <c r="J6869" s="110">
        <v>52099</v>
      </c>
      <c r="K6869" s="106">
        <v>5.05</v>
      </c>
      <c r="AF6869" s="35"/>
      <c r="AG6869" s="36"/>
      <c r="AH6869" s="36"/>
      <c r="AJ6869" s="37"/>
      <c r="AK6869" s="37"/>
    </row>
    <row r="6870" spans="6:37" x14ac:dyDescent="0.25">
      <c r="F6870" s="106"/>
      <c r="J6870" s="110">
        <v>52100</v>
      </c>
      <c r="K6870" s="106">
        <v>5.05</v>
      </c>
      <c r="AF6870" s="35"/>
      <c r="AG6870" s="36"/>
      <c r="AH6870" s="36"/>
      <c r="AJ6870" s="37"/>
      <c r="AK6870" s="37"/>
    </row>
    <row r="6871" spans="6:37" x14ac:dyDescent="0.25">
      <c r="F6871" s="106"/>
      <c r="J6871" s="110">
        <v>52101</v>
      </c>
      <c r="K6871" s="106">
        <v>5.05</v>
      </c>
      <c r="AF6871" s="35"/>
      <c r="AG6871" s="36"/>
      <c r="AH6871" s="36"/>
      <c r="AJ6871" s="37"/>
      <c r="AK6871" s="37"/>
    </row>
    <row r="6872" spans="6:37" x14ac:dyDescent="0.25">
      <c r="F6872" s="106"/>
      <c r="J6872" s="110">
        <v>52102</v>
      </c>
      <c r="K6872" s="106">
        <v>5.05</v>
      </c>
      <c r="AF6872" s="35"/>
      <c r="AG6872" s="36"/>
      <c r="AH6872" s="36"/>
      <c r="AJ6872" s="37"/>
      <c r="AK6872" s="37"/>
    </row>
    <row r="6873" spans="6:37" x14ac:dyDescent="0.25">
      <c r="F6873" s="106"/>
      <c r="J6873" s="110">
        <v>52103</v>
      </c>
      <c r="K6873" s="106">
        <v>5.05</v>
      </c>
      <c r="AF6873" s="35"/>
      <c r="AG6873" s="36"/>
      <c r="AH6873" s="36"/>
      <c r="AJ6873" s="37"/>
      <c r="AK6873" s="37"/>
    </row>
    <row r="6874" spans="6:37" x14ac:dyDescent="0.25">
      <c r="F6874" s="106"/>
      <c r="J6874" s="110">
        <v>52104</v>
      </c>
      <c r="K6874" s="106">
        <v>5.05</v>
      </c>
      <c r="AF6874" s="35"/>
      <c r="AG6874" s="36"/>
      <c r="AH6874" s="36"/>
      <c r="AJ6874" s="37"/>
      <c r="AK6874" s="37"/>
    </row>
    <row r="6875" spans="6:37" x14ac:dyDescent="0.25">
      <c r="F6875" s="106"/>
      <c r="J6875" s="110">
        <v>52105</v>
      </c>
      <c r="K6875" s="106">
        <v>5.05</v>
      </c>
      <c r="AF6875" s="35"/>
      <c r="AG6875" s="36"/>
      <c r="AH6875" s="36"/>
      <c r="AJ6875" s="37"/>
      <c r="AK6875" s="37"/>
    </row>
    <row r="6876" spans="6:37" x14ac:dyDescent="0.25">
      <c r="F6876" s="106"/>
      <c r="J6876" s="110">
        <v>52106</v>
      </c>
      <c r="K6876" s="106">
        <v>5.05</v>
      </c>
      <c r="AF6876" s="35"/>
      <c r="AG6876" s="36"/>
      <c r="AH6876" s="36"/>
      <c r="AJ6876" s="37"/>
      <c r="AK6876" s="37"/>
    </row>
    <row r="6877" spans="6:37" x14ac:dyDescent="0.25">
      <c r="F6877" s="106"/>
      <c r="J6877" s="110">
        <v>52107</v>
      </c>
      <c r="K6877" s="106">
        <v>5.05</v>
      </c>
      <c r="AF6877" s="35"/>
      <c r="AG6877" s="36"/>
      <c r="AH6877" s="36"/>
      <c r="AJ6877" s="37"/>
      <c r="AK6877" s="37"/>
    </row>
    <row r="6878" spans="6:37" x14ac:dyDescent="0.25">
      <c r="F6878" s="106"/>
      <c r="J6878" s="110">
        <v>52108</v>
      </c>
      <c r="K6878" s="106">
        <v>5.05</v>
      </c>
      <c r="AF6878" s="35"/>
      <c r="AG6878" s="36"/>
      <c r="AH6878" s="36"/>
      <c r="AJ6878" s="37"/>
      <c r="AK6878" s="37"/>
    </row>
    <row r="6879" spans="6:37" x14ac:dyDescent="0.25">
      <c r="F6879" s="106"/>
      <c r="J6879" s="110">
        <v>52109</v>
      </c>
      <c r="K6879" s="106">
        <v>5.05</v>
      </c>
      <c r="AF6879" s="35"/>
      <c r="AG6879" s="36"/>
      <c r="AH6879" s="36"/>
      <c r="AJ6879" s="37"/>
      <c r="AK6879" s="37"/>
    </row>
    <row r="6880" spans="6:37" x14ac:dyDescent="0.25">
      <c r="F6880" s="106"/>
      <c r="J6880" s="110">
        <v>52110</v>
      </c>
      <c r="K6880" s="106">
        <v>5.05</v>
      </c>
      <c r="AF6880" s="35"/>
      <c r="AG6880" s="36"/>
      <c r="AH6880" s="36"/>
      <c r="AJ6880" s="37"/>
      <c r="AK6880" s="37"/>
    </row>
    <row r="6881" spans="6:37" x14ac:dyDescent="0.25">
      <c r="F6881" s="106"/>
      <c r="J6881" s="110">
        <v>52111</v>
      </c>
      <c r="K6881" s="106">
        <v>5.05</v>
      </c>
      <c r="AF6881" s="35"/>
      <c r="AG6881" s="36"/>
      <c r="AH6881" s="36"/>
      <c r="AJ6881" s="37"/>
      <c r="AK6881" s="37"/>
    </row>
    <row r="6882" spans="6:37" x14ac:dyDescent="0.25">
      <c r="F6882" s="106"/>
      <c r="J6882" s="110">
        <v>52112</v>
      </c>
      <c r="K6882" s="106">
        <v>5.05</v>
      </c>
      <c r="AF6882" s="35"/>
      <c r="AG6882" s="36"/>
      <c r="AH6882" s="36"/>
      <c r="AJ6882" s="37"/>
      <c r="AK6882" s="37"/>
    </row>
    <row r="6883" spans="6:37" x14ac:dyDescent="0.25">
      <c r="F6883" s="106"/>
      <c r="J6883" s="110">
        <v>52113</v>
      </c>
      <c r="K6883" s="106">
        <v>5.05</v>
      </c>
      <c r="AF6883" s="35"/>
      <c r="AG6883" s="36"/>
      <c r="AH6883" s="36"/>
      <c r="AJ6883" s="37"/>
      <c r="AK6883" s="37"/>
    </row>
    <row r="6884" spans="6:37" x14ac:dyDescent="0.25">
      <c r="F6884" s="106"/>
      <c r="J6884" s="110">
        <v>52114</v>
      </c>
      <c r="K6884" s="106">
        <v>5.05</v>
      </c>
      <c r="AF6884" s="35"/>
      <c r="AG6884" s="36"/>
      <c r="AH6884" s="36"/>
      <c r="AJ6884" s="37"/>
      <c r="AK6884" s="37"/>
    </row>
    <row r="6885" spans="6:37" x14ac:dyDescent="0.25">
      <c r="F6885" s="106"/>
      <c r="J6885" s="110">
        <v>52115</v>
      </c>
      <c r="K6885" s="106">
        <v>5.05</v>
      </c>
      <c r="AF6885" s="35"/>
      <c r="AG6885" s="36"/>
      <c r="AH6885" s="36"/>
      <c r="AJ6885" s="37"/>
      <c r="AK6885" s="37"/>
    </row>
    <row r="6886" spans="6:37" x14ac:dyDescent="0.25">
      <c r="F6886" s="106"/>
      <c r="J6886" s="110">
        <v>52116</v>
      </c>
      <c r="K6886" s="106">
        <v>5.05</v>
      </c>
      <c r="AF6886" s="35"/>
      <c r="AG6886" s="36"/>
      <c r="AH6886" s="36"/>
      <c r="AJ6886" s="37"/>
      <c r="AK6886" s="37"/>
    </row>
    <row r="6887" spans="6:37" x14ac:dyDescent="0.25">
      <c r="F6887" s="106"/>
      <c r="J6887" s="110">
        <v>52117</v>
      </c>
      <c r="K6887" s="106">
        <v>5.05</v>
      </c>
      <c r="AF6887" s="35"/>
      <c r="AG6887" s="36"/>
      <c r="AH6887" s="36"/>
      <c r="AJ6887" s="37"/>
      <c r="AK6887" s="37"/>
    </row>
    <row r="6888" spans="6:37" x14ac:dyDescent="0.25">
      <c r="F6888" s="106"/>
      <c r="J6888" s="110">
        <v>52118</v>
      </c>
      <c r="K6888" s="106">
        <v>5.05</v>
      </c>
      <c r="AF6888" s="35"/>
      <c r="AG6888" s="36"/>
      <c r="AH6888" s="36"/>
      <c r="AJ6888" s="37"/>
      <c r="AK6888" s="37"/>
    </row>
    <row r="6889" spans="6:37" x14ac:dyDescent="0.25">
      <c r="F6889" s="106"/>
      <c r="J6889" s="110">
        <v>52119</v>
      </c>
      <c r="K6889" s="106">
        <v>5.05</v>
      </c>
      <c r="AF6889" s="35"/>
      <c r="AG6889" s="36"/>
      <c r="AH6889" s="36"/>
      <c r="AJ6889" s="37"/>
      <c r="AK6889" s="37"/>
    </row>
    <row r="6890" spans="6:37" x14ac:dyDescent="0.25">
      <c r="F6890" s="106"/>
      <c r="J6890" s="110">
        <v>52120</v>
      </c>
      <c r="K6890" s="106">
        <v>5.05</v>
      </c>
      <c r="AF6890" s="35"/>
      <c r="AG6890" s="36"/>
      <c r="AH6890" s="36"/>
      <c r="AJ6890" s="37"/>
      <c r="AK6890" s="37"/>
    </row>
    <row r="6891" spans="6:37" x14ac:dyDescent="0.25">
      <c r="F6891" s="106"/>
      <c r="J6891" s="110">
        <v>52121</v>
      </c>
      <c r="K6891" s="106">
        <v>5.05</v>
      </c>
      <c r="AF6891" s="35"/>
      <c r="AG6891" s="36"/>
      <c r="AH6891" s="36"/>
      <c r="AJ6891" s="37"/>
      <c r="AK6891" s="37"/>
    </row>
    <row r="6892" spans="6:37" x14ac:dyDescent="0.25">
      <c r="F6892" s="106"/>
      <c r="J6892" s="110">
        <v>52122</v>
      </c>
      <c r="K6892" s="106">
        <v>5.05</v>
      </c>
      <c r="AF6892" s="35"/>
      <c r="AG6892" s="36"/>
      <c r="AH6892" s="36"/>
      <c r="AJ6892" s="37"/>
      <c r="AK6892" s="37"/>
    </row>
    <row r="6893" spans="6:37" x14ac:dyDescent="0.25">
      <c r="F6893" s="106"/>
      <c r="J6893" s="110">
        <v>52123</v>
      </c>
      <c r="K6893" s="106">
        <v>5.05</v>
      </c>
      <c r="AF6893" s="35"/>
      <c r="AG6893" s="36"/>
      <c r="AH6893" s="36"/>
      <c r="AJ6893" s="37"/>
      <c r="AK6893" s="37"/>
    </row>
    <row r="6894" spans="6:37" x14ac:dyDescent="0.25">
      <c r="F6894" s="106"/>
      <c r="J6894" s="110">
        <v>52124</v>
      </c>
      <c r="K6894" s="106">
        <v>5.05</v>
      </c>
      <c r="AF6894" s="35"/>
      <c r="AG6894" s="36"/>
      <c r="AH6894" s="36"/>
      <c r="AJ6894" s="37"/>
      <c r="AK6894" s="37"/>
    </row>
    <row r="6895" spans="6:37" x14ac:dyDescent="0.25">
      <c r="F6895" s="106"/>
      <c r="J6895" s="110">
        <v>52125</v>
      </c>
      <c r="K6895" s="106">
        <v>5.05</v>
      </c>
      <c r="AF6895" s="35"/>
      <c r="AG6895" s="36"/>
      <c r="AH6895" s="36"/>
      <c r="AJ6895" s="37"/>
      <c r="AK6895" s="37"/>
    </row>
    <row r="6896" spans="6:37" x14ac:dyDescent="0.25">
      <c r="F6896" s="106"/>
      <c r="J6896" s="110">
        <v>52126</v>
      </c>
      <c r="K6896" s="106">
        <v>5.05</v>
      </c>
      <c r="AF6896" s="35"/>
      <c r="AG6896" s="36"/>
      <c r="AH6896" s="36"/>
      <c r="AJ6896" s="37"/>
      <c r="AK6896" s="37"/>
    </row>
    <row r="6897" spans="6:37" x14ac:dyDescent="0.25">
      <c r="F6897" s="106"/>
      <c r="J6897" s="110">
        <v>52127</v>
      </c>
      <c r="K6897" s="106">
        <v>5.05</v>
      </c>
      <c r="AF6897" s="35"/>
      <c r="AG6897" s="36"/>
      <c r="AH6897" s="36"/>
      <c r="AJ6897" s="37"/>
      <c r="AK6897" s="37"/>
    </row>
    <row r="6898" spans="6:37" x14ac:dyDescent="0.25">
      <c r="F6898" s="106"/>
      <c r="J6898" s="110">
        <v>52128</v>
      </c>
      <c r="K6898" s="106">
        <v>5.05</v>
      </c>
      <c r="AF6898" s="35"/>
      <c r="AG6898" s="36"/>
      <c r="AH6898" s="36"/>
      <c r="AJ6898" s="37"/>
      <c r="AK6898" s="37"/>
    </row>
    <row r="6899" spans="6:37" x14ac:dyDescent="0.25">
      <c r="F6899" s="106"/>
      <c r="J6899" s="110">
        <v>52129</v>
      </c>
      <c r="K6899" s="106">
        <v>5.05</v>
      </c>
      <c r="AF6899" s="35"/>
      <c r="AG6899" s="36"/>
      <c r="AH6899" s="36"/>
      <c r="AJ6899" s="37"/>
      <c r="AK6899" s="37"/>
    </row>
    <row r="6900" spans="6:37" x14ac:dyDescent="0.25">
      <c r="F6900" s="106"/>
      <c r="J6900" s="110">
        <v>52130</v>
      </c>
      <c r="K6900" s="106">
        <v>5.05</v>
      </c>
      <c r="AF6900" s="35"/>
      <c r="AG6900" s="36"/>
      <c r="AH6900" s="36"/>
      <c r="AJ6900" s="37"/>
      <c r="AK6900" s="37"/>
    </row>
    <row r="6901" spans="6:37" x14ac:dyDescent="0.25">
      <c r="F6901" s="106"/>
      <c r="J6901" s="110">
        <v>52131</v>
      </c>
      <c r="K6901" s="106">
        <v>5.05</v>
      </c>
      <c r="AF6901" s="35"/>
      <c r="AG6901" s="36"/>
      <c r="AH6901" s="36"/>
      <c r="AJ6901" s="37"/>
      <c r="AK6901" s="37"/>
    </row>
    <row r="6902" spans="6:37" x14ac:dyDescent="0.25">
      <c r="F6902" s="106"/>
      <c r="J6902" s="110">
        <v>52132</v>
      </c>
      <c r="K6902" s="106">
        <v>5.05</v>
      </c>
      <c r="AF6902" s="35"/>
      <c r="AG6902" s="36"/>
      <c r="AH6902" s="36"/>
      <c r="AJ6902" s="37"/>
      <c r="AK6902" s="37"/>
    </row>
    <row r="6903" spans="6:37" x14ac:dyDescent="0.25">
      <c r="F6903" s="106"/>
      <c r="J6903" s="110">
        <v>52133</v>
      </c>
      <c r="K6903" s="106">
        <v>5.05</v>
      </c>
      <c r="AF6903" s="35"/>
      <c r="AG6903" s="36"/>
      <c r="AH6903" s="36"/>
      <c r="AJ6903" s="37"/>
      <c r="AK6903" s="37"/>
    </row>
    <row r="6904" spans="6:37" x14ac:dyDescent="0.25">
      <c r="F6904" s="106"/>
      <c r="J6904" s="110">
        <v>52134</v>
      </c>
      <c r="K6904" s="106">
        <v>5.05</v>
      </c>
      <c r="AF6904" s="35"/>
      <c r="AG6904" s="36"/>
      <c r="AH6904" s="36"/>
      <c r="AJ6904" s="37"/>
      <c r="AK6904" s="37"/>
    </row>
    <row r="6905" spans="6:37" x14ac:dyDescent="0.25">
      <c r="F6905" s="106"/>
      <c r="J6905" s="110">
        <v>52135</v>
      </c>
      <c r="K6905" s="106">
        <v>5.05</v>
      </c>
      <c r="AF6905" s="35"/>
      <c r="AG6905" s="36"/>
      <c r="AH6905" s="36"/>
      <c r="AJ6905" s="37"/>
      <c r="AK6905" s="37"/>
    </row>
    <row r="6906" spans="6:37" x14ac:dyDescent="0.25">
      <c r="F6906" s="106"/>
      <c r="J6906" s="110">
        <v>52136</v>
      </c>
      <c r="K6906" s="106">
        <v>5.05</v>
      </c>
      <c r="AF6906" s="35"/>
      <c r="AG6906" s="36"/>
      <c r="AH6906" s="36"/>
      <c r="AJ6906" s="37"/>
      <c r="AK6906" s="37"/>
    </row>
    <row r="6907" spans="6:37" x14ac:dyDescent="0.25">
      <c r="F6907" s="106"/>
      <c r="J6907" s="110">
        <v>52137</v>
      </c>
      <c r="K6907" s="106">
        <v>5.05</v>
      </c>
      <c r="AF6907" s="35"/>
      <c r="AG6907" s="36"/>
      <c r="AH6907" s="36"/>
      <c r="AJ6907" s="37"/>
      <c r="AK6907" s="37"/>
    </row>
    <row r="6908" spans="6:37" x14ac:dyDescent="0.25">
      <c r="F6908" s="106"/>
      <c r="J6908" s="110">
        <v>52138</v>
      </c>
      <c r="K6908" s="106">
        <v>5.05</v>
      </c>
      <c r="AF6908" s="35"/>
      <c r="AG6908" s="36"/>
      <c r="AH6908" s="36"/>
      <c r="AJ6908" s="37"/>
      <c r="AK6908" s="37"/>
    </row>
    <row r="6909" spans="6:37" x14ac:dyDescent="0.25">
      <c r="F6909" s="106"/>
      <c r="J6909" s="110">
        <v>52139</v>
      </c>
      <c r="K6909" s="106">
        <v>5.05</v>
      </c>
      <c r="AF6909" s="35"/>
      <c r="AG6909" s="36"/>
      <c r="AH6909" s="36"/>
      <c r="AJ6909" s="37"/>
      <c r="AK6909" s="37"/>
    </row>
    <row r="6910" spans="6:37" x14ac:dyDescent="0.25">
      <c r="F6910" s="106"/>
      <c r="J6910" s="110">
        <v>52140</v>
      </c>
      <c r="K6910" s="106">
        <v>5.05</v>
      </c>
      <c r="AF6910" s="35"/>
      <c r="AG6910" s="36"/>
      <c r="AH6910" s="36"/>
      <c r="AJ6910" s="37"/>
      <c r="AK6910" s="37"/>
    </row>
    <row r="6911" spans="6:37" x14ac:dyDescent="0.25">
      <c r="F6911" s="106"/>
      <c r="J6911" s="110">
        <v>52141</v>
      </c>
      <c r="K6911" s="106">
        <v>5.05</v>
      </c>
      <c r="AF6911" s="35"/>
      <c r="AG6911" s="36"/>
      <c r="AH6911" s="36"/>
      <c r="AJ6911" s="37"/>
      <c r="AK6911" s="37"/>
    </row>
    <row r="6912" spans="6:37" x14ac:dyDescent="0.25">
      <c r="F6912" s="106"/>
      <c r="J6912" s="110">
        <v>52142</v>
      </c>
      <c r="K6912" s="106">
        <v>5.05</v>
      </c>
      <c r="AF6912" s="35"/>
      <c r="AG6912" s="36"/>
      <c r="AH6912" s="36"/>
      <c r="AJ6912" s="37"/>
      <c r="AK6912" s="37"/>
    </row>
    <row r="6913" spans="6:37" x14ac:dyDescent="0.25">
      <c r="F6913" s="106"/>
      <c r="J6913" s="110">
        <v>52143</v>
      </c>
      <c r="K6913" s="106">
        <v>5.05</v>
      </c>
      <c r="AF6913" s="35"/>
      <c r="AG6913" s="36"/>
      <c r="AH6913" s="36"/>
      <c r="AJ6913" s="37"/>
      <c r="AK6913" s="37"/>
    </row>
    <row r="6914" spans="6:37" x14ac:dyDescent="0.25">
      <c r="F6914" s="106"/>
      <c r="J6914" s="110">
        <v>52144</v>
      </c>
      <c r="K6914" s="106">
        <v>5.05</v>
      </c>
      <c r="AF6914" s="35"/>
      <c r="AG6914" s="36"/>
      <c r="AH6914" s="36"/>
      <c r="AJ6914" s="37"/>
      <c r="AK6914" s="37"/>
    </row>
    <row r="6915" spans="6:37" x14ac:dyDescent="0.25">
      <c r="F6915" s="106"/>
      <c r="J6915" s="110">
        <v>52145</v>
      </c>
      <c r="K6915" s="106">
        <v>5.05</v>
      </c>
      <c r="AF6915" s="35"/>
      <c r="AG6915" s="36"/>
      <c r="AH6915" s="36"/>
      <c r="AJ6915" s="37"/>
      <c r="AK6915" s="37"/>
    </row>
    <row r="6916" spans="6:37" x14ac:dyDescent="0.25">
      <c r="F6916" s="106"/>
      <c r="J6916" s="110">
        <v>52146</v>
      </c>
      <c r="K6916" s="106">
        <v>5.05</v>
      </c>
      <c r="AF6916" s="35"/>
      <c r="AG6916" s="36"/>
      <c r="AH6916" s="36"/>
      <c r="AJ6916" s="37"/>
      <c r="AK6916" s="37"/>
    </row>
    <row r="6917" spans="6:37" x14ac:dyDescent="0.25">
      <c r="F6917" s="106"/>
      <c r="J6917" s="110">
        <v>52147</v>
      </c>
      <c r="K6917" s="106">
        <v>5.05</v>
      </c>
      <c r="AF6917" s="35"/>
      <c r="AG6917" s="36"/>
      <c r="AH6917" s="36"/>
      <c r="AJ6917" s="37"/>
      <c r="AK6917" s="37"/>
    </row>
    <row r="6918" spans="6:37" x14ac:dyDescent="0.25">
      <c r="F6918" s="106"/>
      <c r="J6918" s="110">
        <v>52148</v>
      </c>
      <c r="K6918" s="106">
        <v>5.05</v>
      </c>
      <c r="AF6918" s="35"/>
      <c r="AG6918" s="36"/>
      <c r="AH6918" s="36"/>
      <c r="AJ6918" s="37"/>
      <c r="AK6918" s="37"/>
    </row>
    <row r="6919" spans="6:37" x14ac:dyDescent="0.25">
      <c r="F6919" s="106"/>
      <c r="J6919" s="110">
        <v>52149</v>
      </c>
      <c r="K6919" s="106">
        <v>5.05</v>
      </c>
      <c r="AF6919" s="35"/>
      <c r="AG6919" s="36"/>
      <c r="AH6919" s="36"/>
      <c r="AJ6919" s="37"/>
      <c r="AK6919" s="37"/>
    </row>
    <row r="6920" spans="6:37" x14ac:dyDescent="0.25">
      <c r="F6920" s="106"/>
      <c r="J6920" s="110">
        <v>52150</v>
      </c>
      <c r="K6920" s="106">
        <v>5.05</v>
      </c>
      <c r="AF6920" s="35"/>
      <c r="AG6920" s="36"/>
      <c r="AH6920" s="36"/>
      <c r="AJ6920" s="37"/>
      <c r="AK6920" s="37"/>
    </row>
    <row r="6921" spans="6:37" x14ac:dyDescent="0.25">
      <c r="F6921" s="106"/>
      <c r="J6921" s="110">
        <v>52151</v>
      </c>
      <c r="K6921" s="106">
        <v>5.05</v>
      </c>
      <c r="AF6921" s="35"/>
      <c r="AG6921" s="36"/>
      <c r="AH6921" s="36"/>
      <c r="AJ6921" s="37"/>
      <c r="AK6921" s="37"/>
    </row>
    <row r="6922" spans="6:37" x14ac:dyDescent="0.25">
      <c r="F6922" s="106"/>
      <c r="J6922" s="110">
        <v>52152</v>
      </c>
      <c r="K6922" s="106">
        <v>5.05</v>
      </c>
      <c r="AF6922" s="35"/>
      <c r="AG6922" s="36"/>
      <c r="AH6922" s="36"/>
      <c r="AJ6922" s="37"/>
      <c r="AK6922" s="37"/>
    </row>
    <row r="6923" spans="6:37" x14ac:dyDescent="0.25">
      <c r="F6923" s="106"/>
      <c r="J6923" s="110">
        <v>52153</v>
      </c>
      <c r="K6923" s="106">
        <v>5.05</v>
      </c>
      <c r="AF6923" s="35"/>
      <c r="AG6923" s="36"/>
      <c r="AH6923" s="36"/>
      <c r="AJ6923" s="37"/>
      <c r="AK6923" s="37"/>
    </row>
    <row r="6924" spans="6:37" x14ac:dyDescent="0.25">
      <c r="F6924" s="106"/>
      <c r="J6924" s="110">
        <v>52154</v>
      </c>
      <c r="K6924" s="106">
        <v>5.05</v>
      </c>
      <c r="AF6924" s="35"/>
      <c r="AG6924" s="36"/>
      <c r="AH6924" s="36"/>
      <c r="AJ6924" s="37"/>
      <c r="AK6924" s="37"/>
    </row>
    <row r="6925" spans="6:37" x14ac:dyDescent="0.25">
      <c r="F6925" s="106"/>
      <c r="J6925" s="110">
        <v>52155</v>
      </c>
      <c r="K6925" s="106">
        <v>5.05</v>
      </c>
      <c r="AF6925" s="35"/>
      <c r="AG6925" s="36"/>
      <c r="AH6925" s="36"/>
      <c r="AJ6925" s="37"/>
      <c r="AK6925" s="37"/>
    </row>
    <row r="6926" spans="6:37" x14ac:dyDescent="0.25">
      <c r="F6926" s="106"/>
      <c r="J6926" s="110">
        <v>52156</v>
      </c>
      <c r="K6926" s="106">
        <v>5.05</v>
      </c>
      <c r="AF6926" s="35"/>
      <c r="AG6926" s="36"/>
      <c r="AH6926" s="36"/>
      <c r="AJ6926" s="37"/>
      <c r="AK6926" s="37"/>
    </row>
    <row r="6927" spans="6:37" x14ac:dyDescent="0.25">
      <c r="F6927" s="106"/>
      <c r="J6927" s="110">
        <v>52157</v>
      </c>
      <c r="K6927" s="106">
        <v>5.05</v>
      </c>
      <c r="AF6927" s="35"/>
      <c r="AG6927" s="36"/>
      <c r="AH6927" s="36"/>
      <c r="AJ6927" s="37"/>
      <c r="AK6927" s="37"/>
    </row>
    <row r="6928" spans="6:37" x14ac:dyDescent="0.25">
      <c r="F6928" s="106"/>
      <c r="J6928" s="110">
        <v>52158</v>
      </c>
      <c r="K6928" s="106">
        <v>5.05</v>
      </c>
      <c r="AF6928" s="35"/>
      <c r="AG6928" s="36"/>
      <c r="AH6928" s="36"/>
      <c r="AJ6928" s="37"/>
      <c r="AK6928" s="37"/>
    </row>
    <row r="6929" spans="6:37" x14ac:dyDescent="0.25">
      <c r="F6929" s="106"/>
      <c r="J6929" s="110">
        <v>52159</v>
      </c>
      <c r="K6929" s="106">
        <v>5.05</v>
      </c>
      <c r="AF6929" s="35"/>
      <c r="AG6929" s="36"/>
      <c r="AH6929" s="36"/>
      <c r="AJ6929" s="37"/>
      <c r="AK6929" s="37"/>
    </row>
    <row r="6930" spans="6:37" x14ac:dyDescent="0.25">
      <c r="F6930" s="106"/>
      <c r="J6930" s="110">
        <v>52160</v>
      </c>
      <c r="K6930" s="106">
        <v>5.05</v>
      </c>
      <c r="AF6930" s="35"/>
      <c r="AG6930" s="36"/>
      <c r="AH6930" s="36"/>
      <c r="AJ6930" s="37"/>
      <c r="AK6930" s="37"/>
    </row>
    <row r="6931" spans="6:37" x14ac:dyDescent="0.25">
      <c r="F6931" s="106"/>
      <c r="J6931" s="110">
        <v>52161</v>
      </c>
      <c r="K6931" s="106">
        <v>5.05</v>
      </c>
      <c r="AF6931" s="35"/>
      <c r="AG6931" s="36"/>
      <c r="AH6931" s="36"/>
      <c r="AJ6931" s="37"/>
      <c r="AK6931" s="37"/>
    </row>
    <row r="6932" spans="6:37" x14ac:dyDescent="0.25">
      <c r="F6932" s="106"/>
      <c r="J6932" s="110">
        <v>52162</v>
      </c>
      <c r="K6932" s="106">
        <v>5.05</v>
      </c>
      <c r="AF6932" s="35"/>
      <c r="AG6932" s="36"/>
      <c r="AH6932" s="36"/>
      <c r="AJ6932" s="37"/>
      <c r="AK6932" s="37"/>
    </row>
    <row r="6933" spans="6:37" x14ac:dyDescent="0.25">
      <c r="F6933" s="106"/>
      <c r="J6933" s="110">
        <v>52163</v>
      </c>
      <c r="K6933" s="106">
        <v>5.05</v>
      </c>
      <c r="AF6933" s="35"/>
      <c r="AG6933" s="36"/>
      <c r="AH6933" s="36"/>
      <c r="AJ6933" s="37"/>
      <c r="AK6933" s="37"/>
    </row>
    <row r="6934" spans="6:37" x14ac:dyDescent="0.25">
      <c r="F6934" s="106"/>
      <c r="J6934" s="110">
        <v>52164</v>
      </c>
      <c r="K6934" s="106">
        <v>5.05</v>
      </c>
      <c r="AF6934" s="35"/>
      <c r="AG6934" s="36"/>
      <c r="AH6934" s="36"/>
      <c r="AJ6934" s="37"/>
      <c r="AK6934" s="37"/>
    </row>
    <row r="6935" spans="6:37" x14ac:dyDescent="0.25">
      <c r="F6935" s="106"/>
      <c r="J6935" s="110">
        <v>52165</v>
      </c>
      <c r="K6935" s="106">
        <v>5.05</v>
      </c>
      <c r="AF6935" s="35"/>
      <c r="AG6935" s="36"/>
      <c r="AH6935" s="36"/>
      <c r="AJ6935" s="37"/>
      <c r="AK6935" s="37"/>
    </row>
    <row r="6936" spans="6:37" x14ac:dyDescent="0.25">
      <c r="F6936" s="106"/>
      <c r="J6936" s="110">
        <v>52166</v>
      </c>
      <c r="K6936" s="106">
        <v>5.05</v>
      </c>
      <c r="AF6936" s="35"/>
      <c r="AG6936" s="36"/>
      <c r="AH6936" s="36"/>
      <c r="AJ6936" s="37"/>
      <c r="AK6936" s="37"/>
    </row>
    <row r="6937" spans="6:37" x14ac:dyDescent="0.25">
      <c r="F6937" s="106"/>
      <c r="J6937" s="110">
        <v>52167</v>
      </c>
      <c r="K6937" s="106">
        <v>5.05</v>
      </c>
      <c r="AF6937" s="35"/>
      <c r="AG6937" s="36"/>
      <c r="AH6937" s="36"/>
      <c r="AJ6937" s="37"/>
      <c r="AK6937" s="37"/>
    </row>
    <row r="6938" spans="6:37" x14ac:dyDescent="0.25">
      <c r="F6938" s="106"/>
      <c r="J6938" s="110">
        <v>52168</v>
      </c>
      <c r="K6938" s="106">
        <v>5.05</v>
      </c>
      <c r="AF6938" s="35"/>
      <c r="AG6938" s="36"/>
      <c r="AH6938" s="36"/>
      <c r="AJ6938" s="37"/>
      <c r="AK6938" s="37"/>
    </row>
    <row r="6939" spans="6:37" x14ac:dyDescent="0.25">
      <c r="F6939" s="106"/>
      <c r="J6939" s="110">
        <v>52169</v>
      </c>
      <c r="K6939" s="106">
        <v>5.05</v>
      </c>
      <c r="AF6939" s="35"/>
      <c r="AG6939" s="36"/>
      <c r="AH6939" s="36"/>
      <c r="AJ6939" s="37"/>
      <c r="AK6939" s="37"/>
    </row>
    <row r="6940" spans="6:37" x14ac:dyDescent="0.25">
      <c r="F6940" s="106"/>
      <c r="J6940" s="110">
        <v>52170</v>
      </c>
      <c r="K6940" s="106">
        <v>5.05</v>
      </c>
      <c r="AF6940" s="35"/>
      <c r="AG6940" s="36"/>
      <c r="AH6940" s="36"/>
      <c r="AJ6940" s="37"/>
      <c r="AK6940" s="37"/>
    </row>
    <row r="6941" spans="6:37" x14ac:dyDescent="0.25">
      <c r="F6941" s="106"/>
      <c r="J6941" s="110">
        <v>52171</v>
      </c>
      <c r="K6941" s="106">
        <v>5.05</v>
      </c>
      <c r="AF6941" s="35"/>
      <c r="AG6941" s="36"/>
      <c r="AH6941" s="36"/>
      <c r="AJ6941" s="37"/>
      <c r="AK6941" s="37"/>
    </row>
    <row r="6942" spans="6:37" x14ac:dyDescent="0.25">
      <c r="F6942" s="106"/>
      <c r="J6942" s="110">
        <v>52172</v>
      </c>
      <c r="K6942" s="106">
        <v>5.05</v>
      </c>
      <c r="AF6942" s="35"/>
      <c r="AG6942" s="36"/>
      <c r="AH6942" s="36"/>
      <c r="AJ6942" s="37"/>
      <c r="AK6942" s="37"/>
    </row>
    <row r="6943" spans="6:37" x14ac:dyDescent="0.25">
      <c r="F6943" s="106"/>
      <c r="J6943" s="110">
        <v>52173</v>
      </c>
      <c r="K6943" s="106">
        <v>5.05</v>
      </c>
      <c r="AF6943" s="35"/>
      <c r="AG6943" s="36"/>
      <c r="AH6943" s="36"/>
      <c r="AJ6943" s="37"/>
      <c r="AK6943" s="37"/>
    </row>
    <row r="6944" spans="6:37" x14ac:dyDescent="0.25">
      <c r="F6944" s="106"/>
      <c r="J6944" s="110">
        <v>52174</v>
      </c>
      <c r="K6944" s="106">
        <v>5.05</v>
      </c>
      <c r="AF6944" s="35"/>
      <c r="AG6944" s="36"/>
      <c r="AH6944" s="36"/>
      <c r="AJ6944" s="37"/>
      <c r="AK6944" s="37"/>
    </row>
    <row r="6945" spans="6:37" x14ac:dyDescent="0.25">
      <c r="F6945" s="106"/>
      <c r="J6945" s="110">
        <v>52175</v>
      </c>
      <c r="K6945" s="106">
        <v>5.05</v>
      </c>
      <c r="AF6945" s="35"/>
      <c r="AG6945" s="36"/>
      <c r="AH6945" s="36"/>
      <c r="AJ6945" s="37"/>
      <c r="AK6945" s="37"/>
    </row>
    <row r="6946" spans="6:37" x14ac:dyDescent="0.25">
      <c r="F6946" s="106"/>
      <c r="J6946" s="110">
        <v>52176</v>
      </c>
      <c r="K6946" s="106">
        <v>5.05</v>
      </c>
      <c r="AF6946" s="35"/>
      <c r="AG6946" s="36"/>
      <c r="AH6946" s="36"/>
      <c r="AJ6946" s="37"/>
      <c r="AK6946" s="37"/>
    </row>
    <row r="6947" spans="6:37" x14ac:dyDescent="0.25">
      <c r="F6947" s="106"/>
      <c r="J6947" s="110">
        <v>52177</v>
      </c>
      <c r="K6947" s="106">
        <v>5.05</v>
      </c>
      <c r="AF6947" s="35"/>
      <c r="AG6947" s="36"/>
      <c r="AH6947" s="36"/>
      <c r="AJ6947" s="37"/>
      <c r="AK6947" s="37"/>
    </row>
    <row r="6948" spans="6:37" x14ac:dyDescent="0.25">
      <c r="F6948" s="106"/>
      <c r="J6948" s="110">
        <v>52178</v>
      </c>
      <c r="K6948" s="106">
        <v>5.05</v>
      </c>
      <c r="AF6948" s="35"/>
      <c r="AG6948" s="36"/>
      <c r="AH6948" s="36"/>
      <c r="AJ6948" s="37"/>
      <c r="AK6948" s="37"/>
    </row>
    <row r="6949" spans="6:37" x14ac:dyDescent="0.25">
      <c r="F6949" s="106"/>
      <c r="J6949" s="110">
        <v>52179</v>
      </c>
      <c r="K6949" s="106">
        <v>5.05</v>
      </c>
      <c r="AF6949" s="35"/>
      <c r="AG6949" s="36"/>
      <c r="AH6949" s="36"/>
      <c r="AJ6949" s="37"/>
      <c r="AK6949" s="37"/>
    </row>
    <row r="6950" spans="6:37" x14ac:dyDescent="0.25">
      <c r="F6950" s="106"/>
      <c r="J6950" s="110">
        <v>52180</v>
      </c>
      <c r="K6950" s="106">
        <v>5.05</v>
      </c>
      <c r="AF6950" s="35"/>
      <c r="AG6950" s="36"/>
      <c r="AH6950" s="36"/>
      <c r="AJ6950" s="37"/>
      <c r="AK6950" s="37"/>
    </row>
    <row r="6951" spans="6:37" x14ac:dyDescent="0.25">
      <c r="F6951" s="106"/>
      <c r="J6951" s="110">
        <v>52181</v>
      </c>
      <c r="K6951" s="106">
        <v>5.05</v>
      </c>
      <c r="AF6951" s="35"/>
      <c r="AG6951" s="36"/>
      <c r="AH6951" s="36"/>
      <c r="AJ6951" s="37"/>
      <c r="AK6951" s="37"/>
    </row>
    <row r="6952" spans="6:37" x14ac:dyDescent="0.25">
      <c r="F6952" s="106"/>
      <c r="J6952" s="110">
        <v>52182</v>
      </c>
      <c r="K6952" s="106">
        <v>5.05</v>
      </c>
      <c r="AF6952" s="35"/>
      <c r="AG6952" s="36"/>
      <c r="AH6952" s="36"/>
      <c r="AJ6952" s="37"/>
      <c r="AK6952" s="37"/>
    </row>
    <row r="6953" spans="6:37" x14ac:dyDescent="0.25">
      <c r="F6953" s="106"/>
      <c r="J6953" s="110">
        <v>52183</v>
      </c>
      <c r="K6953" s="106">
        <v>5.05</v>
      </c>
      <c r="AF6953" s="35"/>
      <c r="AG6953" s="36"/>
      <c r="AH6953" s="36"/>
      <c r="AJ6953" s="37"/>
      <c r="AK6953" s="37"/>
    </row>
    <row r="6954" spans="6:37" x14ac:dyDescent="0.25">
      <c r="F6954" s="106"/>
      <c r="J6954" s="110">
        <v>52184</v>
      </c>
      <c r="K6954" s="106">
        <v>5.05</v>
      </c>
      <c r="AF6954" s="35"/>
      <c r="AG6954" s="36"/>
      <c r="AH6954" s="36"/>
      <c r="AJ6954" s="37"/>
      <c r="AK6954" s="37"/>
    </row>
    <row r="6955" spans="6:37" x14ac:dyDescent="0.25">
      <c r="F6955" s="106"/>
      <c r="J6955" s="110">
        <v>52185</v>
      </c>
      <c r="K6955" s="106">
        <v>5.05</v>
      </c>
      <c r="AF6955" s="35"/>
      <c r="AG6955" s="36"/>
      <c r="AH6955" s="36"/>
      <c r="AJ6955" s="37"/>
      <c r="AK6955" s="37"/>
    </row>
    <row r="6956" spans="6:37" x14ac:dyDescent="0.25">
      <c r="F6956" s="106"/>
      <c r="J6956" s="110">
        <v>52186</v>
      </c>
      <c r="K6956" s="106">
        <v>5.05</v>
      </c>
      <c r="AF6956" s="35"/>
      <c r="AG6956" s="36"/>
      <c r="AH6956" s="36"/>
      <c r="AJ6956" s="37"/>
      <c r="AK6956" s="37"/>
    </row>
    <row r="6957" spans="6:37" x14ac:dyDescent="0.25">
      <c r="F6957" s="106"/>
      <c r="J6957" s="110">
        <v>52187</v>
      </c>
      <c r="K6957" s="106">
        <v>5.05</v>
      </c>
      <c r="AF6957" s="35"/>
      <c r="AG6957" s="36"/>
      <c r="AH6957" s="36"/>
      <c r="AJ6957" s="37"/>
      <c r="AK6957" s="37"/>
    </row>
    <row r="6958" spans="6:37" x14ac:dyDescent="0.25">
      <c r="F6958" s="106"/>
      <c r="J6958" s="110">
        <v>52188</v>
      </c>
      <c r="K6958" s="106">
        <v>5.05</v>
      </c>
      <c r="AF6958" s="35"/>
      <c r="AG6958" s="36"/>
      <c r="AH6958" s="36"/>
      <c r="AJ6958" s="37"/>
      <c r="AK6958" s="37"/>
    </row>
    <row r="6959" spans="6:37" x14ac:dyDescent="0.25">
      <c r="F6959" s="106"/>
      <c r="J6959" s="110">
        <v>52189</v>
      </c>
      <c r="K6959" s="106">
        <v>5.05</v>
      </c>
      <c r="AF6959" s="35"/>
      <c r="AG6959" s="36"/>
      <c r="AH6959" s="36"/>
      <c r="AJ6959" s="37"/>
      <c r="AK6959" s="37"/>
    </row>
    <row r="6960" spans="6:37" x14ac:dyDescent="0.25">
      <c r="F6960" s="106"/>
      <c r="J6960" s="110">
        <v>52190</v>
      </c>
      <c r="K6960" s="106">
        <v>5.05</v>
      </c>
      <c r="AF6960" s="35"/>
      <c r="AG6960" s="36"/>
      <c r="AH6960" s="36"/>
      <c r="AJ6960" s="37"/>
      <c r="AK6960" s="37"/>
    </row>
    <row r="6961" spans="6:37" x14ac:dyDescent="0.25">
      <c r="F6961" s="106"/>
      <c r="J6961" s="110">
        <v>52191</v>
      </c>
      <c r="K6961" s="106">
        <v>5.05</v>
      </c>
      <c r="AF6961" s="35"/>
      <c r="AG6961" s="36"/>
      <c r="AH6961" s="36"/>
      <c r="AJ6961" s="37"/>
      <c r="AK6961" s="37"/>
    </row>
    <row r="6962" spans="6:37" x14ac:dyDescent="0.25">
      <c r="F6962" s="106"/>
      <c r="J6962" s="110">
        <v>52192</v>
      </c>
      <c r="K6962" s="106">
        <v>5.05</v>
      </c>
      <c r="AF6962" s="35"/>
      <c r="AG6962" s="36"/>
      <c r="AH6962" s="36"/>
      <c r="AJ6962" s="37"/>
      <c r="AK6962" s="37"/>
    </row>
    <row r="6963" spans="6:37" x14ac:dyDescent="0.25">
      <c r="F6963" s="106"/>
      <c r="J6963" s="110">
        <v>52193</v>
      </c>
      <c r="K6963" s="106">
        <v>5.05</v>
      </c>
      <c r="AF6963" s="35"/>
      <c r="AG6963" s="36"/>
      <c r="AH6963" s="36"/>
      <c r="AJ6963" s="37"/>
      <c r="AK6963" s="37"/>
    </row>
    <row r="6964" spans="6:37" x14ac:dyDescent="0.25">
      <c r="F6964" s="106"/>
      <c r="J6964" s="110">
        <v>52194</v>
      </c>
      <c r="K6964" s="106">
        <v>5.05</v>
      </c>
      <c r="AF6964" s="35"/>
      <c r="AG6964" s="36"/>
      <c r="AH6964" s="36"/>
      <c r="AJ6964" s="37"/>
      <c r="AK6964" s="37"/>
    </row>
    <row r="6965" spans="6:37" x14ac:dyDescent="0.25">
      <c r="F6965" s="106"/>
      <c r="J6965" s="110">
        <v>52195</v>
      </c>
      <c r="K6965" s="106">
        <v>5.05</v>
      </c>
      <c r="AF6965" s="35"/>
      <c r="AG6965" s="36"/>
      <c r="AH6965" s="36"/>
      <c r="AJ6965" s="37"/>
      <c r="AK6965" s="37"/>
    </row>
    <row r="6966" spans="6:37" x14ac:dyDescent="0.25">
      <c r="F6966" s="106"/>
      <c r="J6966" s="110">
        <v>52196</v>
      </c>
      <c r="K6966" s="106">
        <v>5.05</v>
      </c>
      <c r="AF6966" s="35"/>
      <c r="AG6966" s="36"/>
      <c r="AH6966" s="36"/>
      <c r="AJ6966" s="37"/>
      <c r="AK6966" s="37"/>
    </row>
    <row r="6967" spans="6:37" x14ac:dyDescent="0.25">
      <c r="F6967" s="106"/>
      <c r="J6967" s="110">
        <v>52197</v>
      </c>
      <c r="K6967" s="106">
        <v>5.05</v>
      </c>
      <c r="AF6967" s="35"/>
      <c r="AG6967" s="36"/>
      <c r="AH6967" s="36"/>
      <c r="AJ6967" s="37"/>
      <c r="AK6967" s="37"/>
    </row>
    <row r="6968" spans="6:37" x14ac:dyDescent="0.25">
      <c r="F6968" s="106"/>
      <c r="J6968" s="110">
        <v>52198</v>
      </c>
      <c r="K6968" s="106">
        <v>5.05</v>
      </c>
      <c r="AF6968" s="35"/>
      <c r="AG6968" s="36"/>
      <c r="AH6968" s="36"/>
      <c r="AJ6968" s="37"/>
      <c r="AK6968" s="37"/>
    </row>
    <row r="6969" spans="6:37" x14ac:dyDescent="0.25">
      <c r="F6969" s="106"/>
      <c r="J6969" s="110">
        <v>52199</v>
      </c>
      <c r="K6969" s="106">
        <v>5.05</v>
      </c>
      <c r="AF6969" s="35"/>
      <c r="AG6969" s="36"/>
      <c r="AH6969" s="36"/>
      <c r="AJ6969" s="37"/>
      <c r="AK6969" s="37"/>
    </row>
    <row r="6970" spans="6:37" x14ac:dyDescent="0.25">
      <c r="F6970" s="106"/>
      <c r="J6970" s="110">
        <v>52200</v>
      </c>
      <c r="K6970" s="106">
        <v>5.05</v>
      </c>
      <c r="AF6970" s="35"/>
      <c r="AG6970" s="36"/>
      <c r="AH6970" s="36"/>
      <c r="AJ6970" s="37"/>
      <c r="AK6970" s="37"/>
    </row>
    <row r="6971" spans="6:37" x14ac:dyDescent="0.25">
      <c r="F6971" s="106"/>
      <c r="J6971" s="110">
        <v>52201</v>
      </c>
      <c r="K6971" s="106">
        <v>5.05</v>
      </c>
      <c r="AF6971" s="35"/>
      <c r="AG6971" s="36"/>
      <c r="AH6971" s="36"/>
      <c r="AJ6971" s="37"/>
      <c r="AK6971" s="37"/>
    </row>
    <row r="6972" spans="6:37" x14ac:dyDescent="0.25">
      <c r="F6972" s="106"/>
      <c r="J6972" s="110">
        <v>52202</v>
      </c>
      <c r="K6972" s="106">
        <v>5.05</v>
      </c>
      <c r="AF6972" s="35"/>
      <c r="AG6972" s="36"/>
      <c r="AH6972" s="36"/>
      <c r="AJ6972" s="37"/>
      <c r="AK6972" s="37"/>
    </row>
    <row r="6973" spans="6:37" x14ac:dyDescent="0.25">
      <c r="F6973" s="106"/>
      <c r="J6973" s="110">
        <v>52203</v>
      </c>
      <c r="K6973" s="106">
        <v>5.05</v>
      </c>
      <c r="AF6973" s="35"/>
      <c r="AG6973" s="36"/>
      <c r="AH6973" s="36"/>
      <c r="AJ6973" s="37"/>
      <c r="AK6973" s="37"/>
    </row>
    <row r="6974" spans="6:37" x14ac:dyDescent="0.25">
      <c r="F6974" s="106"/>
      <c r="J6974" s="110">
        <v>52204</v>
      </c>
      <c r="K6974" s="106">
        <v>5.05</v>
      </c>
      <c r="AF6974" s="35"/>
      <c r="AG6974" s="36"/>
      <c r="AH6974" s="36"/>
      <c r="AJ6974" s="37"/>
      <c r="AK6974" s="37"/>
    </row>
    <row r="6975" spans="6:37" x14ac:dyDescent="0.25">
      <c r="F6975" s="106"/>
      <c r="J6975" s="110">
        <v>52205</v>
      </c>
      <c r="K6975" s="106">
        <v>5.05</v>
      </c>
      <c r="AF6975" s="35"/>
      <c r="AG6975" s="36"/>
      <c r="AH6975" s="36"/>
      <c r="AJ6975" s="37"/>
      <c r="AK6975" s="37"/>
    </row>
    <row r="6976" spans="6:37" x14ac:dyDescent="0.25">
      <c r="F6976" s="106"/>
      <c r="J6976" s="110">
        <v>52206</v>
      </c>
      <c r="K6976" s="106">
        <v>5.05</v>
      </c>
      <c r="AF6976" s="35"/>
      <c r="AG6976" s="36"/>
      <c r="AH6976" s="36"/>
      <c r="AJ6976" s="37"/>
      <c r="AK6976" s="37"/>
    </row>
    <row r="6977" spans="6:37" x14ac:dyDescent="0.25">
      <c r="F6977" s="106"/>
      <c r="J6977" s="110">
        <v>52207</v>
      </c>
      <c r="K6977" s="106">
        <v>5.05</v>
      </c>
      <c r="AF6977" s="35"/>
      <c r="AG6977" s="36"/>
      <c r="AH6977" s="36"/>
      <c r="AJ6977" s="37"/>
      <c r="AK6977" s="37"/>
    </row>
    <row r="6978" spans="6:37" x14ac:dyDescent="0.25">
      <c r="F6978" s="106"/>
      <c r="J6978" s="110">
        <v>52208</v>
      </c>
      <c r="K6978" s="106">
        <v>5.05</v>
      </c>
      <c r="AF6978" s="35"/>
      <c r="AG6978" s="36"/>
      <c r="AH6978" s="36"/>
      <c r="AJ6978" s="37"/>
      <c r="AK6978" s="37"/>
    </row>
    <row r="6979" spans="6:37" x14ac:dyDescent="0.25">
      <c r="F6979" s="106"/>
      <c r="J6979" s="110">
        <v>52209</v>
      </c>
      <c r="K6979" s="106">
        <v>5.05</v>
      </c>
      <c r="AF6979" s="35"/>
      <c r="AG6979" s="36"/>
      <c r="AH6979" s="36"/>
      <c r="AJ6979" s="37"/>
      <c r="AK6979" s="37"/>
    </row>
    <row r="6980" spans="6:37" x14ac:dyDescent="0.25">
      <c r="F6980" s="106"/>
      <c r="J6980" s="110">
        <v>52210</v>
      </c>
      <c r="K6980" s="106">
        <v>5.05</v>
      </c>
      <c r="AF6980" s="35"/>
      <c r="AG6980" s="36"/>
      <c r="AH6980" s="36"/>
      <c r="AJ6980" s="37"/>
      <c r="AK6980" s="37"/>
    </row>
    <row r="6981" spans="6:37" x14ac:dyDescent="0.25">
      <c r="F6981" s="106"/>
      <c r="J6981" s="110">
        <v>52211</v>
      </c>
      <c r="K6981" s="106">
        <v>5.05</v>
      </c>
      <c r="AF6981" s="35"/>
      <c r="AG6981" s="36"/>
      <c r="AH6981" s="36"/>
      <c r="AJ6981" s="37"/>
      <c r="AK6981" s="37"/>
    </row>
    <row r="6982" spans="6:37" x14ac:dyDescent="0.25">
      <c r="F6982" s="106"/>
      <c r="J6982" s="110">
        <v>52212</v>
      </c>
      <c r="K6982" s="106">
        <v>5.05</v>
      </c>
      <c r="AF6982" s="35"/>
      <c r="AG6982" s="36"/>
      <c r="AH6982" s="36"/>
      <c r="AJ6982" s="37"/>
      <c r="AK6982" s="37"/>
    </row>
    <row r="6983" spans="6:37" x14ac:dyDescent="0.25">
      <c r="F6983" s="106"/>
      <c r="J6983" s="110">
        <v>52213</v>
      </c>
      <c r="K6983" s="106">
        <v>5.05</v>
      </c>
      <c r="AF6983" s="35"/>
      <c r="AG6983" s="36"/>
      <c r="AH6983" s="36"/>
      <c r="AJ6983" s="37"/>
      <c r="AK6983" s="37"/>
    </row>
    <row r="6984" spans="6:37" x14ac:dyDescent="0.25">
      <c r="F6984" s="106"/>
      <c r="J6984" s="110">
        <v>52214</v>
      </c>
      <c r="K6984" s="106">
        <v>5.05</v>
      </c>
      <c r="AF6984" s="35"/>
      <c r="AG6984" s="36"/>
      <c r="AH6984" s="36"/>
      <c r="AJ6984" s="37"/>
      <c r="AK6984" s="37"/>
    </row>
    <row r="6985" spans="6:37" x14ac:dyDescent="0.25">
      <c r="F6985" s="106"/>
      <c r="J6985" s="110">
        <v>52215</v>
      </c>
      <c r="K6985" s="106">
        <v>5.05</v>
      </c>
      <c r="AF6985" s="35"/>
      <c r="AG6985" s="36"/>
      <c r="AH6985" s="36"/>
      <c r="AJ6985" s="37"/>
      <c r="AK6985" s="37"/>
    </row>
    <row r="6986" spans="6:37" x14ac:dyDescent="0.25">
      <c r="F6986" s="106"/>
      <c r="J6986" s="110">
        <v>52216</v>
      </c>
      <c r="K6986" s="106">
        <v>5.05</v>
      </c>
      <c r="AF6986" s="35"/>
      <c r="AG6986" s="36"/>
      <c r="AH6986" s="36"/>
      <c r="AJ6986" s="37"/>
      <c r="AK6986" s="37"/>
    </row>
    <row r="6987" spans="6:37" x14ac:dyDescent="0.25">
      <c r="F6987" s="106"/>
      <c r="J6987" s="110">
        <v>52217</v>
      </c>
      <c r="K6987" s="106">
        <v>5.05</v>
      </c>
      <c r="AF6987" s="35"/>
      <c r="AG6987" s="36"/>
      <c r="AH6987" s="36"/>
      <c r="AJ6987" s="37"/>
      <c r="AK6987" s="37"/>
    </row>
    <row r="6988" spans="6:37" x14ac:dyDescent="0.25">
      <c r="F6988" s="106"/>
      <c r="J6988" s="110">
        <v>52218</v>
      </c>
      <c r="K6988" s="106">
        <v>5.05</v>
      </c>
      <c r="AF6988" s="35"/>
      <c r="AG6988" s="36"/>
      <c r="AH6988" s="36"/>
      <c r="AJ6988" s="37"/>
      <c r="AK6988" s="37"/>
    </row>
    <row r="6989" spans="6:37" x14ac:dyDescent="0.25">
      <c r="F6989" s="106"/>
      <c r="J6989" s="110">
        <v>52219</v>
      </c>
      <c r="K6989" s="106">
        <v>5.05</v>
      </c>
      <c r="AF6989" s="35"/>
      <c r="AG6989" s="36"/>
      <c r="AH6989" s="36"/>
      <c r="AJ6989" s="37"/>
      <c r="AK6989" s="37"/>
    </row>
    <row r="6990" spans="6:37" x14ac:dyDescent="0.25">
      <c r="F6990" s="106"/>
      <c r="J6990" s="110">
        <v>52220</v>
      </c>
      <c r="K6990" s="106">
        <v>5.05</v>
      </c>
      <c r="AF6990" s="35"/>
      <c r="AG6990" s="36"/>
      <c r="AH6990" s="36"/>
      <c r="AJ6990" s="37"/>
      <c r="AK6990" s="37"/>
    </row>
    <row r="6991" spans="6:37" x14ac:dyDescent="0.25">
      <c r="F6991" s="106"/>
      <c r="J6991" s="110">
        <v>52221</v>
      </c>
      <c r="K6991" s="106">
        <v>5.05</v>
      </c>
      <c r="AF6991" s="35"/>
      <c r="AG6991" s="36"/>
      <c r="AH6991" s="36"/>
      <c r="AJ6991" s="37"/>
      <c r="AK6991" s="37"/>
    </row>
    <row r="6992" spans="6:37" x14ac:dyDescent="0.25">
      <c r="F6992" s="106"/>
      <c r="J6992" s="110">
        <v>52222</v>
      </c>
      <c r="K6992" s="106">
        <v>5.05</v>
      </c>
      <c r="AF6992" s="35"/>
      <c r="AG6992" s="36"/>
      <c r="AH6992" s="36"/>
      <c r="AJ6992" s="37"/>
      <c r="AK6992" s="37"/>
    </row>
    <row r="6993" spans="6:37" x14ac:dyDescent="0.25">
      <c r="F6993" s="106"/>
      <c r="J6993" s="110">
        <v>52223</v>
      </c>
      <c r="K6993" s="106">
        <v>5.05</v>
      </c>
      <c r="AF6993" s="35"/>
      <c r="AG6993" s="36"/>
      <c r="AH6993" s="36"/>
      <c r="AJ6993" s="37"/>
      <c r="AK6993" s="37"/>
    </row>
    <row r="6994" spans="6:37" x14ac:dyDescent="0.25">
      <c r="F6994" s="106"/>
      <c r="J6994" s="110">
        <v>52224</v>
      </c>
      <c r="K6994" s="106">
        <v>5.05</v>
      </c>
      <c r="AF6994" s="35"/>
      <c r="AG6994" s="36"/>
      <c r="AH6994" s="36"/>
      <c r="AJ6994" s="37"/>
      <c r="AK6994" s="37"/>
    </row>
    <row r="6995" spans="6:37" x14ac:dyDescent="0.25">
      <c r="F6995" s="106"/>
      <c r="J6995" s="110">
        <v>52225</v>
      </c>
      <c r="K6995" s="106">
        <v>5.05</v>
      </c>
      <c r="AF6995" s="35"/>
      <c r="AG6995" s="36"/>
      <c r="AH6995" s="36"/>
      <c r="AJ6995" s="37"/>
      <c r="AK6995" s="37"/>
    </row>
    <row r="6996" spans="6:37" x14ac:dyDescent="0.25">
      <c r="F6996" s="106"/>
      <c r="J6996" s="110">
        <v>52226</v>
      </c>
      <c r="K6996" s="106">
        <v>5.05</v>
      </c>
      <c r="AF6996" s="35"/>
      <c r="AG6996" s="36"/>
      <c r="AH6996" s="36"/>
      <c r="AJ6996" s="37"/>
      <c r="AK6996" s="37"/>
    </row>
    <row r="6997" spans="6:37" x14ac:dyDescent="0.25">
      <c r="F6997" s="106"/>
      <c r="J6997" s="110">
        <v>52227</v>
      </c>
      <c r="K6997" s="106">
        <v>5.05</v>
      </c>
      <c r="AF6997" s="35"/>
      <c r="AG6997" s="36"/>
      <c r="AH6997" s="36"/>
      <c r="AJ6997" s="37"/>
      <c r="AK6997" s="37"/>
    </row>
    <row r="6998" spans="6:37" x14ac:dyDescent="0.25">
      <c r="F6998" s="106"/>
      <c r="J6998" s="110">
        <v>52228</v>
      </c>
      <c r="K6998" s="106">
        <v>5.05</v>
      </c>
      <c r="AF6998" s="35"/>
      <c r="AG6998" s="36"/>
      <c r="AH6998" s="36"/>
      <c r="AJ6998" s="37"/>
      <c r="AK6998" s="37"/>
    </row>
    <row r="6999" spans="6:37" x14ac:dyDescent="0.25">
      <c r="F6999" s="106"/>
      <c r="J6999" s="110">
        <v>52229</v>
      </c>
      <c r="K6999" s="106">
        <v>5.05</v>
      </c>
      <c r="AF6999" s="35"/>
      <c r="AG6999" s="36"/>
      <c r="AH6999" s="36"/>
      <c r="AJ6999" s="37"/>
      <c r="AK6999" s="37"/>
    </row>
    <row r="7000" spans="6:37" x14ac:dyDescent="0.25">
      <c r="F7000" s="106"/>
      <c r="J7000" s="110">
        <v>52230</v>
      </c>
      <c r="K7000" s="106">
        <v>5.05</v>
      </c>
      <c r="AF7000" s="35"/>
      <c r="AG7000" s="36"/>
      <c r="AH7000" s="36"/>
      <c r="AJ7000" s="37"/>
      <c r="AK7000" s="37"/>
    </row>
    <row r="7001" spans="6:37" x14ac:dyDescent="0.25">
      <c r="F7001" s="106"/>
      <c r="J7001" s="110">
        <v>52231</v>
      </c>
      <c r="K7001" s="106">
        <v>5.05</v>
      </c>
      <c r="AF7001" s="35"/>
      <c r="AG7001" s="36"/>
      <c r="AH7001" s="36"/>
      <c r="AJ7001" s="37"/>
      <c r="AK7001" s="37"/>
    </row>
    <row r="7002" spans="6:37" x14ac:dyDescent="0.25">
      <c r="F7002" s="106"/>
      <c r="J7002" s="110">
        <v>52232</v>
      </c>
      <c r="K7002" s="106">
        <v>5.05</v>
      </c>
      <c r="AF7002" s="35"/>
      <c r="AG7002" s="36"/>
      <c r="AH7002" s="36"/>
      <c r="AJ7002" s="37"/>
      <c r="AK7002" s="37"/>
    </row>
    <row r="7003" spans="6:37" x14ac:dyDescent="0.25">
      <c r="F7003" s="106"/>
      <c r="J7003" s="110">
        <v>52233</v>
      </c>
      <c r="K7003" s="106">
        <v>5.05</v>
      </c>
      <c r="AF7003" s="35"/>
      <c r="AG7003" s="36"/>
      <c r="AH7003" s="36"/>
      <c r="AJ7003" s="37"/>
      <c r="AK7003" s="37"/>
    </row>
    <row r="7004" spans="6:37" x14ac:dyDescent="0.25">
      <c r="F7004" s="106"/>
      <c r="J7004" s="110">
        <v>52234</v>
      </c>
      <c r="K7004" s="106">
        <v>5.05</v>
      </c>
      <c r="AF7004" s="35"/>
      <c r="AG7004" s="36"/>
      <c r="AH7004" s="36"/>
      <c r="AJ7004" s="37"/>
      <c r="AK7004" s="37"/>
    </row>
    <row r="7005" spans="6:37" x14ac:dyDescent="0.25">
      <c r="F7005" s="106"/>
      <c r="J7005" s="110">
        <v>52235</v>
      </c>
      <c r="K7005" s="106">
        <v>5.05</v>
      </c>
      <c r="AF7005" s="35"/>
      <c r="AG7005" s="36"/>
      <c r="AH7005" s="36"/>
      <c r="AJ7005" s="37"/>
      <c r="AK7005" s="37"/>
    </row>
    <row r="7006" spans="6:37" x14ac:dyDescent="0.25">
      <c r="F7006" s="106"/>
      <c r="J7006" s="110">
        <v>52236</v>
      </c>
      <c r="K7006" s="106">
        <v>5.05</v>
      </c>
      <c r="AF7006" s="35"/>
      <c r="AG7006" s="36"/>
      <c r="AH7006" s="36"/>
      <c r="AJ7006" s="37"/>
      <c r="AK7006" s="37"/>
    </row>
    <row r="7007" spans="6:37" x14ac:dyDescent="0.25">
      <c r="F7007" s="106"/>
      <c r="J7007" s="110">
        <v>52237</v>
      </c>
      <c r="K7007" s="106">
        <v>5.05</v>
      </c>
      <c r="AF7007" s="35"/>
      <c r="AG7007" s="36"/>
      <c r="AH7007" s="36"/>
      <c r="AJ7007" s="37"/>
      <c r="AK7007" s="37"/>
    </row>
    <row r="7008" spans="6:37" x14ac:dyDescent="0.25">
      <c r="F7008" s="106"/>
      <c r="J7008" s="110">
        <v>52238</v>
      </c>
      <c r="K7008" s="106">
        <v>5.05</v>
      </c>
      <c r="AF7008" s="35"/>
      <c r="AG7008" s="36"/>
      <c r="AH7008" s="36"/>
      <c r="AJ7008" s="37"/>
      <c r="AK7008" s="37"/>
    </row>
    <row r="7009" spans="6:37" x14ac:dyDescent="0.25">
      <c r="F7009" s="106"/>
      <c r="J7009" s="110">
        <v>52239</v>
      </c>
      <c r="K7009" s="106">
        <v>5.05</v>
      </c>
      <c r="AF7009" s="35"/>
      <c r="AG7009" s="36"/>
      <c r="AH7009" s="36"/>
      <c r="AJ7009" s="37"/>
      <c r="AK7009" s="37"/>
    </row>
    <row r="7010" spans="6:37" x14ac:dyDescent="0.25">
      <c r="F7010" s="106"/>
      <c r="J7010" s="110">
        <v>52240</v>
      </c>
      <c r="K7010" s="106">
        <v>5.05</v>
      </c>
      <c r="AF7010" s="35"/>
      <c r="AG7010" s="36"/>
      <c r="AH7010" s="36"/>
      <c r="AJ7010" s="37"/>
      <c r="AK7010" s="37"/>
    </row>
    <row r="7011" spans="6:37" x14ac:dyDescent="0.25">
      <c r="F7011" s="106"/>
      <c r="J7011" s="110">
        <v>52241</v>
      </c>
      <c r="K7011" s="106">
        <v>5.05</v>
      </c>
      <c r="AF7011" s="35"/>
      <c r="AG7011" s="36"/>
      <c r="AH7011" s="36"/>
      <c r="AJ7011" s="37"/>
      <c r="AK7011" s="37"/>
    </row>
    <row r="7012" spans="6:37" x14ac:dyDescent="0.25">
      <c r="F7012" s="106"/>
      <c r="J7012" s="110">
        <v>52242</v>
      </c>
      <c r="K7012" s="106">
        <v>5.05</v>
      </c>
      <c r="AF7012" s="35"/>
      <c r="AG7012" s="36"/>
      <c r="AH7012" s="36"/>
      <c r="AJ7012" s="37"/>
      <c r="AK7012" s="37"/>
    </row>
    <row r="7013" spans="6:37" x14ac:dyDescent="0.25">
      <c r="F7013" s="106"/>
      <c r="J7013" s="110">
        <v>52243</v>
      </c>
      <c r="K7013" s="106">
        <v>5.05</v>
      </c>
      <c r="AF7013" s="35"/>
      <c r="AG7013" s="36"/>
      <c r="AH7013" s="36"/>
      <c r="AJ7013" s="37"/>
      <c r="AK7013" s="37"/>
    </row>
    <row r="7014" spans="6:37" x14ac:dyDescent="0.25">
      <c r="F7014" s="106"/>
      <c r="J7014" s="110">
        <v>52244</v>
      </c>
      <c r="K7014" s="106">
        <v>5.05</v>
      </c>
      <c r="AF7014" s="35"/>
      <c r="AG7014" s="36"/>
      <c r="AH7014" s="36"/>
      <c r="AJ7014" s="37"/>
      <c r="AK7014" s="37"/>
    </row>
    <row r="7015" spans="6:37" x14ac:dyDescent="0.25">
      <c r="F7015" s="106"/>
      <c r="J7015" s="110">
        <v>52245</v>
      </c>
      <c r="K7015" s="106">
        <v>5.05</v>
      </c>
      <c r="AF7015" s="35"/>
      <c r="AG7015" s="36"/>
      <c r="AH7015" s="36"/>
      <c r="AJ7015" s="37"/>
      <c r="AK7015" s="37"/>
    </row>
    <row r="7016" spans="6:37" x14ac:dyDescent="0.25">
      <c r="F7016" s="106"/>
      <c r="J7016" s="110">
        <v>52246</v>
      </c>
      <c r="K7016" s="106">
        <v>5.05</v>
      </c>
      <c r="AF7016" s="35"/>
      <c r="AG7016" s="36"/>
      <c r="AH7016" s="36"/>
      <c r="AJ7016" s="37"/>
      <c r="AK7016" s="37"/>
    </row>
    <row r="7017" spans="6:37" x14ac:dyDescent="0.25">
      <c r="F7017" s="106"/>
      <c r="J7017" s="110">
        <v>52247</v>
      </c>
      <c r="K7017" s="106">
        <v>5.05</v>
      </c>
      <c r="AF7017" s="35"/>
      <c r="AG7017" s="36"/>
      <c r="AH7017" s="36"/>
      <c r="AJ7017" s="37"/>
      <c r="AK7017" s="37"/>
    </row>
    <row r="7018" spans="6:37" x14ac:dyDescent="0.25">
      <c r="F7018" s="106"/>
      <c r="J7018" s="110">
        <v>52248</v>
      </c>
      <c r="K7018" s="106">
        <v>5.05</v>
      </c>
      <c r="AF7018" s="35"/>
      <c r="AG7018" s="36"/>
      <c r="AH7018" s="36"/>
      <c r="AJ7018" s="37"/>
      <c r="AK7018" s="37"/>
    </row>
    <row r="7019" spans="6:37" x14ac:dyDescent="0.25">
      <c r="F7019" s="106"/>
      <c r="J7019" s="110">
        <v>52249</v>
      </c>
      <c r="K7019" s="106">
        <v>5.05</v>
      </c>
      <c r="AF7019" s="35"/>
      <c r="AG7019" s="36"/>
      <c r="AH7019" s="36"/>
      <c r="AJ7019" s="37"/>
      <c r="AK7019" s="37"/>
    </row>
    <row r="7020" spans="6:37" x14ac:dyDescent="0.25">
      <c r="F7020" s="106"/>
      <c r="J7020" s="110">
        <v>52250</v>
      </c>
      <c r="K7020" s="106">
        <v>5.05</v>
      </c>
      <c r="AF7020" s="35"/>
      <c r="AG7020" s="36"/>
      <c r="AH7020" s="36"/>
      <c r="AJ7020" s="37"/>
      <c r="AK7020" s="37"/>
    </row>
    <row r="7021" spans="6:37" x14ac:dyDescent="0.25">
      <c r="F7021" s="106"/>
      <c r="J7021" s="110">
        <v>52251</v>
      </c>
      <c r="K7021" s="106">
        <v>5.05</v>
      </c>
      <c r="AF7021" s="35"/>
      <c r="AG7021" s="36"/>
      <c r="AH7021" s="36"/>
      <c r="AJ7021" s="37"/>
      <c r="AK7021" s="37"/>
    </row>
    <row r="7022" spans="6:37" x14ac:dyDescent="0.25">
      <c r="F7022" s="106"/>
      <c r="J7022" s="110">
        <v>52252</v>
      </c>
      <c r="K7022" s="106">
        <v>5.05</v>
      </c>
      <c r="AF7022" s="35"/>
      <c r="AG7022" s="36"/>
      <c r="AH7022" s="36"/>
      <c r="AJ7022" s="37"/>
      <c r="AK7022" s="37"/>
    </row>
    <row r="7023" spans="6:37" x14ac:dyDescent="0.25">
      <c r="F7023" s="106"/>
      <c r="J7023" s="110">
        <v>52253</v>
      </c>
      <c r="K7023" s="106">
        <v>5.05</v>
      </c>
      <c r="AF7023" s="35"/>
      <c r="AG7023" s="36"/>
      <c r="AH7023" s="36"/>
      <c r="AJ7023" s="37"/>
      <c r="AK7023" s="37"/>
    </row>
    <row r="7024" spans="6:37" x14ac:dyDescent="0.25">
      <c r="F7024" s="106"/>
      <c r="J7024" s="110">
        <v>52254</v>
      </c>
      <c r="K7024" s="106">
        <v>5.05</v>
      </c>
      <c r="AF7024" s="35"/>
      <c r="AG7024" s="36"/>
      <c r="AH7024" s="36"/>
      <c r="AJ7024" s="37"/>
      <c r="AK7024" s="37"/>
    </row>
    <row r="7025" spans="6:37" x14ac:dyDescent="0.25">
      <c r="F7025" s="106"/>
      <c r="J7025" s="110">
        <v>52255</v>
      </c>
      <c r="K7025" s="106">
        <v>5.05</v>
      </c>
      <c r="AF7025" s="35"/>
      <c r="AG7025" s="36"/>
      <c r="AH7025" s="36"/>
      <c r="AJ7025" s="37"/>
      <c r="AK7025" s="37"/>
    </row>
    <row r="7026" spans="6:37" x14ac:dyDescent="0.25">
      <c r="F7026" s="106"/>
      <c r="J7026" s="110">
        <v>52256</v>
      </c>
      <c r="K7026" s="106">
        <v>5.05</v>
      </c>
      <c r="AF7026" s="35"/>
      <c r="AG7026" s="36"/>
      <c r="AH7026" s="36"/>
      <c r="AJ7026" s="37"/>
      <c r="AK7026" s="37"/>
    </row>
    <row r="7027" spans="6:37" x14ac:dyDescent="0.25">
      <c r="F7027" s="106"/>
      <c r="J7027" s="110">
        <v>52257</v>
      </c>
      <c r="K7027" s="106">
        <v>5.05</v>
      </c>
      <c r="AF7027" s="35"/>
      <c r="AG7027" s="36"/>
      <c r="AH7027" s="36"/>
      <c r="AJ7027" s="37"/>
      <c r="AK7027" s="37"/>
    </row>
    <row r="7028" spans="6:37" x14ac:dyDescent="0.25">
      <c r="F7028" s="106"/>
      <c r="J7028" s="110">
        <v>52258</v>
      </c>
      <c r="K7028" s="106">
        <v>5.05</v>
      </c>
      <c r="AF7028" s="35"/>
      <c r="AG7028" s="36"/>
      <c r="AH7028" s="36"/>
      <c r="AJ7028" s="37"/>
      <c r="AK7028" s="37"/>
    </row>
    <row r="7029" spans="6:37" x14ac:dyDescent="0.25">
      <c r="F7029" s="106"/>
      <c r="J7029" s="110">
        <v>52259</v>
      </c>
      <c r="K7029" s="106">
        <v>5.05</v>
      </c>
      <c r="AF7029" s="35"/>
      <c r="AG7029" s="36"/>
      <c r="AH7029" s="36"/>
      <c r="AJ7029" s="37"/>
      <c r="AK7029" s="37"/>
    </row>
    <row r="7030" spans="6:37" x14ac:dyDescent="0.25">
      <c r="F7030" s="106"/>
      <c r="J7030" s="110">
        <v>52260</v>
      </c>
      <c r="K7030" s="106">
        <v>5.05</v>
      </c>
      <c r="AF7030" s="35"/>
      <c r="AG7030" s="36"/>
      <c r="AH7030" s="36"/>
      <c r="AJ7030" s="37"/>
      <c r="AK7030" s="37"/>
    </row>
    <row r="7031" spans="6:37" x14ac:dyDescent="0.25">
      <c r="F7031" s="106"/>
      <c r="J7031" s="110">
        <v>52261</v>
      </c>
      <c r="K7031" s="106">
        <v>5.05</v>
      </c>
      <c r="AF7031" s="35"/>
      <c r="AG7031" s="36"/>
      <c r="AH7031" s="36"/>
      <c r="AJ7031" s="37"/>
      <c r="AK7031" s="37"/>
    </row>
    <row r="7032" spans="6:37" x14ac:dyDescent="0.25">
      <c r="F7032" s="106"/>
      <c r="J7032" s="110">
        <v>52262</v>
      </c>
      <c r="K7032" s="106">
        <v>5.05</v>
      </c>
      <c r="AF7032" s="35"/>
      <c r="AG7032" s="36"/>
      <c r="AH7032" s="36"/>
      <c r="AJ7032" s="37"/>
      <c r="AK7032" s="37"/>
    </row>
    <row r="7033" spans="6:37" x14ac:dyDescent="0.25">
      <c r="F7033" s="106"/>
      <c r="J7033" s="110">
        <v>52263</v>
      </c>
      <c r="K7033" s="106">
        <v>5.05</v>
      </c>
      <c r="AF7033" s="35"/>
      <c r="AG7033" s="36"/>
      <c r="AH7033" s="36"/>
      <c r="AJ7033" s="37"/>
      <c r="AK7033" s="37"/>
    </row>
    <row r="7034" spans="6:37" x14ac:dyDescent="0.25">
      <c r="F7034" s="106"/>
      <c r="J7034" s="110">
        <v>52264</v>
      </c>
      <c r="K7034" s="106">
        <v>5.05</v>
      </c>
      <c r="AF7034" s="35"/>
      <c r="AG7034" s="36"/>
      <c r="AH7034" s="36"/>
      <c r="AJ7034" s="37"/>
      <c r="AK7034" s="37"/>
    </row>
    <row r="7035" spans="6:37" x14ac:dyDescent="0.25">
      <c r="F7035" s="106"/>
      <c r="J7035" s="110">
        <v>52265</v>
      </c>
      <c r="K7035" s="106">
        <v>5.05</v>
      </c>
      <c r="AF7035" s="35"/>
      <c r="AG7035" s="36"/>
      <c r="AH7035" s="36"/>
      <c r="AJ7035" s="37"/>
      <c r="AK7035" s="37"/>
    </row>
    <row r="7036" spans="6:37" x14ac:dyDescent="0.25">
      <c r="F7036" s="106"/>
      <c r="J7036" s="110">
        <v>52266</v>
      </c>
      <c r="K7036" s="106">
        <v>5.05</v>
      </c>
      <c r="AF7036" s="35"/>
      <c r="AG7036" s="36"/>
      <c r="AH7036" s="36"/>
      <c r="AJ7036" s="37"/>
      <c r="AK7036" s="37"/>
    </row>
    <row r="7037" spans="6:37" x14ac:dyDescent="0.25">
      <c r="F7037" s="106"/>
      <c r="J7037" s="110">
        <v>52267</v>
      </c>
      <c r="K7037" s="106">
        <v>5.05</v>
      </c>
      <c r="AF7037" s="35"/>
      <c r="AG7037" s="36"/>
      <c r="AH7037" s="36"/>
      <c r="AJ7037" s="37"/>
      <c r="AK7037" s="37"/>
    </row>
    <row r="7038" spans="6:37" x14ac:dyDescent="0.25">
      <c r="F7038" s="106"/>
      <c r="J7038" s="110">
        <v>52268</v>
      </c>
      <c r="K7038" s="106">
        <v>5.05</v>
      </c>
      <c r="AF7038" s="35"/>
      <c r="AG7038" s="36"/>
      <c r="AH7038" s="36"/>
      <c r="AJ7038" s="37"/>
      <c r="AK7038" s="37"/>
    </row>
    <row r="7039" spans="6:37" x14ac:dyDescent="0.25">
      <c r="F7039" s="106"/>
      <c r="J7039" s="110">
        <v>52269</v>
      </c>
      <c r="K7039" s="106">
        <v>5.05</v>
      </c>
      <c r="AF7039" s="35"/>
      <c r="AG7039" s="36"/>
      <c r="AH7039" s="36"/>
      <c r="AJ7039" s="37"/>
      <c r="AK7039" s="37"/>
    </row>
    <row r="7040" spans="6:37" x14ac:dyDescent="0.25">
      <c r="F7040" s="106"/>
      <c r="J7040" s="110">
        <v>52270</v>
      </c>
      <c r="K7040" s="106">
        <v>5.05</v>
      </c>
      <c r="AF7040" s="35"/>
      <c r="AG7040" s="36"/>
      <c r="AH7040" s="36"/>
      <c r="AJ7040" s="37"/>
      <c r="AK7040" s="37"/>
    </row>
    <row r="7041" spans="6:37" x14ac:dyDescent="0.25">
      <c r="F7041" s="106"/>
      <c r="J7041" s="110">
        <v>52271</v>
      </c>
      <c r="K7041" s="106">
        <v>5.05</v>
      </c>
      <c r="AF7041" s="35"/>
      <c r="AG7041" s="36"/>
      <c r="AH7041" s="36"/>
      <c r="AJ7041" s="37"/>
      <c r="AK7041" s="37"/>
    </row>
    <row r="7042" spans="6:37" x14ac:dyDescent="0.25">
      <c r="F7042" s="106"/>
      <c r="J7042" s="110">
        <v>52272</v>
      </c>
      <c r="K7042" s="106">
        <v>5.05</v>
      </c>
      <c r="AF7042" s="35"/>
      <c r="AG7042" s="36"/>
      <c r="AH7042" s="36"/>
      <c r="AJ7042" s="37"/>
      <c r="AK7042" s="37"/>
    </row>
    <row r="7043" spans="6:37" x14ac:dyDescent="0.25">
      <c r="F7043" s="106"/>
      <c r="J7043" s="110">
        <v>52273</v>
      </c>
      <c r="K7043" s="106">
        <v>5.05</v>
      </c>
      <c r="AF7043" s="35"/>
      <c r="AG7043" s="36"/>
      <c r="AH7043" s="36"/>
      <c r="AJ7043" s="37"/>
      <c r="AK7043" s="37"/>
    </row>
    <row r="7044" spans="6:37" x14ac:dyDescent="0.25">
      <c r="F7044" s="106"/>
      <c r="J7044" s="110">
        <v>52274</v>
      </c>
      <c r="K7044" s="106">
        <v>5.05</v>
      </c>
      <c r="AF7044" s="35"/>
      <c r="AG7044" s="36"/>
      <c r="AH7044" s="36"/>
      <c r="AJ7044" s="37"/>
      <c r="AK7044" s="37"/>
    </row>
    <row r="7045" spans="6:37" x14ac:dyDescent="0.25">
      <c r="F7045" s="106"/>
      <c r="J7045" s="110">
        <v>52275</v>
      </c>
      <c r="K7045" s="106">
        <v>5.05</v>
      </c>
      <c r="AF7045" s="35"/>
      <c r="AG7045" s="36"/>
      <c r="AH7045" s="36"/>
      <c r="AJ7045" s="37"/>
      <c r="AK7045" s="37"/>
    </row>
    <row r="7046" spans="6:37" x14ac:dyDescent="0.25">
      <c r="F7046" s="106"/>
      <c r="J7046" s="110">
        <v>52276</v>
      </c>
      <c r="K7046" s="106">
        <v>5.05</v>
      </c>
      <c r="AF7046" s="35"/>
      <c r="AG7046" s="36"/>
      <c r="AH7046" s="36"/>
      <c r="AJ7046" s="37"/>
      <c r="AK7046" s="37"/>
    </row>
    <row r="7047" spans="6:37" x14ac:dyDescent="0.25">
      <c r="F7047" s="106"/>
      <c r="J7047" s="110">
        <v>52277</v>
      </c>
      <c r="K7047" s="106">
        <v>5.05</v>
      </c>
      <c r="AF7047" s="35"/>
      <c r="AG7047" s="36"/>
      <c r="AH7047" s="36"/>
      <c r="AJ7047" s="37"/>
      <c r="AK7047" s="37"/>
    </row>
    <row r="7048" spans="6:37" x14ac:dyDescent="0.25">
      <c r="F7048" s="106"/>
      <c r="J7048" s="110">
        <v>52278</v>
      </c>
      <c r="K7048" s="106">
        <v>5.05</v>
      </c>
      <c r="AF7048" s="35"/>
      <c r="AG7048" s="36"/>
      <c r="AH7048" s="36"/>
      <c r="AJ7048" s="37"/>
      <c r="AK7048" s="37"/>
    </row>
    <row r="7049" spans="6:37" x14ac:dyDescent="0.25">
      <c r="F7049" s="106"/>
      <c r="J7049" s="110">
        <v>52279</v>
      </c>
      <c r="K7049" s="106">
        <v>5.05</v>
      </c>
      <c r="AF7049" s="35"/>
      <c r="AG7049" s="36"/>
      <c r="AH7049" s="36"/>
      <c r="AJ7049" s="37"/>
      <c r="AK7049" s="37"/>
    </row>
    <row r="7050" spans="6:37" x14ac:dyDescent="0.25">
      <c r="F7050" s="106"/>
      <c r="J7050" s="110">
        <v>52280</v>
      </c>
      <c r="K7050" s="106">
        <v>5.05</v>
      </c>
      <c r="AF7050" s="35"/>
      <c r="AG7050" s="36"/>
      <c r="AH7050" s="36"/>
      <c r="AJ7050" s="37"/>
      <c r="AK7050" s="37"/>
    </row>
    <row r="7051" spans="6:37" x14ac:dyDescent="0.25">
      <c r="F7051" s="106"/>
      <c r="J7051" s="110">
        <v>52281</v>
      </c>
      <c r="K7051" s="106">
        <v>5.05</v>
      </c>
      <c r="AF7051" s="35"/>
      <c r="AG7051" s="36"/>
      <c r="AH7051" s="36"/>
      <c r="AJ7051" s="37"/>
      <c r="AK7051" s="37"/>
    </row>
    <row r="7052" spans="6:37" x14ac:dyDescent="0.25">
      <c r="F7052" s="106"/>
      <c r="J7052" s="110">
        <v>52282</v>
      </c>
      <c r="K7052" s="106">
        <v>5.05</v>
      </c>
      <c r="AF7052" s="35"/>
      <c r="AG7052" s="36"/>
      <c r="AH7052" s="36"/>
      <c r="AJ7052" s="37"/>
      <c r="AK7052" s="37"/>
    </row>
    <row r="7053" spans="6:37" x14ac:dyDescent="0.25">
      <c r="F7053" s="106"/>
      <c r="J7053" s="110">
        <v>52283</v>
      </c>
      <c r="K7053" s="106">
        <v>5.05</v>
      </c>
      <c r="AF7053" s="35"/>
      <c r="AG7053" s="36"/>
      <c r="AH7053" s="36"/>
      <c r="AJ7053" s="37"/>
      <c r="AK7053" s="37"/>
    </row>
    <row r="7054" spans="6:37" x14ac:dyDescent="0.25">
      <c r="F7054" s="106"/>
      <c r="J7054" s="110">
        <v>52284</v>
      </c>
      <c r="K7054" s="106">
        <v>5.05</v>
      </c>
      <c r="AF7054" s="35"/>
      <c r="AG7054" s="36"/>
      <c r="AH7054" s="36"/>
      <c r="AJ7054" s="37"/>
      <c r="AK7054" s="37"/>
    </row>
    <row r="7055" spans="6:37" x14ac:dyDescent="0.25">
      <c r="F7055" s="106"/>
      <c r="J7055" s="110">
        <v>52285</v>
      </c>
      <c r="K7055" s="106">
        <v>5.05</v>
      </c>
      <c r="AF7055" s="35"/>
      <c r="AG7055" s="36"/>
      <c r="AH7055" s="36"/>
      <c r="AJ7055" s="37"/>
      <c r="AK7055" s="37"/>
    </row>
    <row r="7056" spans="6:37" x14ac:dyDescent="0.25">
      <c r="F7056" s="106"/>
      <c r="J7056" s="110">
        <v>52286</v>
      </c>
      <c r="K7056" s="106">
        <v>5.05</v>
      </c>
      <c r="AF7056" s="35"/>
      <c r="AG7056" s="36"/>
      <c r="AH7056" s="36"/>
      <c r="AJ7056" s="37"/>
      <c r="AK7056" s="37"/>
    </row>
    <row r="7057" spans="6:37" x14ac:dyDescent="0.25">
      <c r="F7057" s="106"/>
      <c r="J7057" s="110">
        <v>52287</v>
      </c>
      <c r="K7057" s="106">
        <v>5.05</v>
      </c>
      <c r="AF7057" s="35"/>
      <c r="AG7057" s="36"/>
      <c r="AH7057" s="36"/>
      <c r="AJ7057" s="37"/>
      <c r="AK7057" s="37"/>
    </row>
    <row r="7058" spans="6:37" x14ac:dyDescent="0.25">
      <c r="F7058" s="106"/>
      <c r="J7058" s="110">
        <v>52288</v>
      </c>
      <c r="K7058" s="106">
        <v>5.05</v>
      </c>
      <c r="AF7058" s="35"/>
      <c r="AG7058" s="36"/>
      <c r="AH7058" s="36"/>
      <c r="AJ7058" s="37"/>
      <c r="AK7058" s="37"/>
    </row>
    <row r="7059" spans="6:37" x14ac:dyDescent="0.25">
      <c r="F7059" s="106"/>
      <c r="J7059" s="110">
        <v>52289</v>
      </c>
      <c r="K7059" s="106">
        <v>5.05</v>
      </c>
      <c r="AF7059" s="35"/>
      <c r="AG7059" s="36"/>
      <c r="AH7059" s="36"/>
      <c r="AJ7059" s="37"/>
      <c r="AK7059" s="37"/>
    </row>
    <row r="7060" spans="6:37" x14ac:dyDescent="0.25">
      <c r="F7060" s="106"/>
      <c r="J7060" s="110">
        <v>52290</v>
      </c>
      <c r="K7060" s="106">
        <v>5.05</v>
      </c>
      <c r="AF7060" s="35"/>
      <c r="AG7060" s="36"/>
      <c r="AH7060" s="36"/>
      <c r="AJ7060" s="37"/>
      <c r="AK7060" s="37"/>
    </row>
    <row r="7061" spans="6:37" x14ac:dyDescent="0.25">
      <c r="F7061" s="106"/>
      <c r="J7061" s="110">
        <v>52291</v>
      </c>
      <c r="K7061" s="106">
        <v>5.05</v>
      </c>
      <c r="AF7061" s="35"/>
      <c r="AG7061" s="36"/>
      <c r="AH7061" s="36"/>
      <c r="AJ7061" s="37"/>
      <c r="AK7061" s="37"/>
    </row>
    <row r="7062" spans="6:37" x14ac:dyDescent="0.25">
      <c r="F7062" s="106"/>
      <c r="J7062" s="110">
        <v>52292</v>
      </c>
      <c r="K7062" s="106">
        <v>5.05</v>
      </c>
      <c r="AF7062" s="35"/>
      <c r="AG7062" s="36"/>
      <c r="AH7062" s="36"/>
      <c r="AJ7062" s="37"/>
      <c r="AK7062" s="37"/>
    </row>
    <row r="7063" spans="6:37" x14ac:dyDescent="0.25">
      <c r="F7063" s="106"/>
      <c r="J7063" s="110">
        <v>52293</v>
      </c>
      <c r="K7063" s="106">
        <v>5.05</v>
      </c>
      <c r="AF7063" s="35"/>
      <c r="AG7063" s="36"/>
      <c r="AH7063" s="36"/>
      <c r="AJ7063" s="37"/>
      <c r="AK7063" s="37"/>
    </row>
    <row r="7064" spans="6:37" x14ac:dyDescent="0.25">
      <c r="F7064" s="106"/>
      <c r="J7064" s="110">
        <v>52294</v>
      </c>
      <c r="K7064" s="106">
        <v>5.05</v>
      </c>
      <c r="AF7064" s="35"/>
      <c r="AG7064" s="36"/>
      <c r="AH7064" s="36"/>
      <c r="AJ7064" s="37"/>
      <c r="AK7064" s="37"/>
    </row>
    <row r="7065" spans="6:37" x14ac:dyDescent="0.25">
      <c r="F7065" s="106"/>
      <c r="J7065" s="110">
        <v>52295</v>
      </c>
      <c r="K7065" s="106">
        <v>5.05</v>
      </c>
      <c r="AF7065" s="35"/>
      <c r="AG7065" s="36"/>
      <c r="AH7065" s="36"/>
      <c r="AJ7065" s="37"/>
      <c r="AK7065" s="37"/>
    </row>
    <row r="7066" spans="6:37" x14ac:dyDescent="0.25">
      <c r="F7066" s="106"/>
      <c r="J7066" s="110">
        <v>52296</v>
      </c>
      <c r="K7066" s="106">
        <v>5.05</v>
      </c>
      <c r="AF7066" s="35"/>
      <c r="AG7066" s="36"/>
      <c r="AH7066" s="36"/>
      <c r="AJ7066" s="37"/>
      <c r="AK7066" s="37"/>
    </row>
    <row r="7067" spans="6:37" x14ac:dyDescent="0.25">
      <c r="F7067" s="106"/>
      <c r="J7067" s="110">
        <v>52297</v>
      </c>
      <c r="K7067" s="106">
        <v>5.05</v>
      </c>
      <c r="AF7067" s="35"/>
      <c r="AG7067" s="36"/>
      <c r="AH7067" s="36"/>
      <c r="AJ7067" s="37"/>
      <c r="AK7067" s="37"/>
    </row>
    <row r="7068" spans="6:37" x14ac:dyDescent="0.25">
      <c r="F7068" s="106"/>
      <c r="J7068" s="110">
        <v>52298</v>
      </c>
      <c r="K7068" s="106">
        <v>5.05</v>
      </c>
      <c r="AF7068" s="35"/>
      <c r="AG7068" s="36"/>
      <c r="AH7068" s="36"/>
      <c r="AJ7068" s="37"/>
      <c r="AK7068" s="37"/>
    </row>
    <row r="7069" spans="6:37" x14ac:dyDescent="0.25">
      <c r="F7069" s="106"/>
      <c r="J7069" s="110">
        <v>52299</v>
      </c>
      <c r="K7069" s="106">
        <v>5.05</v>
      </c>
      <c r="AF7069" s="35"/>
      <c r="AG7069" s="36"/>
      <c r="AH7069" s="36"/>
      <c r="AJ7069" s="37"/>
      <c r="AK7069" s="37"/>
    </row>
    <row r="7070" spans="6:37" x14ac:dyDescent="0.25">
      <c r="F7070" s="106"/>
      <c r="J7070" s="110">
        <v>52300</v>
      </c>
      <c r="K7070" s="106">
        <v>5.05</v>
      </c>
      <c r="AF7070" s="35"/>
      <c r="AG7070" s="36"/>
      <c r="AH7070" s="36"/>
      <c r="AJ7070" s="37"/>
      <c r="AK7070" s="37"/>
    </row>
    <row r="7071" spans="6:37" x14ac:dyDescent="0.25">
      <c r="F7071" s="106"/>
      <c r="J7071" s="110">
        <v>52301</v>
      </c>
      <c r="K7071" s="106">
        <v>5.05</v>
      </c>
      <c r="AF7071" s="35"/>
      <c r="AG7071" s="36"/>
      <c r="AH7071" s="36"/>
      <c r="AJ7071" s="37"/>
      <c r="AK7071" s="37"/>
    </row>
    <row r="7072" spans="6:37" x14ac:dyDescent="0.25">
      <c r="F7072" s="106"/>
      <c r="J7072" s="110">
        <v>52302</v>
      </c>
      <c r="K7072" s="106">
        <v>5.05</v>
      </c>
      <c r="AF7072" s="35"/>
      <c r="AG7072" s="36"/>
      <c r="AH7072" s="36"/>
      <c r="AJ7072" s="37"/>
      <c r="AK7072" s="37"/>
    </row>
    <row r="7073" spans="6:37" x14ac:dyDescent="0.25">
      <c r="F7073" s="106"/>
      <c r="J7073" s="110">
        <v>52303</v>
      </c>
      <c r="K7073" s="106">
        <v>5.05</v>
      </c>
      <c r="AF7073" s="35"/>
      <c r="AG7073" s="36"/>
      <c r="AH7073" s="36"/>
      <c r="AJ7073" s="37"/>
      <c r="AK7073" s="37"/>
    </row>
    <row r="7074" spans="6:37" x14ac:dyDescent="0.25">
      <c r="F7074" s="106"/>
      <c r="J7074" s="110">
        <v>52304</v>
      </c>
      <c r="K7074" s="106">
        <v>5.05</v>
      </c>
      <c r="AF7074" s="35"/>
      <c r="AG7074" s="36"/>
      <c r="AH7074" s="36"/>
      <c r="AJ7074" s="37"/>
      <c r="AK7074" s="37"/>
    </row>
    <row r="7075" spans="6:37" x14ac:dyDescent="0.25">
      <c r="F7075" s="106"/>
      <c r="J7075" s="110">
        <v>52305</v>
      </c>
      <c r="K7075" s="106">
        <v>5.05</v>
      </c>
      <c r="AF7075" s="35"/>
      <c r="AG7075" s="36"/>
      <c r="AH7075" s="36"/>
      <c r="AJ7075" s="37"/>
      <c r="AK7075" s="37"/>
    </row>
    <row r="7076" spans="6:37" x14ac:dyDescent="0.25">
      <c r="F7076" s="106"/>
      <c r="J7076" s="110">
        <v>52306</v>
      </c>
      <c r="K7076" s="106">
        <v>5.05</v>
      </c>
      <c r="AF7076" s="35"/>
      <c r="AG7076" s="36"/>
      <c r="AH7076" s="36"/>
      <c r="AJ7076" s="37"/>
      <c r="AK7076" s="37"/>
    </row>
    <row r="7077" spans="6:37" x14ac:dyDescent="0.25">
      <c r="F7077" s="106"/>
      <c r="J7077" s="110">
        <v>52307</v>
      </c>
      <c r="K7077" s="106">
        <v>5.05</v>
      </c>
      <c r="AF7077" s="35"/>
      <c r="AG7077" s="36"/>
      <c r="AH7077" s="36"/>
      <c r="AJ7077" s="37"/>
      <c r="AK7077" s="37"/>
    </row>
    <row r="7078" spans="6:37" x14ac:dyDescent="0.25">
      <c r="F7078" s="106"/>
      <c r="J7078" s="110">
        <v>52308</v>
      </c>
      <c r="K7078" s="106">
        <v>5.05</v>
      </c>
      <c r="AF7078" s="35"/>
      <c r="AG7078" s="36"/>
      <c r="AH7078" s="36"/>
      <c r="AJ7078" s="37"/>
      <c r="AK7078" s="37"/>
    </row>
    <row r="7079" spans="6:37" x14ac:dyDescent="0.25">
      <c r="F7079" s="106"/>
      <c r="J7079" s="110">
        <v>52309</v>
      </c>
      <c r="K7079" s="106">
        <v>5.05</v>
      </c>
      <c r="AF7079" s="35"/>
      <c r="AG7079" s="36"/>
      <c r="AH7079" s="36"/>
      <c r="AJ7079" s="37"/>
      <c r="AK7079" s="37"/>
    </row>
    <row r="7080" spans="6:37" x14ac:dyDescent="0.25">
      <c r="F7080" s="106"/>
      <c r="J7080" s="110">
        <v>52310</v>
      </c>
      <c r="K7080" s="106">
        <v>5.05</v>
      </c>
      <c r="AF7080" s="35"/>
      <c r="AG7080" s="36"/>
      <c r="AH7080" s="36"/>
      <c r="AJ7080" s="37"/>
      <c r="AK7080" s="37"/>
    </row>
    <row r="7081" spans="6:37" x14ac:dyDescent="0.25">
      <c r="F7081" s="106"/>
      <c r="J7081" s="110">
        <v>52311</v>
      </c>
      <c r="K7081" s="106">
        <v>5.05</v>
      </c>
      <c r="AF7081" s="35"/>
      <c r="AG7081" s="36"/>
      <c r="AH7081" s="36"/>
      <c r="AJ7081" s="37"/>
      <c r="AK7081" s="37"/>
    </row>
    <row r="7082" spans="6:37" x14ac:dyDescent="0.25">
      <c r="F7082" s="106"/>
      <c r="J7082" s="110">
        <v>52312</v>
      </c>
      <c r="K7082" s="106">
        <v>5.05</v>
      </c>
      <c r="AF7082" s="35"/>
      <c r="AG7082" s="36"/>
      <c r="AH7082" s="36"/>
      <c r="AJ7082" s="37"/>
      <c r="AK7082" s="37"/>
    </row>
    <row r="7083" spans="6:37" x14ac:dyDescent="0.25">
      <c r="F7083" s="106"/>
      <c r="J7083" s="110">
        <v>52313</v>
      </c>
      <c r="K7083" s="106">
        <v>5.05</v>
      </c>
      <c r="AF7083" s="35"/>
      <c r="AG7083" s="36"/>
      <c r="AH7083" s="36"/>
      <c r="AJ7083" s="37"/>
      <c r="AK7083" s="37"/>
    </row>
    <row r="7084" spans="6:37" x14ac:dyDescent="0.25">
      <c r="F7084" s="106"/>
      <c r="J7084" s="110">
        <v>52314</v>
      </c>
      <c r="K7084" s="106">
        <v>5.05</v>
      </c>
      <c r="AF7084" s="35"/>
      <c r="AG7084" s="36"/>
      <c r="AH7084" s="36"/>
      <c r="AJ7084" s="37"/>
      <c r="AK7084" s="37"/>
    </row>
    <row r="7085" spans="6:37" x14ac:dyDescent="0.25">
      <c r="F7085" s="106"/>
      <c r="J7085" s="110">
        <v>52315</v>
      </c>
      <c r="K7085" s="106">
        <v>5.05</v>
      </c>
      <c r="AF7085" s="35"/>
      <c r="AG7085" s="36"/>
      <c r="AH7085" s="36"/>
      <c r="AJ7085" s="37"/>
      <c r="AK7085" s="37"/>
    </row>
    <row r="7086" spans="6:37" x14ac:dyDescent="0.25">
      <c r="F7086" s="106"/>
      <c r="J7086" s="110">
        <v>52316</v>
      </c>
      <c r="K7086" s="106">
        <v>5.05</v>
      </c>
      <c r="AF7086" s="35"/>
      <c r="AG7086" s="36"/>
      <c r="AH7086" s="36"/>
      <c r="AJ7086" s="37"/>
      <c r="AK7086" s="37"/>
    </row>
    <row r="7087" spans="6:37" x14ac:dyDescent="0.25">
      <c r="F7087" s="106"/>
      <c r="J7087" s="110">
        <v>52317</v>
      </c>
      <c r="K7087" s="106">
        <v>5.05</v>
      </c>
      <c r="AF7087" s="35"/>
      <c r="AG7087" s="36"/>
      <c r="AH7087" s="36"/>
      <c r="AJ7087" s="37"/>
      <c r="AK7087" s="37"/>
    </row>
    <row r="7088" spans="6:37" x14ac:dyDescent="0.25">
      <c r="F7088" s="106"/>
      <c r="J7088" s="110">
        <v>52318</v>
      </c>
      <c r="K7088" s="106">
        <v>5.05</v>
      </c>
      <c r="AF7088" s="35"/>
      <c r="AG7088" s="36"/>
      <c r="AH7088" s="36"/>
      <c r="AJ7088" s="37"/>
      <c r="AK7088" s="37"/>
    </row>
    <row r="7089" spans="6:37" x14ac:dyDescent="0.25">
      <c r="F7089" s="106"/>
      <c r="J7089" s="110">
        <v>52319</v>
      </c>
      <c r="K7089" s="106">
        <v>5.05</v>
      </c>
      <c r="AF7089" s="35"/>
      <c r="AG7089" s="36"/>
      <c r="AH7089" s="36"/>
      <c r="AJ7089" s="37"/>
      <c r="AK7089" s="37"/>
    </row>
    <row r="7090" spans="6:37" x14ac:dyDescent="0.25">
      <c r="F7090" s="106"/>
      <c r="J7090" s="110">
        <v>52320</v>
      </c>
      <c r="K7090" s="106">
        <v>5.05</v>
      </c>
      <c r="AF7090" s="35"/>
      <c r="AG7090" s="36"/>
      <c r="AH7090" s="36"/>
      <c r="AJ7090" s="37"/>
      <c r="AK7090" s="37"/>
    </row>
    <row r="7091" spans="6:37" x14ac:dyDescent="0.25">
      <c r="F7091" s="106"/>
      <c r="J7091" s="110">
        <v>52321</v>
      </c>
      <c r="K7091" s="106">
        <v>5.05</v>
      </c>
      <c r="AF7091" s="35"/>
      <c r="AG7091" s="36"/>
      <c r="AH7091" s="36"/>
      <c r="AJ7091" s="37"/>
      <c r="AK7091" s="37"/>
    </row>
    <row r="7092" spans="6:37" x14ac:dyDescent="0.25">
      <c r="F7092" s="106"/>
      <c r="J7092" s="110">
        <v>52322</v>
      </c>
      <c r="K7092" s="106">
        <v>5.05</v>
      </c>
      <c r="AF7092" s="35"/>
      <c r="AG7092" s="36"/>
      <c r="AH7092" s="36"/>
      <c r="AJ7092" s="37"/>
      <c r="AK7092" s="37"/>
    </row>
    <row r="7093" spans="6:37" x14ac:dyDescent="0.25">
      <c r="F7093" s="106"/>
      <c r="J7093" s="110">
        <v>52323</v>
      </c>
      <c r="K7093" s="106">
        <v>5.05</v>
      </c>
      <c r="AF7093" s="35"/>
      <c r="AG7093" s="36"/>
      <c r="AH7093" s="36"/>
      <c r="AJ7093" s="37"/>
      <c r="AK7093" s="37"/>
    </row>
    <row r="7094" spans="6:37" x14ac:dyDescent="0.25">
      <c r="F7094" s="106"/>
      <c r="J7094" s="110">
        <v>52324</v>
      </c>
      <c r="K7094" s="106">
        <v>5.05</v>
      </c>
      <c r="AF7094" s="35"/>
      <c r="AG7094" s="36"/>
      <c r="AH7094" s="36"/>
      <c r="AJ7094" s="37"/>
      <c r="AK7094" s="37"/>
    </row>
    <row r="7095" spans="6:37" x14ac:dyDescent="0.25">
      <c r="F7095" s="106"/>
      <c r="J7095" s="110">
        <v>52325</v>
      </c>
      <c r="K7095" s="106">
        <v>5.05</v>
      </c>
      <c r="AF7095" s="35"/>
      <c r="AG7095" s="36"/>
      <c r="AH7095" s="36"/>
      <c r="AJ7095" s="37"/>
      <c r="AK7095" s="37"/>
    </row>
    <row r="7096" spans="6:37" x14ac:dyDescent="0.25">
      <c r="F7096" s="106"/>
      <c r="J7096" s="110">
        <v>52326</v>
      </c>
      <c r="K7096" s="106">
        <v>5.05</v>
      </c>
      <c r="AF7096" s="35"/>
      <c r="AG7096" s="36"/>
      <c r="AH7096" s="36"/>
      <c r="AJ7096" s="37"/>
      <c r="AK7096" s="37"/>
    </row>
    <row r="7097" spans="6:37" x14ac:dyDescent="0.25">
      <c r="F7097" s="106"/>
      <c r="J7097" s="110">
        <v>52327</v>
      </c>
      <c r="K7097" s="106">
        <v>5.05</v>
      </c>
      <c r="AF7097" s="35"/>
      <c r="AG7097" s="36"/>
      <c r="AH7097" s="36"/>
      <c r="AJ7097" s="37"/>
      <c r="AK7097" s="37"/>
    </row>
    <row r="7098" spans="6:37" x14ac:dyDescent="0.25">
      <c r="F7098" s="106"/>
      <c r="J7098" s="110">
        <v>52328</v>
      </c>
      <c r="K7098" s="106">
        <v>5.05</v>
      </c>
      <c r="AF7098" s="35"/>
      <c r="AG7098" s="36"/>
      <c r="AH7098" s="36"/>
      <c r="AJ7098" s="37"/>
      <c r="AK7098" s="37"/>
    </row>
    <row r="7099" spans="6:37" x14ac:dyDescent="0.25">
      <c r="F7099" s="106"/>
      <c r="J7099" s="110">
        <v>52329</v>
      </c>
      <c r="K7099" s="106">
        <v>5.05</v>
      </c>
      <c r="AF7099" s="35"/>
      <c r="AG7099" s="36"/>
      <c r="AH7099" s="36"/>
      <c r="AJ7099" s="37"/>
      <c r="AK7099" s="37"/>
    </row>
    <row r="7100" spans="6:37" x14ac:dyDescent="0.25">
      <c r="F7100" s="106"/>
      <c r="J7100" s="110">
        <v>52330</v>
      </c>
      <c r="K7100" s="106">
        <v>5.05</v>
      </c>
      <c r="AF7100" s="35"/>
      <c r="AG7100" s="36"/>
      <c r="AH7100" s="36"/>
      <c r="AJ7100" s="37"/>
      <c r="AK7100" s="37"/>
    </row>
    <row r="7101" spans="6:37" x14ac:dyDescent="0.25">
      <c r="F7101" s="106"/>
      <c r="J7101" s="110">
        <v>52331</v>
      </c>
      <c r="K7101" s="106">
        <v>5.05</v>
      </c>
      <c r="AF7101" s="35"/>
      <c r="AG7101" s="36"/>
      <c r="AH7101" s="36"/>
      <c r="AJ7101" s="37"/>
      <c r="AK7101" s="37"/>
    </row>
    <row r="7102" spans="6:37" x14ac:dyDescent="0.25">
      <c r="F7102" s="106"/>
      <c r="J7102" s="110">
        <v>52332</v>
      </c>
      <c r="K7102" s="106">
        <v>5.05</v>
      </c>
      <c r="AF7102" s="35"/>
      <c r="AG7102" s="36"/>
      <c r="AH7102" s="36"/>
      <c r="AJ7102" s="37"/>
      <c r="AK7102" s="37"/>
    </row>
    <row r="7103" spans="6:37" x14ac:dyDescent="0.25">
      <c r="F7103" s="106"/>
      <c r="J7103" s="110">
        <v>52333</v>
      </c>
      <c r="K7103" s="106">
        <v>5.05</v>
      </c>
      <c r="AF7103" s="35"/>
      <c r="AG7103" s="36"/>
      <c r="AH7103" s="36"/>
      <c r="AJ7103" s="37"/>
      <c r="AK7103" s="37"/>
    </row>
    <row r="7104" spans="6:37" x14ac:dyDescent="0.25">
      <c r="F7104" s="106"/>
      <c r="J7104" s="110">
        <v>52334</v>
      </c>
      <c r="K7104" s="106">
        <v>5.05</v>
      </c>
      <c r="AF7104" s="35"/>
      <c r="AG7104" s="36"/>
      <c r="AH7104" s="36"/>
      <c r="AJ7104" s="37"/>
      <c r="AK7104" s="37"/>
    </row>
    <row r="7105" spans="6:37" x14ac:dyDescent="0.25">
      <c r="F7105" s="106"/>
      <c r="J7105" s="110">
        <v>52335</v>
      </c>
      <c r="K7105" s="106">
        <v>5.05</v>
      </c>
      <c r="AF7105" s="35"/>
      <c r="AG7105" s="36"/>
      <c r="AH7105" s="36"/>
      <c r="AJ7105" s="37"/>
      <c r="AK7105" s="37"/>
    </row>
    <row r="7106" spans="6:37" x14ac:dyDescent="0.25">
      <c r="F7106" s="106"/>
      <c r="J7106" s="110">
        <v>52336</v>
      </c>
      <c r="K7106" s="106">
        <v>5.05</v>
      </c>
      <c r="AF7106" s="35"/>
      <c r="AG7106" s="36"/>
      <c r="AH7106" s="36"/>
      <c r="AJ7106" s="37"/>
      <c r="AK7106" s="37"/>
    </row>
    <row r="7107" spans="6:37" x14ac:dyDescent="0.25">
      <c r="F7107" s="106"/>
      <c r="J7107" s="110">
        <v>52337</v>
      </c>
      <c r="K7107" s="106">
        <v>5.05</v>
      </c>
      <c r="AF7107" s="35"/>
      <c r="AG7107" s="36"/>
      <c r="AH7107" s="36"/>
      <c r="AJ7107" s="37"/>
      <c r="AK7107" s="37"/>
    </row>
    <row r="7108" spans="6:37" x14ac:dyDescent="0.25">
      <c r="F7108" s="106"/>
      <c r="J7108" s="110">
        <v>52338</v>
      </c>
      <c r="K7108" s="106">
        <v>5.05</v>
      </c>
      <c r="AF7108" s="35"/>
      <c r="AG7108" s="36"/>
      <c r="AH7108" s="36"/>
      <c r="AJ7108" s="37"/>
      <c r="AK7108" s="37"/>
    </row>
    <row r="7109" spans="6:37" x14ac:dyDescent="0.25">
      <c r="F7109" s="106"/>
      <c r="J7109" s="110">
        <v>52339</v>
      </c>
      <c r="K7109" s="106">
        <v>5.05</v>
      </c>
      <c r="AF7109" s="35"/>
      <c r="AG7109" s="36"/>
      <c r="AH7109" s="36"/>
      <c r="AJ7109" s="37"/>
      <c r="AK7109" s="37"/>
    </row>
    <row r="7110" spans="6:37" x14ac:dyDescent="0.25">
      <c r="F7110" s="106"/>
      <c r="J7110" s="110">
        <v>52340</v>
      </c>
      <c r="K7110" s="106">
        <v>5.05</v>
      </c>
      <c r="AF7110" s="35"/>
      <c r="AG7110" s="36"/>
      <c r="AH7110" s="36"/>
      <c r="AJ7110" s="37"/>
      <c r="AK7110" s="37"/>
    </row>
    <row r="7111" spans="6:37" x14ac:dyDescent="0.25">
      <c r="F7111" s="106"/>
      <c r="J7111" s="110">
        <v>52341</v>
      </c>
      <c r="K7111" s="106">
        <v>5.05</v>
      </c>
      <c r="AF7111" s="35"/>
      <c r="AG7111" s="36"/>
      <c r="AH7111" s="36"/>
      <c r="AJ7111" s="37"/>
      <c r="AK7111" s="37"/>
    </row>
    <row r="7112" spans="6:37" x14ac:dyDescent="0.25">
      <c r="F7112" s="106"/>
      <c r="J7112" s="110">
        <v>52342</v>
      </c>
      <c r="K7112" s="106">
        <v>5.05</v>
      </c>
      <c r="AF7112" s="35"/>
      <c r="AG7112" s="36"/>
      <c r="AH7112" s="36"/>
      <c r="AJ7112" s="37"/>
      <c r="AK7112" s="37"/>
    </row>
    <row r="7113" spans="6:37" x14ac:dyDescent="0.25">
      <c r="F7113" s="106"/>
      <c r="J7113" s="110">
        <v>52343</v>
      </c>
      <c r="K7113" s="106">
        <v>5.05</v>
      </c>
      <c r="AF7113" s="35"/>
      <c r="AG7113" s="36"/>
      <c r="AH7113" s="36"/>
      <c r="AJ7113" s="37"/>
      <c r="AK7113" s="37"/>
    </row>
    <row r="7114" spans="6:37" x14ac:dyDescent="0.25">
      <c r="F7114" s="106"/>
      <c r="J7114" s="110">
        <v>52344</v>
      </c>
      <c r="K7114" s="106">
        <v>5.05</v>
      </c>
      <c r="AF7114" s="35"/>
      <c r="AG7114" s="36"/>
      <c r="AH7114" s="36"/>
      <c r="AJ7114" s="37"/>
      <c r="AK7114" s="37"/>
    </row>
    <row r="7115" spans="6:37" x14ac:dyDescent="0.25">
      <c r="F7115" s="106"/>
      <c r="J7115" s="110">
        <v>52345</v>
      </c>
      <c r="K7115" s="106">
        <v>5.05</v>
      </c>
      <c r="AF7115" s="35"/>
      <c r="AG7115" s="36"/>
      <c r="AH7115" s="36"/>
      <c r="AJ7115" s="37"/>
      <c r="AK7115" s="37"/>
    </row>
    <row r="7116" spans="6:37" x14ac:dyDescent="0.25">
      <c r="F7116" s="106"/>
      <c r="J7116" s="110">
        <v>52346</v>
      </c>
      <c r="K7116" s="106">
        <v>5.05</v>
      </c>
      <c r="AF7116" s="35"/>
      <c r="AG7116" s="36"/>
      <c r="AH7116" s="36"/>
      <c r="AJ7116" s="37"/>
      <c r="AK7116" s="37"/>
    </row>
    <row r="7117" spans="6:37" x14ac:dyDescent="0.25">
      <c r="F7117" s="106"/>
      <c r="J7117" s="110">
        <v>52347</v>
      </c>
      <c r="K7117" s="106">
        <v>5.05</v>
      </c>
      <c r="AF7117" s="35"/>
      <c r="AG7117" s="36"/>
      <c r="AH7117" s="36"/>
      <c r="AJ7117" s="37"/>
      <c r="AK7117" s="37"/>
    </row>
    <row r="7118" spans="6:37" x14ac:dyDescent="0.25">
      <c r="F7118" s="106"/>
      <c r="J7118" s="110">
        <v>52348</v>
      </c>
      <c r="K7118" s="106">
        <v>5.05</v>
      </c>
      <c r="AF7118" s="35"/>
      <c r="AG7118" s="36"/>
      <c r="AH7118" s="36"/>
      <c r="AJ7118" s="37"/>
      <c r="AK7118" s="37"/>
    </row>
    <row r="7119" spans="6:37" x14ac:dyDescent="0.25">
      <c r="F7119" s="106"/>
      <c r="J7119" s="110">
        <v>52349</v>
      </c>
      <c r="K7119" s="106">
        <v>5.05</v>
      </c>
      <c r="AF7119" s="35"/>
      <c r="AG7119" s="36"/>
      <c r="AH7119" s="36"/>
      <c r="AJ7119" s="37"/>
      <c r="AK7119" s="37"/>
    </row>
    <row r="7120" spans="6:37" x14ac:dyDescent="0.25">
      <c r="F7120" s="106"/>
      <c r="J7120" s="110">
        <v>52350</v>
      </c>
      <c r="K7120" s="106">
        <v>5.05</v>
      </c>
      <c r="AF7120" s="35"/>
      <c r="AG7120" s="36"/>
      <c r="AH7120" s="36"/>
      <c r="AJ7120" s="37"/>
      <c r="AK7120" s="37"/>
    </row>
    <row r="7121" spans="6:37" x14ac:dyDescent="0.25">
      <c r="F7121" s="106"/>
      <c r="J7121" s="110">
        <v>52351</v>
      </c>
      <c r="K7121" s="106">
        <v>5.05</v>
      </c>
      <c r="AF7121" s="35"/>
      <c r="AG7121" s="36"/>
      <c r="AH7121" s="36"/>
      <c r="AJ7121" s="37"/>
      <c r="AK7121" s="37"/>
    </row>
    <row r="7122" spans="6:37" x14ac:dyDescent="0.25">
      <c r="F7122" s="106"/>
      <c r="J7122" s="110">
        <v>52352</v>
      </c>
      <c r="K7122" s="106">
        <v>5.05</v>
      </c>
      <c r="AF7122" s="35"/>
      <c r="AG7122" s="36"/>
      <c r="AH7122" s="36"/>
      <c r="AJ7122" s="37"/>
      <c r="AK7122" s="37"/>
    </row>
    <row r="7123" spans="6:37" x14ac:dyDescent="0.25">
      <c r="F7123" s="106"/>
      <c r="J7123" s="110">
        <v>52353</v>
      </c>
      <c r="K7123" s="106">
        <v>5.05</v>
      </c>
      <c r="AF7123" s="35"/>
      <c r="AG7123" s="36"/>
      <c r="AH7123" s="36"/>
      <c r="AJ7123" s="37"/>
      <c r="AK7123" s="37"/>
    </row>
    <row r="7124" spans="6:37" x14ac:dyDescent="0.25">
      <c r="F7124" s="106"/>
      <c r="J7124" s="110">
        <v>52354</v>
      </c>
      <c r="K7124" s="106">
        <v>5.05</v>
      </c>
      <c r="AF7124" s="35"/>
      <c r="AG7124" s="36"/>
      <c r="AH7124" s="36"/>
      <c r="AJ7124" s="37"/>
      <c r="AK7124" s="37"/>
    </row>
    <row r="7125" spans="6:37" x14ac:dyDescent="0.25">
      <c r="F7125" s="106"/>
      <c r="J7125" s="110">
        <v>52355</v>
      </c>
      <c r="K7125" s="106">
        <v>5.05</v>
      </c>
      <c r="AF7125" s="35"/>
      <c r="AG7125" s="36"/>
      <c r="AH7125" s="36"/>
      <c r="AJ7125" s="37"/>
      <c r="AK7125" s="37"/>
    </row>
    <row r="7126" spans="6:37" x14ac:dyDescent="0.25">
      <c r="F7126" s="106"/>
      <c r="J7126" s="110">
        <v>52356</v>
      </c>
      <c r="K7126" s="106">
        <v>5.05</v>
      </c>
      <c r="AF7126" s="35"/>
      <c r="AG7126" s="36"/>
      <c r="AH7126" s="36"/>
      <c r="AJ7126" s="37"/>
      <c r="AK7126" s="37"/>
    </row>
    <row r="7127" spans="6:37" x14ac:dyDescent="0.25">
      <c r="F7127" s="106"/>
      <c r="J7127" s="110">
        <v>52357</v>
      </c>
      <c r="K7127" s="106">
        <v>5.05</v>
      </c>
      <c r="AF7127" s="35"/>
      <c r="AG7127" s="36"/>
      <c r="AH7127" s="36"/>
      <c r="AJ7127" s="37"/>
      <c r="AK7127" s="37"/>
    </row>
    <row r="7128" spans="6:37" x14ac:dyDescent="0.25">
      <c r="F7128" s="106"/>
      <c r="J7128" s="110">
        <v>52358</v>
      </c>
      <c r="K7128" s="106">
        <v>5.05</v>
      </c>
      <c r="AF7128" s="35"/>
      <c r="AG7128" s="36"/>
      <c r="AH7128" s="36"/>
      <c r="AJ7128" s="37"/>
      <c r="AK7128" s="37"/>
    </row>
    <row r="7129" spans="6:37" x14ac:dyDescent="0.25">
      <c r="F7129" s="106"/>
      <c r="J7129" s="110">
        <v>52359</v>
      </c>
      <c r="K7129" s="106">
        <v>5.05</v>
      </c>
      <c r="AF7129" s="35"/>
      <c r="AG7129" s="36"/>
      <c r="AH7129" s="36"/>
      <c r="AJ7129" s="37"/>
      <c r="AK7129" s="37"/>
    </row>
    <row r="7130" spans="6:37" x14ac:dyDescent="0.25">
      <c r="F7130" s="106"/>
      <c r="J7130" s="110">
        <v>52360</v>
      </c>
      <c r="K7130" s="106">
        <v>5.05</v>
      </c>
      <c r="AF7130" s="35"/>
      <c r="AG7130" s="36"/>
      <c r="AH7130" s="36"/>
      <c r="AJ7130" s="37"/>
      <c r="AK7130" s="37"/>
    </row>
    <row r="7131" spans="6:37" x14ac:dyDescent="0.25">
      <c r="F7131" s="106"/>
      <c r="J7131" s="110">
        <v>52361</v>
      </c>
      <c r="K7131" s="106">
        <v>5.05</v>
      </c>
      <c r="AF7131" s="35"/>
      <c r="AG7131" s="36"/>
      <c r="AH7131" s="36"/>
      <c r="AJ7131" s="37"/>
      <c r="AK7131" s="37"/>
    </row>
    <row r="7132" spans="6:37" x14ac:dyDescent="0.25">
      <c r="F7132" s="106"/>
      <c r="J7132" s="110">
        <v>52362</v>
      </c>
      <c r="K7132" s="106">
        <v>5.05</v>
      </c>
      <c r="AF7132" s="35"/>
      <c r="AG7132" s="36"/>
      <c r="AH7132" s="36"/>
      <c r="AJ7132" s="37"/>
      <c r="AK7132" s="37"/>
    </row>
    <row r="7133" spans="6:37" x14ac:dyDescent="0.25">
      <c r="F7133" s="106"/>
      <c r="J7133" s="110">
        <v>52363</v>
      </c>
      <c r="K7133" s="106">
        <v>5.05</v>
      </c>
      <c r="AF7133" s="35"/>
      <c r="AG7133" s="36"/>
      <c r="AH7133" s="36"/>
      <c r="AJ7133" s="37"/>
      <c r="AK7133" s="37"/>
    </row>
    <row r="7134" spans="6:37" x14ac:dyDescent="0.25">
      <c r="F7134" s="106"/>
      <c r="J7134" s="110">
        <v>52364</v>
      </c>
      <c r="K7134" s="106">
        <v>5.05</v>
      </c>
      <c r="AF7134" s="35"/>
      <c r="AG7134" s="36"/>
      <c r="AH7134" s="36"/>
      <c r="AJ7134" s="37"/>
      <c r="AK7134" s="37"/>
    </row>
    <row r="7135" spans="6:37" x14ac:dyDescent="0.25">
      <c r="F7135" s="106"/>
      <c r="J7135" s="110">
        <v>52365</v>
      </c>
      <c r="K7135" s="106">
        <v>5.05</v>
      </c>
      <c r="AF7135" s="35"/>
      <c r="AG7135" s="36"/>
      <c r="AH7135" s="36"/>
      <c r="AJ7135" s="37"/>
      <c r="AK7135" s="37"/>
    </row>
    <row r="7136" spans="6:37" x14ac:dyDescent="0.25">
      <c r="F7136" s="106"/>
      <c r="J7136" s="110">
        <v>52366</v>
      </c>
      <c r="K7136" s="106">
        <v>5.05</v>
      </c>
      <c r="AF7136" s="35"/>
      <c r="AG7136" s="36"/>
      <c r="AH7136" s="36"/>
      <c r="AJ7136" s="37"/>
      <c r="AK7136" s="37"/>
    </row>
    <row r="7137" spans="6:37" x14ac:dyDescent="0.25">
      <c r="F7137" s="106"/>
      <c r="J7137" s="110">
        <v>52367</v>
      </c>
      <c r="K7137" s="106">
        <v>5.05</v>
      </c>
      <c r="AF7137" s="35"/>
      <c r="AG7137" s="36"/>
      <c r="AH7137" s="36"/>
      <c r="AJ7137" s="37"/>
      <c r="AK7137" s="37"/>
    </row>
    <row r="7138" spans="6:37" x14ac:dyDescent="0.25">
      <c r="F7138" s="106"/>
      <c r="J7138" s="110">
        <v>52368</v>
      </c>
      <c r="K7138" s="106">
        <v>5.05</v>
      </c>
      <c r="AF7138" s="35"/>
      <c r="AG7138" s="36"/>
      <c r="AH7138" s="36"/>
      <c r="AJ7138" s="37"/>
      <c r="AK7138" s="37"/>
    </row>
    <row r="7139" spans="6:37" x14ac:dyDescent="0.25">
      <c r="F7139" s="106"/>
      <c r="J7139" s="110">
        <v>52369</v>
      </c>
      <c r="K7139" s="106">
        <v>5.05</v>
      </c>
      <c r="AF7139" s="35"/>
      <c r="AG7139" s="36"/>
      <c r="AH7139" s="36"/>
      <c r="AJ7139" s="37"/>
      <c r="AK7139" s="37"/>
    </row>
    <row r="7140" spans="6:37" x14ac:dyDescent="0.25">
      <c r="F7140" s="106"/>
      <c r="J7140" s="110">
        <v>52370</v>
      </c>
      <c r="K7140" s="106">
        <v>5.05</v>
      </c>
      <c r="AF7140" s="35"/>
      <c r="AG7140" s="36"/>
      <c r="AH7140" s="36"/>
      <c r="AJ7140" s="37"/>
      <c r="AK7140" s="37"/>
    </row>
    <row r="7141" spans="6:37" x14ac:dyDescent="0.25">
      <c r="F7141" s="106"/>
      <c r="J7141" s="110">
        <v>52371</v>
      </c>
      <c r="K7141" s="106">
        <v>5.05</v>
      </c>
      <c r="AF7141" s="35"/>
      <c r="AG7141" s="36"/>
      <c r="AH7141" s="36"/>
      <c r="AJ7141" s="37"/>
      <c r="AK7141" s="37"/>
    </row>
    <row r="7142" spans="6:37" x14ac:dyDescent="0.25">
      <c r="F7142" s="106"/>
      <c r="J7142" s="110">
        <v>52372</v>
      </c>
      <c r="K7142" s="106">
        <v>5.05</v>
      </c>
      <c r="AF7142" s="35"/>
      <c r="AG7142" s="36"/>
      <c r="AH7142" s="36"/>
      <c r="AJ7142" s="37"/>
      <c r="AK7142" s="37"/>
    </row>
    <row r="7143" spans="6:37" x14ac:dyDescent="0.25">
      <c r="F7143" s="106"/>
      <c r="J7143" s="110">
        <v>52373</v>
      </c>
      <c r="K7143" s="106">
        <v>5.05</v>
      </c>
      <c r="AF7143" s="35"/>
      <c r="AG7143" s="36"/>
      <c r="AH7143" s="36"/>
      <c r="AJ7143" s="37"/>
      <c r="AK7143" s="37"/>
    </row>
    <row r="7144" spans="6:37" x14ac:dyDescent="0.25">
      <c r="F7144" s="106"/>
      <c r="J7144" s="110">
        <v>52374</v>
      </c>
      <c r="K7144" s="106">
        <v>5.05</v>
      </c>
      <c r="AF7144" s="35"/>
      <c r="AG7144" s="36"/>
      <c r="AH7144" s="36"/>
      <c r="AJ7144" s="37"/>
      <c r="AK7144" s="37"/>
    </row>
    <row r="7145" spans="6:37" x14ac:dyDescent="0.25">
      <c r="F7145" s="106"/>
      <c r="J7145" s="110">
        <v>52375</v>
      </c>
      <c r="K7145" s="106">
        <v>5.05</v>
      </c>
      <c r="AF7145" s="35"/>
      <c r="AG7145" s="36"/>
      <c r="AH7145" s="36"/>
      <c r="AJ7145" s="37"/>
      <c r="AK7145" s="37"/>
    </row>
    <row r="7146" spans="6:37" x14ac:dyDescent="0.25">
      <c r="F7146" s="106"/>
      <c r="J7146" s="110">
        <v>52376</v>
      </c>
      <c r="K7146" s="106">
        <v>5.05</v>
      </c>
      <c r="AF7146" s="35"/>
      <c r="AG7146" s="36"/>
      <c r="AH7146" s="36"/>
      <c r="AJ7146" s="37"/>
      <c r="AK7146" s="37"/>
    </row>
    <row r="7147" spans="6:37" x14ac:dyDescent="0.25">
      <c r="F7147" s="106"/>
      <c r="J7147" s="110">
        <v>52377</v>
      </c>
      <c r="K7147" s="106">
        <v>5.05</v>
      </c>
      <c r="AF7147" s="35"/>
      <c r="AG7147" s="36"/>
      <c r="AH7147" s="36"/>
      <c r="AJ7147" s="37"/>
      <c r="AK7147" s="37"/>
    </row>
    <row r="7148" spans="6:37" x14ac:dyDescent="0.25">
      <c r="F7148" s="106"/>
      <c r="J7148" s="110">
        <v>52378</v>
      </c>
      <c r="K7148" s="106">
        <v>5.05</v>
      </c>
      <c r="AF7148" s="35"/>
      <c r="AG7148" s="36"/>
      <c r="AH7148" s="36"/>
      <c r="AJ7148" s="37"/>
      <c r="AK7148" s="37"/>
    </row>
    <row r="7149" spans="6:37" x14ac:dyDescent="0.25">
      <c r="F7149" s="106"/>
      <c r="J7149" s="110">
        <v>52379</v>
      </c>
      <c r="K7149" s="106">
        <v>5.05</v>
      </c>
      <c r="AF7149" s="35"/>
      <c r="AG7149" s="36"/>
      <c r="AH7149" s="36"/>
      <c r="AJ7149" s="37"/>
      <c r="AK7149" s="37"/>
    </row>
    <row r="7150" spans="6:37" x14ac:dyDescent="0.25">
      <c r="F7150" s="106"/>
      <c r="J7150" s="110">
        <v>52380</v>
      </c>
      <c r="K7150" s="106">
        <v>5.05</v>
      </c>
      <c r="AF7150" s="35"/>
      <c r="AG7150" s="36"/>
      <c r="AH7150" s="36"/>
      <c r="AJ7150" s="37"/>
      <c r="AK7150" s="37"/>
    </row>
    <row r="7151" spans="6:37" x14ac:dyDescent="0.25">
      <c r="F7151" s="106"/>
      <c r="J7151" s="110">
        <v>52381</v>
      </c>
      <c r="K7151" s="106">
        <v>5.05</v>
      </c>
      <c r="AF7151" s="35"/>
      <c r="AG7151" s="36"/>
      <c r="AH7151" s="36"/>
      <c r="AJ7151" s="37"/>
      <c r="AK7151" s="37"/>
    </row>
    <row r="7152" spans="6:37" x14ac:dyDescent="0.25">
      <c r="F7152" s="106"/>
      <c r="J7152" s="110">
        <v>52382</v>
      </c>
      <c r="K7152" s="106">
        <v>5.05</v>
      </c>
      <c r="AF7152" s="35"/>
      <c r="AG7152" s="36"/>
      <c r="AH7152" s="36"/>
      <c r="AJ7152" s="37"/>
      <c r="AK7152" s="37"/>
    </row>
    <row r="7153" spans="6:37" x14ac:dyDescent="0.25">
      <c r="F7153" s="106"/>
      <c r="J7153" s="110">
        <v>52383</v>
      </c>
      <c r="K7153" s="106">
        <v>5.05</v>
      </c>
      <c r="AF7153" s="35"/>
      <c r="AG7153" s="36"/>
      <c r="AH7153" s="36"/>
      <c r="AJ7153" s="37"/>
      <c r="AK7153" s="37"/>
    </row>
    <row r="7154" spans="6:37" x14ac:dyDescent="0.25">
      <c r="F7154" s="106"/>
      <c r="J7154" s="110">
        <v>52384</v>
      </c>
      <c r="K7154" s="106">
        <v>5.05</v>
      </c>
      <c r="AF7154" s="35"/>
      <c r="AG7154" s="36"/>
      <c r="AH7154" s="36"/>
      <c r="AJ7154" s="37"/>
      <c r="AK7154" s="37"/>
    </row>
    <row r="7155" spans="6:37" x14ac:dyDescent="0.25">
      <c r="F7155" s="106"/>
      <c r="J7155" s="110">
        <v>52385</v>
      </c>
      <c r="K7155" s="106">
        <v>5.05</v>
      </c>
      <c r="AF7155" s="35"/>
      <c r="AG7155" s="36"/>
      <c r="AH7155" s="36"/>
      <c r="AJ7155" s="37"/>
      <c r="AK7155" s="37"/>
    </row>
    <row r="7156" spans="6:37" x14ac:dyDescent="0.25">
      <c r="F7156" s="106"/>
      <c r="J7156" s="110">
        <v>52386</v>
      </c>
      <c r="K7156" s="106">
        <v>5.05</v>
      </c>
      <c r="AF7156" s="35"/>
      <c r="AG7156" s="36"/>
      <c r="AH7156" s="36"/>
      <c r="AJ7156" s="37"/>
      <c r="AK7156" s="37"/>
    </row>
    <row r="7157" spans="6:37" x14ac:dyDescent="0.25">
      <c r="F7157" s="106"/>
      <c r="J7157" s="110">
        <v>52387</v>
      </c>
      <c r="K7157" s="106">
        <v>5.05</v>
      </c>
      <c r="AF7157" s="35"/>
      <c r="AG7157" s="36"/>
      <c r="AH7157" s="36"/>
      <c r="AJ7157" s="37"/>
      <c r="AK7157" s="37"/>
    </row>
    <row r="7158" spans="6:37" x14ac:dyDescent="0.25">
      <c r="F7158" s="106"/>
      <c r="J7158" s="110">
        <v>52388</v>
      </c>
      <c r="K7158" s="106">
        <v>5.05</v>
      </c>
      <c r="AF7158" s="35"/>
      <c r="AG7158" s="36"/>
      <c r="AH7158" s="36"/>
      <c r="AJ7158" s="37"/>
      <c r="AK7158" s="37"/>
    </row>
    <row r="7159" spans="6:37" x14ac:dyDescent="0.25">
      <c r="F7159" s="106"/>
      <c r="J7159" s="110">
        <v>52389</v>
      </c>
      <c r="K7159" s="106">
        <v>5.05</v>
      </c>
      <c r="AF7159" s="35"/>
      <c r="AG7159" s="36"/>
      <c r="AH7159" s="36"/>
      <c r="AJ7159" s="37"/>
      <c r="AK7159" s="37"/>
    </row>
    <row r="7160" spans="6:37" x14ac:dyDescent="0.25">
      <c r="F7160" s="106"/>
      <c r="J7160" s="110">
        <v>52390</v>
      </c>
      <c r="K7160" s="106">
        <v>5.05</v>
      </c>
      <c r="AF7160" s="35"/>
      <c r="AG7160" s="36"/>
      <c r="AH7160" s="36"/>
      <c r="AJ7160" s="37"/>
      <c r="AK7160" s="37"/>
    </row>
    <row r="7161" spans="6:37" x14ac:dyDescent="0.25">
      <c r="F7161" s="106"/>
      <c r="J7161" s="110">
        <v>52391</v>
      </c>
      <c r="K7161" s="106">
        <v>5.05</v>
      </c>
      <c r="AF7161" s="35"/>
      <c r="AG7161" s="36"/>
      <c r="AH7161" s="36"/>
      <c r="AJ7161" s="37"/>
      <c r="AK7161" s="37"/>
    </row>
    <row r="7162" spans="6:37" x14ac:dyDescent="0.25">
      <c r="F7162" s="106"/>
      <c r="J7162" s="110">
        <v>52392</v>
      </c>
      <c r="K7162" s="106">
        <v>5.05</v>
      </c>
      <c r="AF7162" s="35"/>
      <c r="AG7162" s="36"/>
      <c r="AH7162" s="36"/>
      <c r="AJ7162" s="37"/>
      <c r="AK7162" s="37"/>
    </row>
    <row r="7163" spans="6:37" x14ac:dyDescent="0.25">
      <c r="F7163" s="106"/>
      <c r="J7163" s="110">
        <v>52393</v>
      </c>
      <c r="K7163" s="106">
        <v>5.05</v>
      </c>
      <c r="AF7163" s="35"/>
      <c r="AG7163" s="36"/>
      <c r="AH7163" s="36"/>
      <c r="AJ7163" s="37"/>
      <c r="AK7163" s="37"/>
    </row>
    <row r="7164" spans="6:37" x14ac:dyDescent="0.25">
      <c r="F7164" s="106"/>
      <c r="J7164" s="110">
        <v>52394</v>
      </c>
      <c r="K7164" s="106">
        <v>5.05</v>
      </c>
      <c r="AF7164" s="35"/>
      <c r="AG7164" s="36"/>
      <c r="AH7164" s="36"/>
      <c r="AJ7164" s="37"/>
      <c r="AK7164" s="37"/>
    </row>
    <row r="7165" spans="6:37" x14ac:dyDescent="0.25">
      <c r="F7165" s="106"/>
      <c r="J7165" s="110">
        <v>52395</v>
      </c>
      <c r="K7165" s="106">
        <v>5.05</v>
      </c>
      <c r="AF7165" s="35"/>
      <c r="AG7165" s="36"/>
      <c r="AH7165" s="36"/>
      <c r="AJ7165" s="37"/>
      <c r="AK7165" s="37"/>
    </row>
    <row r="7166" spans="6:37" x14ac:dyDescent="0.25">
      <c r="F7166" s="106"/>
      <c r="J7166" s="110">
        <v>52396</v>
      </c>
      <c r="K7166" s="106">
        <v>5.05</v>
      </c>
      <c r="AF7166" s="35"/>
      <c r="AG7166" s="36"/>
      <c r="AH7166" s="36"/>
      <c r="AJ7166" s="37"/>
      <c r="AK7166" s="37"/>
    </row>
    <row r="7167" spans="6:37" x14ac:dyDescent="0.25">
      <c r="F7167" s="106"/>
      <c r="J7167" s="110">
        <v>52397</v>
      </c>
      <c r="K7167" s="106">
        <v>5.05</v>
      </c>
      <c r="AF7167" s="35"/>
      <c r="AG7167" s="36"/>
      <c r="AH7167" s="36"/>
      <c r="AJ7167" s="37"/>
      <c r="AK7167" s="37"/>
    </row>
    <row r="7168" spans="6:37" x14ac:dyDescent="0.25">
      <c r="F7168" s="106"/>
      <c r="J7168" s="110">
        <v>52398</v>
      </c>
      <c r="K7168" s="106">
        <v>5.05</v>
      </c>
      <c r="AF7168" s="35"/>
      <c r="AG7168" s="36"/>
      <c r="AH7168" s="36"/>
      <c r="AJ7168" s="37"/>
      <c r="AK7168" s="37"/>
    </row>
    <row r="7169" spans="6:37" x14ac:dyDescent="0.25">
      <c r="F7169" s="106"/>
      <c r="J7169" s="110">
        <v>52399</v>
      </c>
      <c r="K7169" s="106">
        <v>5.05</v>
      </c>
      <c r="AF7169" s="35"/>
      <c r="AG7169" s="36"/>
      <c r="AH7169" s="36"/>
      <c r="AJ7169" s="37"/>
      <c r="AK7169" s="37"/>
    </row>
    <row r="7170" spans="6:37" x14ac:dyDescent="0.25">
      <c r="F7170" s="106"/>
      <c r="J7170" s="110">
        <v>52400</v>
      </c>
      <c r="K7170" s="106">
        <v>5.05</v>
      </c>
      <c r="AF7170" s="35"/>
      <c r="AG7170" s="36"/>
      <c r="AH7170" s="36"/>
      <c r="AJ7170" s="37"/>
      <c r="AK7170" s="37"/>
    </row>
    <row r="7171" spans="6:37" x14ac:dyDescent="0.25">
      <c r="F7171" s="106"/>
      <c r="J7171" s="110">
        <v>52401</v>
      </c>
      <c r="K7171" s="106">
        <v>5.05</v>
      </c>
      <c r="AF7171" s="35"/>
      <c r="AG7171" s="36"/>
      <c r="AH7171" s="36"/>
      <c r="AJ7171" s="37"/>
      <c r="AK7171" s="37"/>
    </row>
    <row r="7172" spans="6:37" x14ac:dyDescent="0.25">
      <c r="F7172" s="106"/>
      <c r="J7172" s="110">
        <v>52402</v>
      </c>
      <c r="K7172" s="106">
        <v>5.05</v>
      </c>
      <c r="AF7172" s="35"/>
      <c r="AG7172" s="36"/>
      <c r="AH7172" s="36"/>
      <c r="AJ7172" s="37"/>
      <c r="AK7172" s="37"/>
    </row>
    <row r="7173" spans="6:37" x14ac:dyDescent="0.25">
      <c r="F7173" s="106"/>
      <c r="J7173" s="110">
        <v>52403</v>
      </c>
      <c r="K7173" s="106">
        <v>5.05</v>
      </c>
      <c r="AF7173" s="35"/>
      <c r="AG7173" s="36"/>
      <c r="AH7173" s="36"/>
      <c r="AJ7173" s="37"/>
      <c r="AK7173" s="37"/>
    </row>
    <row r="7174" spans="6:37" x14ac:dyDescent="0.25">
      <c r="F7174" s="106"/>
      <c r="J7174" s="110">
        <v>52404</v>
      </c>
      <c r="K7174" s="106">
        <v>5.05</v>
      </c>
      <c r="AF7174" s="35"/>
      <c r="AG7174" s="36"/>
      <c r="AH7174" s="36"/>
      <c r="AJ7174" s="37"/>
      <c r="AK7174" s="37"/>
    </row>
    <row r="7175" spans="6:37" x14ac:dyDescent="0.25">
      <c r="F7175" s="106"/>
      <c r="J7175" s="110">
        <v>52405</v>
      </c>
      <c r="K7175" s="106">
        <v>5.05</v>
      </c>
      <c r="AF7175" s="35"/>
      <c r="AG7175" s="36"/>
      <c r="AH7175" s="36"/>
      <c r="AJ7175" s="37"/>
      <c r="AK7175" s="37"/>
    </row>
    <row r="7176" spans="6:37" x14ac:dyDescent="0.25">
      <c r="F7176" s="106"/>
      <c r="J7176" s="110">
        <v>52406</v>
      </c>
      <c r="K7176" s="106">
        <v>5.05</v>
      </c>
      <c r="AF7176" s="35"/>
      <c r="AG7176" s="36"/>
      <c r="AH7176" s="36"/>
      <c r="AJ7176" s="37"/>
      <c r="AK7176" s="37"/>
    </row>
    <row r="7177" spans="6:37" x14ac:dyDescent="0.25">
      <c r="F7177" s="106"/>
      <c r="J7177" s="110">
        <v>52407</v>
      </c>
      <c r="K7177" s="106">
        <v>5.05</v>
      </c>
      <c r="AF7177" s="35"/>
      <c r="AG7177" s="36"/>
      <c r="AH7177" s="36"/>
      <c r="AJ7177" s="37"/>
      <c r="AK7177" s="37"/>
    </row>
    <row r="7178" spans="6:37" x14ac:dyDescent="0.25">
      <c r="F7178" s="106"/>
      <c r="J7178" s="110">
        <v>52408</v>
      </c>
      <c r="K7178" s="106">
        <v>5.05</v>
      </c>
      <c r="AF7178" s="35"/>
      <c r="AG7178" s="36"/>
      <c r="AH7178" s="36"/>
      <c r="AJ7178" s="37"/>
      <c r="AK7178" s="37"/>
    </row>
    <row r="7179" spans="6:37" x14ac:dyDescent="0.25">
      <c r="F7179" s="106"/>
      <c r="J7179" s="110">
        <v>52409</v>
      </c>
      <c r="K7179" s="106">
        <v>5.05</v>
      </c>
      <c r="AF7179" s="35"/>
      <c r="AG7179" s="36"/>
      <c r="AH7179" s="36"/>
      <c r="AJ7179" s="37"/>
      <c r="AK7179" s="37"/>
    </row>
    <row r="7180" spans="6:37" x14ac:dyDescent="0.25">
      <c r="F7180" s="106"/>
      <c r="J7180" s="110">
        <v>52410</v>
      </c>
      <c r="K7180" s="106">
        <v>5.05</v>
      </c>
      <c r="AF7180" s="35"/>
      <c r="AG7180" s="36"/>
      <c r="AH7180" s="36"/>
      <c r="AJ7180" s="37"/>
      <c r="AK7180" s="37"/>
    </row>
    <row r="7181" spans="6:37" x14ac:dyDescent="0.25">
      <c r="F7181" s="106"/>
      <c r="J7181" s="110">
        <v>52411</v>
      </c>
      <c r="K7181" s="106">
        <v>5.05</v>
      </c>
      <c r="AF7181" s="35"/>
      <c r="AG7181" s="36"/>
      <c r="AH7181" s="36"/>
      <c r="AJ7181" s="37"/>
      <c r="AK7181" s="37"/>
    </row>
    <row r="7182" spans="6:37" x14ac:dyDescent="0.25">
      <c r="F7182" s="106"/>
      <c r="J7182" s="110">
        <v>52412</v>
      </c>
      <c r="K7182" s="106">
        <v>5.05</v>
      </c>
      <c r="AF7182" s="35"/>
      <c r="AG7182" s="36"/>
      <c r="AH7182" s="36"/>
      <c r="AJ7182" s="37"/>
      <c r="AK7182" s="37"/>
    </row>
    <row r="7183" spans="6:37" x14ac:dyDescent="0.25">
      <c r="F7183" s="106"/>
      <c r="J7183" s="110">
        <v>52413</v>
      </c>
      <c r="K7183" s="106">
        <v>5.05</v>
      </c>
      <c r="AF7183" s="35"/>
      <c r="AG7183" s="36"/>
      <c r="AH7183" s="36"/>
      <c r="AJ7183" s="37"/>
      <c r="AK7183" s="37"/>
    </row>
    <row r="7184" spans="6:37" x14ac:dyDescent="0.25">
      <c r="F7184" s="106"/>
      <c r="J7184" s="110">
        <v>52414</v>
      </c>
      <c r="K7184" s="106">
        <v>5.05</v>
      </c>
      <c r="AF7184" s="35"/>
      <c r="AG7184" s="36"/>
      <c r="AH7184" s="36"/>
      <c r="AJ7184" s="37"/>
      <c r="AK7184" s="37"/>
    </row>
    <row r="7185" spans="6:37" x14ac:dyDescent="0.25">
      <c r="F7185" s="106"/>
      <c r="J7185" s="110">
        <v>52415</v>
      </c>
      <c r="K7185" s="106">
        <v>5.05</v>
      </c>
      <c r="AF7185" s="35"/>
      <c r="AG7185" s="36"/>
      <c r="AH7185" s="36"/>
      <c r="AJ7185" s="37"/>
      <c r="AK7185" s="37"/>
    </row>
    <row r="7186" spans="6:37" x14ac:dyDescent="0.25">
      <c r="F7186" s="106"/>
      <c r="J7186" s="110">
        <v>52416</v>
      </c>
      <c r="K7186" s="106">
        <v>5.05</v>
      </c>
      <c r="AF7186" s="35"/>
      <c r="AG7186" s="36"/>
      <c r="AH7186" s="36"/>
      <c r="AJ7186" s="37"/>
      <c r="AK7186" s="37"/>
    </row>
    <row r="7187" spans="6:37" x14ac:dyDescent="0.25">
      <c r="F7187" s="106"/>
      <c r="J7187" s="110">
        <v>52417</v>
      </c>
      <c r="K7187" s="106">
        <v>5.05</v>
      </c>
      <c r="AF7187" s="35"/>
      <c r="AG7187" s="36"/>
      <c r="AH7187" s="36"/>
      <c r="AJ7187" s="37"/>
      <c r="AK7187" s="37"/>
    </row>
    <row r="7188" spans="6:37" x14ac:dyDescent="0.25">
      <c r="F7188" s="106"/>
      <c r="J7188" s="110">
        <v>52418</v>
      </c>
      <c r="K7188" s="106">
        <v>5.05</v>
      </c>
      <c r="AF7188" s="35"/>
      <c r="AG7188" s="36"/>
      <c r="AH7188" s="36"/>
      <c r="AJ7188" s="37"/>
      <c r="AK7188" s="37"/>
    </row>
    <row r="7189" spans="6:37" x14ac:dyDescent="0.25">
      <c r="F7189" s="106"/>
      <c r="J7189" s="110">
        <v>52419</v>
      </c>
      <c r="K7189" s="106">
        <v>5.05</v>
      </c>
      <c r="AF7189" s="35"/>
      <c r="AG7189" s="36"/>
      <c r="AH7189" s="36"/>
      <c r="AJ7189" s="37"/>
      <c r="AK7189" s="37"/>
    </row>
    <row r="7190" spans="6:37" x14ac:dyDescent="0.25">
      <c r="F7190" s="106"/>
      <c r="J7190" s="110">
        <v>52420</v>
      </c>
      <c r="K7190" s="106">
        <v>5.05</v>
      </c>
      <c r="AF7190" s="35"/>
      <c r="AG7190" s="36"/>
      <c r="AH7190" s="36"/>
      <c r="AJ7190" s="37"/>
      <c r="AK7190" s="37"/>
    </row>
    <row r="7191" spans="6:37" x14ac:dyDescent="0.25">
      <c r="F7191" s="106"/>
      <c r="J7191" s="110">
        <v>52421</v>
      </c>
      <c r="K7191" s="106">
        <v>5.05</v>
      </c>
      <c r="AF7191" s="35"/>
      <c r="AG7191" s="36"/>
      <c r="AH7191" s="36"/>
      <c r="AJ7191" s="37"/>
      <c r="AK7191" s="37"/>
    </row>
    <row r="7192" spans="6:37" x14ac:dyDescent="0.25">
      <c r="F7192" s="106"/>
      <c r="J7192" s="110">
        <v>52422</v>
      </c>
      <c r="K7192" s="106">
        <v>5.05</v>
      </c>
      <c r="AF7192" s="35"/>
      <c r="AG7192" s="36"/>
      <c r="AH7192" s="36"/>
      <c r="AJ7192" s="37"/>
      <c r="AK7192" s="37"/>
    </row>
    <row r="7193" spans="6:37" x14ac:dyDescent="0.25">
      <c r="F7193" s="106"/>
      <c r="J7193" s="110">
        <v>52423</v>
      </c>
      <c r="K7193" s="106">
        <v>5.05</v>
      </c>
      <c r="AF7193" s="35"/>
      <c r="AG7193" s="36"/>
      <c r="AH7193" s="36"/>
      <c r="AJ7193" s="37"/>
      <c r="AK7193" s="37"/>
    </row>
    <row r="7194" spans="6:37" x14ac:dyDescent="0.25">
      <c r="F7194" s="106"/>
      <c r="J7194" s="110">
        <v>52424</v>
      </c>
      <c r="K7194" s="106">
        <v>5.05</v>
      </c>
      <c r="AF7194" s="35"/>
      <c r="AG7194" s="36"/>
      <c r="AH7194" s="36"/>
      <c r="AJ7194" s="37"/>
      <c r="AK7194" s="37"/>
    </row>
    <row r="7195" spans="6:37" x14ac:dyDescent="0.25">
      <c r="F7195" s="106"/>
      <c r="J7195" s="110">
        <v>52425</v>
      </c>
      <c r="K7195" s="106">
        <v>5.05</v>
      </c>
      <c r="AF7195" s="35"/>
      <c r="AG7195" s="36"/>
      <c r="AH7195" s="36"/>
      <c r="AJ7195" s="37"/>
      <c r="AK7195" s="37"/>
    </row>
    <row r="7196" spans="6:37" x14ac:dyDescent="0.25">
      <c r="F7196" s="106"/>
      <c r="J7196" s="110">
        <v>52426</v>
      </c>
      <c r="K7196" s="106">
        <v>5.05</v>
      </c>
      <c r="AF7196" s="35"/>
      <c r="AG7196" s="36"/>
      <c r="AH7196" s="36"/>
      <c r="AJ7196" s="37"/>
      <c r="AK7196" s="37"/>
    </row>
    <row r="7197" spans="6:37" x14ac:dyDescent="0.25">
      <c r="F7197" s="106"/>
      <c r="J7197" s="110">
        <v>52427</v>
      </c>
      <c r="K7197" s="106">
        <v>5.05</v>
      </c>
      <c r="AF7197" s="35"/>
      <c r="AG7197" s="36"/>
      <c r="AH7197" s="36"/>
      <c r="AJ7197" s="37"/>
      <c r="AK7197" s="37"/>
    </row>
    <row r="7198" spans="6:37" x14ac:dyDescent="0.25">
      <c r="F7198" s="106"/>
      <c r="J7198" s="110">
        <v>52428</v>
      </c>
      <c r="K7198" s="106">
        <v>5.05</v>
      </c>
      <c r="AF7198" s="35"/>
      <c r="AG7198" s="36"/>
      <c r="AH7198" s="36"/>
      <c r="AJ7198" s="37"/>
      <c r="AK7198" s="37"/>
    </row>
    <row r="7199" spans="6:37" x14ac:dyDescent="0.25">
      <c r="F7199" s="106"/>
      <c r="J7199" s="110">
        <v>52429</v>
      </c>
      <c r="K7199" s="106">
        <v>5.05</v>
      </c>
      <c r="AF7199" s="35"/>
      <c r="AG7199" s="36"/>
      <c r="AH7199" s="36"/>
      <c r="AJ7199" s="37"/>
      <c r="AK7199" s="37"/>
    </row>
    <row r="7200" spans="6:37" x14ac:dyDescent="0.25">
      <c r="F7200" s="106"/>
      <c r="J7200" s="110">
        <v>52430</v>
      </c>
      <c r="K7200" s="106">
        <v>5.05</v>
      </c>
      <c r="AF7200" s="35"/>
      <c r="AG7200" s="36"/>
      <c r="AH7200" s="36"/>
      <c r="AJ7200" s="37"/>
      <c r="AK7200" s="37"/>
    </row>
    <row r="7201" spans="6:37" x14ac:dyDescent="0.25">
      <c r="F7201" s="106"/>
      <c r="J7201" s="110">
        <v>52431</v>
      </c>
      <c r="K7201" s="106">
        <v>5.05</v>
      </c>
      <c r="AF7201" s="35"/>
      <c r="AG7201" s="36"/>
      <c r="AH7201" s="36"/>
      <c r="AJ7201" s="37"/>
      <c r="AK7201" s="37"/>
    </row>
    <row r="7202" spans="6:37" x14ac:dyDescent="0.25">
      <c r="F7202" s="106"/>
      <c r="J7202" s="110">
        <v>52432</v>
      </c>
      <c r="K7202" s="106">
        <v>5.05</v>
      </c>
      <c r="AF7202" s="35"/>
      <c r="AG7202" s="36"/>
      <c r="AH7202" s="36"/>
      <c r="AJ7202" s="37"/>
      <c r="AK7202" s="37"/>
    </row>
    <row r="7203" spans="6:37" x14ac:dyDescent="0.25">
      <c r="F7203" s="106"/>
      <c r="J7203" s="110">
        <v>52433</v>
      </c>
      <c r="K7203" s="106">
        <v>5.05</v>
      </c>
      <c r="AF7203" s="35"/>
      <c r="AG7203" s="36"/>
      <c r="AH7203" s="36"/>
      <c r="AJ7203" s="37"/>
      <c r="AK7203" s="37"/>
    </row>
    <row r="7204" spans="6:37" x14ac:dyDescent="0.25">
      <c r="F7204" s="106"/>
      <c r="J7204" s="110">
        <v>52434</v>
      </c>
      <c r="K7204" s="106">
        <v>5.05</v>
      </c>
      <c r="AF7204" s="35"/>
      <c r="AG7204" s="36"/>
      <c r="AH7204" s="36"/>
      <c r="AJ7204" s="37"/>
      <c r="AK7204" s="37"/>
    </row>
    <row r="7205" spans="6:37" x14ac:dyDescent="0.25">
      <c r="F7205" s="106"/>
      <c r="J7205" s="110">
        <v>52435</v>
      </c>
      <c r="K7205" s="106">
        <v>5.05</v>
      </c>
      <c r="AF7205" s="35"/>
      <c r="AG7205" s="36"/>
      <c r="AH7205" s="36"/>
      <c r="AJ7205" s="37"/>
      <c r="AK7205" s="37"/>
    </row>
    <row r="7206" spans="6:37" x14ac:dyDescent="0.25">
      <c r="F7206" s="106"/>
      <c r="J7206" s="110">
        <v>52436</v>
      </c>
      <c r="K7206" s="106">
        <v>5.05</v>
      </c>
      <c r="AF7206" s="35"/>
      <c r="AG7206" s="36"/>
      <c r="AH7206" s="36"/>
      <c r="AJ7206" s="37"/>
      <c r="AK7206" s="37"/>
    </row>
    <row r="7207" spans="6:37" x14ac:dyDescent="0.25">
      <c r="F7207" s="106"/>
      <c r="J7207" s="110">
        <v>52437</v>
      </c>
      <c r="K7207" s="106">
        <v>5.05</v>
      </c>
      <c r="AF7207" s="35"/>
      <c r="AG7207" s="36"/>
      <c r="AH7207" s="36"/>
      <c r="AJ7207" s="37"/>
      <c r="AK7207" s="37"/>
    </row>
    <row r="7208" spans="6:37" x14ac:dyDescent="0.25">
      <c r="F7208" s="106"/>
      <c r="J7208" s="110">
        <v>52438</v>
      </c>
      <c r="K7208" s="106">
        <v>5.05</v>
      </c>
      <c r="AF7208" s="35"/>
      <c r="AG7208" s="36"/>
      <c r="AH7208" s="36"/>
      <c r="AJ7208" s="37"/>
      <c r="AK7208" s="37"/>
    </row>
    <row r="7209" spans="6:37" x14ac:dyDescent="0.25">
      <c r="F7209" s="106"/>
      <c r="J7209" s="110">
        <v>52439</v>
      </c>
      <c r="K7209" s="106">
        <v>5.05</v>
      </c>
      <c r="AF7209" s="35"/>
      <c r="AG7209" s="36"/>
      <c r="AH7209" s="36"/>
      <c r="AJ7209" s="37"/>
      <c r="AK7209" s="37"/>
    </row>
    <row r="7210" spans="6:37" x14ac:dyDescent="0.25">
      <c r="F7210" s="106"/>
      <c r="J7210" s="110">
        <v>52440</v>
      </c>
      <c r="K7210" s="106">
        <v>5.05</v>
      </c>
      <c r="AF7210" s="35"/>
      <c r="AG7210" s="36"/>
      <c r="AH7210" s="36"/>
      <c r="AJ7210" s="37"/>
      <c r="AK7210" s="37"/>
    </row>
    <row r="7211" spans="6:37" x14ac:dyDescent="0.25">
      <c r="F7211" s="106"/>
      <c r="J7211" s="110">
        <v>52441</v>
      </c>
      <c r="K7211" s="106">
        <v>5.05</v>
      </c>
      <c r="AF7211" s="35"/>
      <c r="AG7211" s="36"/>
      <c r="AH7211" s="36"/>
      <c r="AJ7211" s="37"/>
      <c r="AK7211" s="37"/>
    </row>
    <row r="7212" spans="6:37" x14ac:dyDescent="0.25">
      <c r="F7212" s="106"/>
      <c r="J7212" s="110">
        <v>52442</v>
      </c>
      <c r="K7212" s="106">
        <v>5.05</v>
      </c>
      <c r="AF7212" s="35"/>
      <c r="AG7212" s="36"/>
      <c r="AH7212" s="36"/>
      <c r="AJ7212" s="37"/>
      <c r="AK7212" s="37"/>
    </row>
    <row r="7213" spans="6:37" x14ac:dyDescent="0.25">
      <c r="F7213" s="106"/>
      <c r="J7213" s="110">
        <v>52443</v>
      </c>
      <c r="K7213" s="106">
        <v>5.05</v>
      </c>
      <c r="AF7213" s="35"/>
      <c r="AG7213" s="36"/>
      <c r="AH7213" s="36"/>
      <c r="AJ7213" s="37"/>
      <c r="AK7213" s="37"/>
    </row>
    <row r="7214" spans="6:37" x14ac:dyDescent="0.25">
      <c r="F7214" s="106"/>
      <c r="J7214" s="110">
        <v>52444</v>
      </c>
      <c r="K7214" s="106">
        <v>5.05</v>
      </c>
      <c r="AF7214" s="35"/>
      <c r="AG7214" s="36"/>
      <c r="AH7214" s="36"/>
      <c r="AJ7214" s="37"/>
      <c r="AK7214" s="37"/>
    </row>
    <row r="7215" spans="6:37" x14ac:dyDescent="0.25">
      <c r="F7215" s="106"/>
      <c r="J7215" s="110">
        <v>52445</v>
      </c>
      <c r="K7215" s="106">
        <v>5.05</v>
      </c>
      <c r="AF7215" s="35"/>
      <c r="AG7215" s="36"/>
      <c r="AH7215" s="36"/>
      <c r="AJ7215" s="37"/>
      <c r="AK7215" s="37"/>
    </row>
    <row r="7216" spans="6:37" x14ac:dyDescent="0.25">
      <c r="F7216" s="106"/>
      <c r="J7216" s="110">
        <v>52446</v>
      </c>
      <c r="K7216" s="106">
        <v>5.05</v>
      </c>
      <c r="AF7216" s="35"/>
      <c r="AG7216" s="36"/>
      <c r="AH7216" s="36"/>
      <c r="AJ7216" s="37"/>
      <c r="AK7216" s="37"/>
    </row>
    <row r="7217" spans="6:37" x14ac:dyDescent="0.25">
      <c r="F7217" s="106"/>
      <c r="J7217" s="110">
        <v>52447</v>
      </c>
      <c r="K7217" s="106">
        <v>5.05</v>
      </c>
      <c r="AF7217" s="35"/>
      <c r="AG7217" s="36"/>
      <c r="AH7217" s="36"/>
      <c r="AJ7217" s="37"/>
      <c r="AK7217" s="37"/>
    </row>
    <row r="7218" spans="6:37" x14ac:dyDescent="0.25">
      <c r="F7218" s="106"/>
      <c r="J7218" s="110">
        <v>52448</v>
      </c>
      <c r="K7218" s="106">
        <v>5.05</v>
      </c>
      <c r="AF7218" s="35"/>
      <c r="AG7218" s="36"/>
      <c r="AH7218" s="36"/>
      <c r="AJ7218" s="37"/>
      <c r="AK7218" s="37"/>
    </row>
    <row r="7219" spans="6:37" x14ac:dyDescent="0.25">
      <c r="F7219" s="106"/>
      <c r="J7219" s="110">
        <v>52449</v>
      </c>
      <c r="K7219" s="106">
        <v>5.05</v>
      </c>
      <c r="AF7219" s="35"/>
      <c r="AG7219" s="36"/>
      <c r="AH7219" s="36"/>
      <c r="AJ7219" s="37"/>
      <c r="AK7219" s="37"/>
    </row>
    <row r="7220" spans="6:37" x14ac:dyDescent="0.25">
      <c r="F7220" s="106"/>
      <c r="J7220" s="110">
        <v>52450</v>
      </c>
      <c r="K7220" s="106">
        <v>5.05</v>
      </c>
      <c r="AF7220" s="35"/>
      <c r="AG7220" s="36"/>
      <c r="AH7220" s="36"/>
      <c r="AJ7220" s="37"/>
      <c r="AK7220" s="37"/>
    </row>
    <row r="7221" spans="6:37" x14ac:dyDescent="0.25">
      <c r="F7221" s="106"/>
      <c r="J7221" s="110">
        <v>52451</v>
      </c>
      <c r="K7221" s="106">
        <v>5.05</v>
      </c>
      <c r="AF7221" s="35"/>
      <c r="AG7221" s="36"/>
      <c r="AH7221" s="36"/>
      <c r="AJ7221" s="37"/>
      <c r="AK7221" s="37"/>
    </row>
    <row r="7222" spans="6:37" x14ac:dyDescent="0.25">
      <c r="F7222" s="106"/>
      <c r="J7222" s="110">
        <v>52452</v>
      </c>
      <c r="K7222" s="106">
        <v>5.05</v>
      </c>
      <c r="AF7222" s="35"/>
      <c r="AG7222" s="36"/>
      <c r="AH7222" s="36"/>
      <c r="AJ7222" s="37"/>
      <c r="AK7222" s="37"/>
    </row>
    <row r="7223" spans="6:37" x14ac:dyDescent="0.25">
      <c r="F7223" s="106"/>
      <c r="J7223" s="110">
        <v>52453</v>
      </c>
      <c r="K7223" s="106">
        <v>5.05</v>
      </c>
      <c r="AF7223" s="35"/>
      <c r="AG7223" s="36"/>
      <c r="AH7223" s="36"/>
      <c r="AJ7223" s="37"/>
      <c r="AK7223" s="37"/>
    </row>
    <row r="7224" spans="6:37" x14ac:dyDescent="0.25">
      <c r="F7224" s="106"/>
      <c r="J7224" s="110">
        <v>52454</v>
      </c>
      <c r="K7224" s="106">
        <v>5.05</v>
      </c>
      <c r="AF7224" s="35"/>
      <c r="AG7224" s="36"/>
      <c r="AH7224" s="36"/>
      <c r="AJ7224" s="37"/>
      <c r="AK7224" s="37"/>
    </row>
    <row r="7225" spans="6:37" x14ac:dyDescent="0.25">
      <c r="F7225" s="106"/>
      <c r="J7225" s="110">
        <v>52455</v>
      </c>
      <c r="K7225" s="106">
        <v>5.05</v>
      </c>
      <c r="AF7225" s="35"/>
      <c r="AG7225" s="36"/>
      <c r="AH7225" s="36"/>
      <c r="AJ7225" s="37"/>
      <c r="AK7225" s="37"/>
    </row>
    <row r="7226" spans="6:37" x14ac:dyDescent="0.25">
      <c r="F7226" s="106"/>
      <c r="J7226" s="110">
        <v>52456</v>
      </c>
      <c r="K7226" s="106">
        <v>5.05</v>
      </c>
      <c r="AF7226" s="35"/>
      <c r="AG7226" s="36"/>
      <c r="AH7226" s="36"/>
      <c r="AJ7226" s="37"/>
      <c r="AK7226" s="37"/>
    </row>
    <row r="7227" spans="6:37" x14ac:dyDescent="0.25">
      <c r="F7227" s="106"/>
      <c r="J7227" s="110">
        <v>52457</v>
      </c>
      <c r="K7227" s="106">
        <v>5.05</v>
      </c>
      <c r="AF7227" s="35"/>
      <c r="AG7227" s="36"/>
      <c r="AH7227" s="36"/>
      <c r="AJ7227" s="37"/>
      <c r="AK7227" s="37"/>
    </row>
    <row r="7228" spans="6:37" x14ac:dyDescent="0.25">
      <c r="F7228" s="106"/>
      <c r="J7228" s="110">
        <v>52458</v>
      </c>
      <c r="K7228" s="106">
        <v>5.05</v>
      </c>
      <c r="AF7228" s="35"/>
      <c r="AG7228" s="36"/>
      <c r="AH7228" s="36"/>
      <c r="AJ7228" s="37"/>
      <c r="AK7228" s="37"/>
    </row>
    <row r="7229" spans="6:37" x14ac:dyDescent="0.25">
      <c r="F7229" s="106"/>
      <c r="J7229" s="110">
        <v>52459</v>
      </c>
      <c r="K7229" s="106">
        <v>5.05</v>
      </c>
      <c r="AF7229" s="35"/>
      <c r="AG7229" s="36"/>
      <c r="AH7229" s="36"/>
      <c r="AJ7229" s="37"/>
      <c r="AK7229" s="37"/>
    </row>
    <row r="7230" spans="6:37" x14ac:dyDescent="0.25">
      <c r="F7230" s="106"/>
      <c r="J7230" s="110">
        <v>52460</v>
      </c>
      <c r="K7230" s="106">
        <v>5.05</v>
      </c>
      <c r="AF7230" s="35"/>
      <c r="AG7230" s="36"/>
      <c r="AH7230" s="36"/>
      <c r="AJ7230" s="37"/>
      <c r="AK7230" s="37"/>
    </row>
    <row r="7231" spans="6:37" x14ac:dyDescent="0.25">
      <c r="F7231" s="106"/>
      <c r="J7231" s="110">
        <v>52461</v>
      </c>
      <c r="K7231" s="106">
        <v>5.05</v>
      </c>
      <c r="AF7231" s="35"/>
      <c r="AG7231" s="36"/>
      <c r="AH7231" s="36"/>
      <c r="AJ7231" s="37"/>
      <c r="AK7231" s="37"/>
    </row>
    <row r="7232" spans="6:37" x14ac:dyDescent="0.25">
      <c r="F7232" s="106"/>
      <c r="J7232" s="110">
        <v>52462</v>
      </c>
      <c r="K7232" s="106">
        <v>5.05</v>
      </c>
      <c r="AF7232" s="35"/>
      <c r="AG7232" s="36"/>
      <c r="AH7232" s="36"/>
      <c r="AJ7232" s="37"/>
      <c r="AK7232" s="37"/>
    </row>
    <row r="7233" spans="6:37" x14ac:dyDescent="0.25">
      <c r="F7233" s="106"/>
      <c r="J7233" s="110">
        <v>52463</v>
      </c>
      <c r="K7233" s="106">
        <v>5.05</v>
      </c>
      <c r="AF7233" s="35"/>
      <c r="AG7233" s="36"/>
      <c r="AH7233" s="36"/>
      <c r="AJ7233" s="37"/>
      <c r="AK7233" s="37"/>
    </row>
    <row r="7234" spans="6:37" x14ac:dyDescent="0.25">
      <c r="F7234" s="106"/>
      <c r="J7234" s="110">
        <v>52464</v>
      </c>
      <c r="K7234" s="106">
        <v>5.05</v>
      </c>
      <c r="AF7234" s="35"/>
      <c r="AG7234" s="36"/>
      <c r="AH7234" s="36"/>
      <c r="AJ7234" s="37"/>
      <c r="AK7234" s="37"/>
    </row>
    <row r="7235" spans="6:37" x14ac:dyDescent="0.25">
      <c r="F7235" s="106"/>
      <c r="J7235" s="110">
        <v>52465</v>
      </c>
      <c r="K7235" s="106">
        <v>5.05</v>
      </c>
      <c r="AF7235" s="35"/>
      <c r="AG7235" s="36"/>
      <c r="AH7235" s="36"/>
      <c r="AJ7235" s="37"/>
      <c r="AK7235" s="37"/>
    </row>
    <row r="7236" spans="6:37" x14ac:dyDescent="0.25">
      <c r="F7236" s="106"/>
      <c r="J7236" s="110">
        <v>52466</v>
      </c>
      <c r="K7236" s="106">
        <v>5.05</v>
      </c>
      <c r="AF7236" s="35"/>
      <c r="AG7236" s="36"/>
      <c r="AH7236" s="36"/>
      <c r="AJ7236" s="37"/>
      <c r="AK7236" s="37"/>
    </row>
    <row r="7237" spans="6:37" x14ac:dyDescent="0.25">
      <c r="F7237" s="106"/>
      <c r="J7237" s="110">
        <v>52467</v>
      </c>
      <c r="K7237" s="106">
        <v>5.05</v>
      </c>
      <c r="AF7237" s="35"/>
      <c r="AG7237" s="36"/>
      <c r="AH7237" s="36"/>
      <c r="AJ7237" s="37"/>
      <c r="AK7237" s="37"/>
    </row>
    <row r="7238" spans="6:37" x14ac:dyDescent="0.25">
      <c r="F7238" s="106"/>
      <c r="J7238" s="110">
        <v>52468</v>
      </c>
      <c r="K7238" s="106">
        <v>5.05</v>
      </c>
      <c r="AF7238" s="35"/>
      <c r="AG7238" s="36"/>
      <c r="AH7238" s="36"/>
      <c r="AJ7238" s="37"/>
      <c r="AK7238" s="37"/>
    </row>
    <row r="7239" spans="6:37" x14ac:dyDescent="0.25">
      <c r="F7239" s="106"/>
      <c r="J7239" s="110">
        <v>52469</v>
      </c>
      <c r="K7239" s="106">
        <v>5.05</v>
      </c>
      <c r="AF7239" s="35"/>
      <c r="AG7239" s="36"/>
      <c r="AH7239" s="36"/>
      <c r="AJ7239" s="37"/>
      <c r="AK7239" s="37"/>
    </row>
    <row r="7240" spans="6:37" x14ac:dyDescent="0.25">
      <c r="F7240" s="106"/>
      <c r="J7240" s="110">
        <v>52470</v>
      </c>
      <c r="K7240" s="106">
        <v>5.05</v>
      </c>
      <c r="AF7240" s="35"/>
      <c r="AG7240" s="36"/>
      <c r="AH7240" s="36"/>
      <c r="AJ7240" s="37"/>
      <c r="AK7240" s="37"/>
    </row>
    <row r="7241" spans="6:37" x14ac:dyDescent="0.25">
      <c r="F7241" s="106"/>
      <c r="J7241" s="110">
        <v>52471</v>
      </c>
      <c r="K7241" s="106">
        <v>5.05</v>
      </c>
      <c r="AF7241" s="35"/>
      <c r="AG7241" s="36"/>
      <c r="AH7241" s="36"/>
      <c r="AJ7241" s="37"/>
      <c r="AK7241" s="37"/>
    </row>
    <row r="7242" spans="6:37" x14ac:dyDescent="0.25">
      <c r="F7242" s="106"/>
      <c r="J7242" s="110">
        <v>52472</v>
      </c>
      <c r="K7242" s="106">
        <v>5.05</v>
      </c>
      <c r="AF7242" s="35"/>
      <c r="AG7242" s="36"/>
      <c r="AH7242" s="36"/>
      <c r="AJ7242" s="37"/>
      <c r="AK7242" s="37"/>
    </row>
    <row r="7243" spans="6:37" x14ac:dyDescent="0.25">
      <c r="F7243" s="106"/>
      <c r="J7243" s="110">
        <v>52473</v>
      </c>
      <c r="K7243" s="106">
        <v>5.05</v>
      </c>
      <c r="AF7243" s="35"/>
      <c r="AG7243" s="36"/>
      <c r="AH7243" s="36"/>
      <c r="AJ7243" s="37"/>
      <c r="AK7243" s="37"/>
    </row>
    <row r="7244" spans="6:37" x14ac:dyDescent="0.25">
      <c r="F7244" s="106"/>
      <c r="J7244" s="110">
        <v>52474</v>
      </c>
      <c r="K7244" s="106">
        <v>5.05</v>
      </c>
      <c r="AF7244" s="35"/>
      <c r="AG7244" s="36"/>
      <c r="AH7244" s="36"/>
      <c r="AJ7244" s="37"/>
      <c r="AK7244" s="37"/>
    </row>
    <row r="7245" spans="6:37" x14ac:dyDescent="0.25">
      <c r="F7245" s="106"/>
      <c r="J7245" s="110">
        <v>52475</v>
      </c>
      <c r="K7245" s="106">
        <v>5.05</v>
      </c>
      <c r="AF7245" s="35"/>
      <c r="AG7245" s="36"/>
      <c r="AH7245" s="36"/>
      <c r="AJ7245" s="37"/>
      <c r="AK7245" s="37"/>
    </row>
    <row r="7246" spans="6:37" x14ac:dyDescent="0.25">
      <c r="F7246" s="106"/>
      <c r="J7246" s="110">
        <v>52476</v>
      </c>
      <c r="K7246" s="106">
        <v>5.05</v>
      </c>
      <c r="AF7246" s="35"/>
      <c r="AG7246" s="36"/>
      <c r="AH7246" s="36"/>
      <c r="AJ7246" s="37"/>
      <c r="AK7246" s="37"/>
    </row>
    <row r="7247" spans="6:37" x14ac:dyDescent="0.25">
      <c r="F7247" s="106"/>
      <c r="J7247" s="110">
        <v>52477</v>
      </c>
      <c r="K7247" s="106">
        <v>5.05</v>
      </c>
      <c r="AF7247" s="35"/>
      <c r="AG7247" s="36"/>
      <c r="AH7247" s="36"/>
      <c r="AJ7247" s="37"/>
      <c r="AK7247" s="37"/>
    </row>
    <row r="7248" spans="6:37" x14ac:dyDescent="0.25">
      <c r="F7248" s="106"/>
      <c r="J7248" s="110">
        <v>52478</v>
      </c>
      <c r="K7248" s="106">
        <v>5.05</v>
      </c>
      <c r="AF7248" s="35"/>
      <c r="AG7248" s="36"/>
      <c r="AH7248" s="36"/>
      <c r="AJ7248" s="37"/>
      <c r="AK7248" s="37"/>
    </row>
    <row r="7249" spans="6:37" x14ac:dyDescent="0.25">
      <c r="F7249" s="106"/>
      <c r="J7249" s="110">
        <v>52479</v>
      </c>
      <c r="K7249" s="106">
        <v>5.05</v>
      </c>
      <c r="AF7249" s="35"/>
      <c r="AG7249" s="36"/>
      <c r="AH7249" s="36"/>
      <c r="AJ7249" s="37"/>
      <c r="AK7249" s="37"/>
    </row>
    <row r="7250" spans="6:37" x14ac:dyDescent="0.25">
      <c r="F7250" s="106"/>
      <c r="J7250" s="110">
        <v>52480</v>
      </c>
      <c r="K7250" s="106">
        <v>5.05</v>
      </c>
      <c r="AF7250" s="35"/>
      <c r="AG7250" s="36"/>
      <c r="AH7250" s="36"/>
      <c r="AJ7250" s="37"/>
      <c r="AK7250" s="37"/>
    </row>
    <row r="7251" spans="6:37" x14ac:dyDescent="0.25">
      <c r="F7251" s="106"/>
      <c r="J7251" s="110">
        <v>52481</v>
      </c>
      <c r="K7251" s="106">
        <v>5.05</v>
      </c>
      <c r="AF7251" s="35"/>
      <c r="AG7251" s="36"/>
      <c r="AH7251" s="36"/>
      <c r="AJ7251" s="37"/>
      <c r="AK7251" s="37"/>
    </row>
    <row r="7252" spans="6:37" x14ac:dyDescent="0.25">
      <c r="F7252" s="106"/>
      <c r="J7252" s="110">
        <v>52482</v>
      </c>
      <c r="K7252" s="106">
        <v>5.05</v>
      </c>
      <c r="AF7252" s="35"/>
      <c r="AG7252" s="36"/>
      <c r="AH7252" s="36"/>
      <c r="AJ7252" s="37"/>
      <c r="AK7252" s="37"/>
    </row>
    <row r="7253" spans="6:37" x14ac:dyDescent="0.25">
      <c r="F7253" s="106"/>
      <c r="J7253" s="110">
        <v>52483</v>
      </c>
      <c r="K7253" s="106">
        <v>5.05</v>
      </c>
      <c r="AF7253" s="35"/>
      <c r="AG7253" s="36"/>
      <c r="AH7253" s="36"/>
      <c r="AJ7253" s="37"/>
      <c r="AK7253" s="37"/>
    </row>
    <row r="7254" spans="6:37" x14ac:dyDescent="0.25">
      <c r="F7254" s="106"/>
      <c r="J7254" s="110">
        <v>52484</v>
      </c>
      <c r="K7254" s="106">
        <v>5.05</v>
      </c>
      <c r="AF7254" s="35"/>
      <c r="AG7254" s="36"/>
      <c r="AH7254" s="36"/>
      <c r="AJ7254" s="37"/>
      <c r="AK7254" s="37"/>
    </row>
    <row r="7255" spans="6:37" x14ac:dyDescent="0.25">
      <c r="F7255" s="106"/>
      <c r="J7255" s="110">
        <v>52485</v>
      </c>
      <c r="K7255" s="106">
        <v>5.05</v>
      </c>
      <c r="AF7255" s="35"/>
      <c r="AG7255" s="36"/>
      <c r="AH7255" s="36"/>
      <c r="AJ7255" s="37"/>
      <c r="AK7255" s="37"/>
    </row>
    <row r="7256" spans="6:37" x14ac:dyDescent="0.25">
      <c r="F7256" s="106"/>
      <c r="J7256" s="110">
        <v>52486</v>
      </c>
      <c r="K7256" s="106">
        <v>5.05</v>
      </c>
      <c r="AF7256" s="35"/>
      <c r="AG7256" s="36"/>
      <c r="AH7256" s="36"/>
      <c r="AJ7256" s="37"/>
      <c r="AK7256" s="37"/>
    </row>
    <row r="7257" spans="6:37" x14ac:dyDescent="0.25">
      <c r="F7257" s="106"/>
      <c r="J7257" s="110">
        <v>52487</v>
      </c>
      <c r="K7257" s="106">
        <v>5.05</v>
      </c>
      <c r="AF7257" s="35"/>
      <c r="AG7257" s="36"/>
      <c r="AH7257" s="36"/>
      <c r="AJ7257" s="37"/>
      <c r="AK7257" s="37"/>
    </row>
    <row r="7258" spans="6:37" x14ac:dyDescent="0.25">
      <c r="F7258" s="106"/>
      <c r="J7258" s="110">
        <v>52488</v>
      </c>
      <c r="K7258" s="106">
        <v>5.05</v>
      </c>
      <c r="AF7258" s="35"/>
      <c r="AG7258" s="36"/>
      <c r="AH7258" s="36"/>
      <c r="AJ7258" s="37"/>
      <c r="AK7258" s="37"/>
    </row>
    <row r="7259" spans="6:37" x14ac:dyDescent="0.25">
      <c r="F7259" s="106"/>
      <c r="J7259" s="110">
        <v>52489</v>
      </c>
      <c r="K7259" s="106">
        <v>5.05</v>
      </c>
      <c r="AF7259" s="35"/>
      <c r="AG7259" s="36"/>
      <c r="AH7259" s="36"/>
      <c r="AJ7259" s="37"/>
      <c r="AK7259" s="37"/>
    </row>
    <row r="7260" spans="6:37" x14ac:dyDescent="0.25">
      <c r="F7260" s="106"/>
      <c r="J7260" s="110">
        <v>52490</v>
      </c>
      <c r="K7260" s="106">
        <v>5.05</v>
      </c>
      <c r="AF7260" s="35"/>
      <c r="AG7260" s="36"/>
      <c r="AH7260" s="36"/>
      <c r="AJ7260" s="37"/>
      <c r="AK7260" s="37"/>
    </row>
    <row r="7261" spans="6:37" x14ac:dyDescent="0.25">
      <c r="F7261" s="106"/>
      <c r="J7261" s="110">
        <v>52491</v>
      </c>
      <c r="K7261" s="106">
        <v>5.05</v>
      </c>
      <c r="AF7261" s="35"/>
      <c r="AG7261" s="36"/>
      <c r="AH7261" s="36"/>
      <c r="AJ7261" s="37"/>
      <c r="AK7261" s="37"/>
    </row>
    <row r="7262" spans="6:37" x14ac:dyDescent="0.25">
      <c r="F7262" s="106"/>
      <c r="J7262" s="110">
        <v>52492</v>
      </c>
      <c r="K7262" s="106">
        <v>5.05</v>
      </c>
      <c r="AF7262" s="35"/>
      <c r="AG7262" s="36"/>
      <c r="AH7262" s="36"/>
      <c r="AJ7262" s="37"/>
      <c r="AK7262" s="37"/>
    </row>
    <row r="7263" spans="6:37" x14ac:dyDescent="0.25">
      <c r="F7263" s="106"/>
      <c r="J7263" s="110">
        <v>52493</v>
      </c>
      <c r="K7263" s="106">
        <v>5.05</v>
      </c>
      <c r="AF7263" s="35"/>
      <c r="AG7263" s="36"/>
      <c r="AH7263" s="36"/>
      <c r="AJ7263" s="37"/>
      <c r="AK7263" s="37"/>
    </row>
    <row r="7264" spans="6:37" x14ac:dyDescent="0.25">
      <c r="F7264" s="106"/>
      <c r="J7264" s="110">
        <v>52494</v>
      </c>
      <c r="K7264" s="106">
        <v>5.05</v>
      </c>
      <c r="AF7264" s="35"/>
      <c r="AG7264" s="36"/>
      <c r="AH7264" s="36"/>
      <c r="AJ7264" s="37"/>
      <c r="AK7264" s="37"/>
    </row>
    <row r="7265" spans="6:37" x14ac:dyDescent="0.25">
      <c r="F7265" s="106"/>
      <c r="J7265" s="110">
        <v>52495</v>
      </c>
      <c r="K7265" s="106">
        <v>5.05</v>
      </c>
      <c r="AF7265" s="35"/>
      <c r="AG7265" s="36"/>
      <c r="AH7265" s="36"/>
      <c r="AJ7265" s="37"/>
      <c r="AK7265" s="37"/>
    </row>
    <row r="7266" spans="6:37" x14ac:dyDescent="0.25">
      <c r="F7266" s="106"/>
      <c r="J7266" s="110">
        <v>52496</v>
      </c>
      <c r="K7266" s="106">
        <v>5.05</v>
      </c>
      <c r="AF7266" s="35"/>
      <c r="AG7266" s="36"/>
      <c r="AH7266" s="36"/>
      <c r="AJ7266" s="37"/>
      <c r="AK7266" s="37"/>
    </row>
    <row r="7267" spans="6:37" x14ac:dyDescent="0.25">
      <c r="F7267" s="106"/>
      <c r="J7267" s="110">
        <v>52497</v>
      </c>
      <c r="K7267" s="106">
        <v>5.05</v>
      </c>
      <c r="AF7267" s="35"/>
      <c r="AG7267" s="36"/>
      <c r="AH7267" s="36"/>
      <c r="AJ7267" s="37"/>
      <c r="AK7267" s="37"/>
    </row>
    <row r="7268" spans="6:37" x14ac:dyDescent="0.25">
      <c r="F7268" s="106"/>
      <c r="J7268" s="110">
        <v>52498</v>
      </c>
      <c r="K7268" s="106">
        <v>5.05</v>
      </c>
      <c r="AF7268" s="35"/>
      <c r="AG7268" s="36"/>
      <c r="AH7268" s="36"/>
      <c r="AJ7268" s="37"/>
      <c r="AK7268" s="37"/>
    </row>
    <row r="7269" spans="6:37" x14ac:dyDescent="0.25">
      <c r="F7269" s="106"/>
      <c r="J7269" s="110">
        <v>52499</v>
      </c>
      <c r="K7269" s="106">
        <v>5.05</v>
      </c>
      <c r="AF7269" s="35"/>
      <c r="AG7269" s="36"/>
      <c r="AH7269" s="36"/>
      <c r="AJ7269" s="37"/>
      <c r="AK7269" s="37"/>
    </row>
    <row r="7270" spans="6:37" x14ac:dyDescent="0.25">
      <c r="F7270" s="106"/>
      <c r="J7270" s="110">
        <v>52500</v>
      </c>
      <c r="K7270" s="106">
        <v>5.05</v>
      </c>
      <c r="AF7270" s="35"/>
      <c r="AG7270" s="36"/>
      <c r="AH7270" s="36"/>
      <c r="AJ7270" s="37"/>
      <c r="AK7270" s="37"/>
    </row>
    <row r="7271" spans="6:37" x14ac:dyDescent="0.25">
      <c r="F7271" s="106"/>
      <c r="J7271" s="110">
        <v>52501</v>
      </c>
      <c r="K7271" s="106">
        <v>5.05</v>
      </c>
      <c r="AF7271" s="35"/>
      <c r="AG7271" s="36"/>
      <c r="AH7271" s="36"/>
      <c r="AJ7271" s="37"/>
      <c r="AK7271" s="37"/>
    </row>
    <row r="7272" spans="6:37" x14ac:dyDescent="0.25">
      <c r="F7272" s="106"/>
      <c r="J7272" s="110">
        <v>52502</v>
      </c>
      <c r="K7272" s="106">
        <v>5.05</v>
      </c>
      <c r="AF7272" s="35"/>
      <c r="AG7272" s="36"/>
      <c r="AH7272" s="36"/>
      <c r="AJ7272" s="37"/>
      <c r="AK7272" s="37"/>
    </row>
    <row r="7273" spans="6:37" x14ac:dyDescent="0.25">
      <c r="F7273" s="106"/>
      <c r="J7273" s="110">
        <v>52503</v>
      </c>
      <c r="K7273" s="106">
        <v>5.05</v>
      </c>
      <c r="AF7273" s="35"/>
      <c r="AG7273" s="36"/>
      <c r="AH7273" s="36"/>
      <c r="AJ7273" s="37"/>
      <c r="AK7273" s="37"/>
    </row>
    <row r="7274" spans="6:37" x14ac:dyDescent="0.25">
      <c r="F7274" s="106"/>
      <c r="J7274" s="110">
        <v>52504</v>
      </c>
      <c r="K7274" s="106">
        <v>5.05</v>
      </c>
      <c r="AF7274" s="35"/>
      <c r="AG7274" s="36"/>
      <c r="AH7274" s="36"/>
      <c r="AJ7274" s="37"/>
      <c r="AK7274" s="37"/>
    </row>
    <row r="7275" spans="6:37" x14ac:dyDescent="0.25">
      <c r="F7275" s="106"/>
      <c r="J7275" s="110">
        <v>52505</v>
      </c>
      <c r="K7275" s="106">
        <v>5.05</v>
      </c>
      <c r="AF7275" s="35"/>
      <c r="AG7275" s="36"/>
      <c r="AH7275" s="36"/>
      <c r="AJ7275" s="37"/>
      <c r="AK7275" s="37"/>
    </row>
    <row r="7276" spans="6:37" x14ac:dyDescent="0.25">
      <c r="F7276" s="106"/>
      <c r="J7276" s="110">
        <v>52506</v>
      </c>
      <c r="K7276" s="106">
        <v>5.05</v>
      </c>
      <c r="AF7276" s="35"/>
      <c r="AG7276" s="36"/>
      <c r="AH7276" s="36"/>
      <c r="AJ7276" s="37"/>
      <c r="AK7276" s="37"/>
    </row>
    <row r="7277" spans="6:37" x14ac:dyDescent="0.25">
      <c r="F7277" s="106"/>
      <c r="J7277" s="110">
        <v>52507</v>
      </c>
      <c r="K7277" s="106">
        <v>5.05</v>
      </c>
      <c r="AF7277" s="35"/>
      <c r="AG7277" s="36"/>
      <c r="AH7277" s="36"/>
      <c r="AJ7277" s="37"/>
      <c r="AK7277" s="37"/>
    </row>
    <row r="7278" spans="6:37" x14ac:dyDescent="0.25">
      <c r="F7278" s="106"/>
      <c r="J7278" s="110">
        <v>52508</v>
      </c>
      <c r="K7278" s="106">
        <v>5.05</v>
      </c>
      <c r="AF7278" s="35"/>
      <c r="AG7278" s="36"/>
      <c r="AH7278" s="36"/>
      <c r="AJ7278" s="37"/>
      <c r="AK7278" s="37"/>
    </row>
    <row r="7279" spans="6:37" x14ac:dyDescent="0.25">
      <c r="F7279" s="106"/>
      <c r="J7279" s="110">
        <v>52509</v>
      </c>
      <c r="K7279" s="106">
        <v>5.05</v>
      </c>
      <c r="AF7279" s="35"/>
      <c r="AG7279" s="36"/>
      <c r="AH7279" s="36"/>
      <c r="AJ7279" s="37"/>
      <c r="AK7279" s="37"/>
    </row>
    <row r="7280" spans="6:37" x14ac:dyDescent="0.25">
      <c r="F7280" s="106"/>
      <c r="J7280" s="110">
        <v>52510</v>
      </c>
      <c r="K7280" s="106">
        <v>5.05</v>
      </c>
      <c r="AF7280" s="35"/>
      <c r="AG7280" s="36"/>
      <c r="AH7280" s="36"/>
      <c r="AJ7280" s="37"/>
      <c r="AK7280" s="37"/>
    </row>
    <row r="7281" spans="6:37" x14ac:dyDescent="0.25">
      <c r="F7281" s="106"/>
      <c r="J7281" s="110">
        <v>52511</v>
      </c>
      <c r="K7281" s="106">
        <v>5.05</v>
      </c>
      <c r="AF7281" s="35"/>
      <c r="AG7281" s="36"/>
      <c r="AH7281" s="36"/>
      <c r="AJ7281" s="37"/>
      <c r="AK7281" s="37"/>
    </row>
    <row r="7282" spans="6:37" x14ac:dyDescent="0.25">
      <c r="F7282" s="106"/>
      <c r="J7282" s="110">
        <v>52512</v>
      </c>
      <c r="K7282" s="106">
        <v>5.05</v>
      </c>
      <c r="AF7282" s="35"/>
      <c r="AG7282" s="36"/>
      <c r="AH7282" s="36"/>
      <c r="AJ7282" s="37"/>
      <c r="AK7282" s="37"/>
    </row>
    <row r="7283" spans="6:37" x14ac:dyDescent="0.25">
      <c r="F7283" s="106"/>
      <c r="J7283" s="110">
        <v>52513</v>
      </c>
      <c r="K7283" s="106">
        <v>5.05</v>
      </c>
      <c r="AF7283" s="35"/>
      <c r="AG7283" s="36"/>
      <c r="AH7283" s="36"/>
      <c r="AJ7283" s="37"/>
      <c r="AK7283" s="37"/>
    </row>
    <row r="7284" spans="6:37" x14ac:dyDescent="0.25">
      <c r="F7284" s="106"/>
      <c r="J7284" s="110">
        <v>52514</v>
      </c>
      <c r="K7284" s="106">
        <v>5.05</v>
      </c>
      <c r="AF7284" s="35"/>
      <c r="AG7284" s="36"/>
      <c r="AH7284" s="36"/>
      <c r="AJ7284" s="37"/>
      <c r="AK7284" s="37"/>
    </row>
    <row r="7285" spans="6:37" x14ac:dyDescent="0.25">
      <c r="F7285" s="106"/>
      <c r="J7285" s="110">
        <v>52515</v>
      </c>
      <c r="K7285" s="106">
        <v>5.05</v>
      </c>
      <c r="AF7285" s="35"/>
      <c r="AG7285" s="36"/>
      <c r="AH7285" s="36"/>
      <c r="AJ7285" s="37"/>
      <c r="AK7285" s="37"/>
    </row>
    <row r="7286" spans="6:37" x14ac:dyDescent="0.25">
      <c r="F7286" s="106"/>
      <c r="J7286" s="110">
        <v>52516</v>
      </c>
      <c r="K7286" s="106">
        <v>5.05</v>
      </c>
      <c r="AF7286" s="35"/>
      <c r="AG7286" s="36"/>
      <c r="AH7286" s="36"/>
      <c r="AJ7286" s="37"/>
      <c r="AK7286" s="37"/>
    </row>
    <row r="7287" spans="6:37" x14ac:dyDescent="0.25">
      <c r="F7287" s="106"/>
      <c r="J7287" s="110">
        <v>52517</v>
      </c>
      <c r="K7287" s="106">
        <v>5.05</v>
      </c>
      <c r="AF7287" s="35"/>
      <c r="AG7287" s="36"/>
      <c r="AH7287" s="36"/>
      <c r="AJ7287" s="37"/>
      <c r="AK7287" s="37"/>
    </row>
    <row r="7288" spans="6:37" x14ac:dyDescent="0.25">
      <c r="F7288" s="106"/>
      <c r="J7288" s="110">
        <v>52518</v>
      </c>
      <c r="K7288" s="106">
        <v>5.05</v>
      </c>
      <c r="AF7288" s="35"/>
      <c r="AG7288" s="36"/>
      <c r="AH7288" s="36"/>
      <c r="AJ7288" s="37"/>
      <c r="AK7288" s="37"/>
    </row>
    <row r="7289" spans="6:37" x14ac:dyDescent="0.25">
      <c r="F7289" s="106"/>
      <c r="J7289" s="110">
        <v>52519</v>
      </c>
      <c r="K7289" s="106">
        <v>5.05</v>
      </c>
      <c r="AF7289" s="35"/>
      <c r="AG7289" s="36"/>
      <c r="AH7289" s="36"/>
      <c r="AJ7289" s="37"/>
      <c r="AK7289" s="37"/>
    </row>
    <row r="7290" spans="6:37" x14ac:dyDescent="0.25">
      <c r="F7290" s="106"/>
      <c r="J7290" s="110">
        <v>52520</v>
      </c>
      <c r="K7290" s="106">
        <v>5.05</v>
      </c>
      <c r="AF7290" s="35"/>
      <c r="AG7290" s="36"/>
      <c r="AH7290" s="36"/>
      <c r="AJ7290" s="37"/>
      <c r="AK7290" s="37"/>
    </row>
    <row r="7291" spans="6:37" x14ac:dyDescent="0.25">
      <c r="F7291" s="106"/>
      <c r="J7291" s="110">
        <v>52521</v>
      </c>
      <c r="K7291" s="106">
        <v>5.05</v>
      </c>
      <c r="AF7291" s="35"/>
      <c r="AG7291" s="36"/>
      <c r="AH7291" s="36"/>
      <c r="AJ7291" s="37"/>
      <c r="AK7291" s="37"/>
    </row>
    <row r="7292" spans="6:37" x14ac:dyDescent="0.25">
      <c r="F7292" s="106"/>
      <c r="J7292" s="110">
        <v>52522</v>
      </c>
      <c r="K7292" s="106">
        <v>5.05</v>
      </c>
      <c r="AF7292" s="35"/>
      <c r="AG7292" s="36"/>
      <c r="AH7292" s="36"/>
      <c r="AJ7292" s="37"/>
      <c r="AK7292" s="37"/>
    </row>
    <row r="7293" spans="6:37" x14ac:dyDescent="0.25">
      <c r="F7293" s="106"/>
      <c r="J7293" s="110">
        <v>52523</v>
      </c>
      <c r="K7293" s="106">
        <v>5.05</v>
      </c>
      <c r="AF7293" s="35"/>
      <c r="AG7293" s="36"/>
      <c r="AH7293" s="36"/>
      <c r="AJ7293" s="37"/>
      <c r="AK7293" s="37"/>
    </row>
    <row r="7294" spans="6:37" x14ac:dyDescent="0.25">
      <c r="F7294" s="106"/>
      <c r="J7294" s="110">
        <v>52524</v>
      </c>
      <c r="K7294" s="106">
        <v>5.05</v>
      </c>
      <c r="AF7294" s="35"/>
      <c r="AG7294" s="36"/>
      <c r="AH7294" s="36"/>
      <c r="AJ7294" s="37"/>
      <c r="AK7294" s="37"/>
    </row>
    <row r="7295" spans="6:37" x14ac:dyDescent="0.25">
      <c r="F7295" s="106"/>
      <c r="J7295" s="110">
        <v>52525</v>
      </c>
      <c r="K7295" s="106">
        <v>5.05</v>
      </c>
      <c r="AF7295" s="35"/>
      <c r="AG7295" s="36"/>
      <c r="AH7295" s="36"/>
      <c r="AJ7295" s="37"/>
      <c r="AK7295" s="37"/>
    </row>
    <row r="7296" spans="6:37" x14ac:dyDescent="0.25">
      <c r="F7296" s="106"/>
      <c r="J7296" s="110">
        <v>52526</v>
      </c>
      <c r="K7296" s="106">
        <v>5.05</v>
      </c>
      <c r="AF7296" s="35"/>
      <c r="AG7296" s="36"/>
      <c r="AH7296" s="36"/>
      <c r="AJ7296" s="37"/>
      <c r="AK7296" s="37"/>
    </row>
    <row r="7297" spans="6:37" x14ac:dyDescent="0.25">
      <c r="F7297" s="106"/>
      <c r="J7297" s="110">
        <v>52527</v>
      </c>
      <c r="K7297" s="106">
        <v>5.05</v>
      </c>
      <c r="AF7297" s="35"/>
      <c r="AG7297" s="36"/>
      <c r="AH7297" s="36"/>
      <c r="AJ7297" s="37"/>
      <c r="AK7297" s="37"/>
    </row>
    <row r="7298" spans="6:37" x14ac:dyDescent="0.25">
      <c r="F7298" s="106"/>
      <c r="J7298" s="110">
        <v>52528</v>
      </c>
      <c r="K7298" s="106">
        <v>5.05</v>
      </c>
      <c r="AF7298" s="35"/>
      <c r="AG7298" s="36"/>
      <c r="AH7298" s="36"/>
      <c r="AJ7298" s="37"/>
      <c r="AK7298" s="37"/>
    </row>
    <row r="7299" spans="6:37" x14ac:dyDescent="0.25">
      <c r="F7299" s="106"/>
      <c r="J7299" s="110">
        <v>52529</v>
      </c>
      <c r="K7299" s="106">
        <v>5.05</v>
      </c>
      <c r="AF7299" s="35"/>
      <c r="AG7299" s="36"/>
      <c r="AH7299" s="36"/>
      <c r="AJ7299" s="37"/>
      <c r="AK7299" s="37"/>
    </row>
    <row r="7300" spans="6:37" x14ac:dyDescent="0.25">
      <c r="F7300" s="106"/>
      <c r="J7300" s="110">
        <v>52530</v>
      </c>
      <c r="K7300" s="106">
        <v>5.05</v>
      </c>
      <c r="AF7300" s="35"/>
      <c r="AG7300" s="36"/>
      <c r="AH7300" s="36"/>
      <c r="AJ7300" s="37"/>
      <c r="AK7300" s="37"/>
    </row>
    <row r="7301" spans="6:37" x14ac:dyDescent="0.25">
      <c r="F7301" s="106"/>
      <c r="J7301" s="110">
        <v>52531</v>
      </c>
      <c r="K7301" s="106">
        <v>5.05</v>
      </c>
      <c r="AF7301" s="35"/>
      <c r="AG7301" s="36"/>
      <c r="AH7301" s="36"/>
      <c r="AJ7301" s="37"/>
      <c r="AK7301" s="37"/>
    </row>
    <row r="7302" spans="6:37" x14ac:dyDescent="0.25">
      <c r="F7302" s="106"/>
      <c r="J7302" s="110">
        <v>52532</v>
      </c>
      <c r="K7302" s="106">
        <v>5.05</v>
      </c>
      <c r="AF7302" s="35"/>
      <c r="AG7302" s="36"/>
      <c r="AH7302" s="36"/>
      <c r="AJ7302" s="37"/>
      <c r="AK7302" s="37"/>
    </row>
    <row r="7303" spans="6:37" x14ac:dyDescent="0.25">
      <c r="F7303" s="106"/>
      <c r="J7303" s="110">
        <v>52533</v>
      </c>
      <c r="K7303" s="106">
        <v>5.05</v>
      </c>
      <c r="AF7303" s="35"/>
      <c r="AG7303" s="36"/>
      <c r="AH7303" s="36"/>
      <c r="AJ7303" s="37"/>
      <c r="AK7303" s="37"/>
    </row>
    <row r="7304" spans="6:37" x14ac:dyDescent="0.25">
      <c r="F7304" s="106"/>
      <c r="J7304" s="110">
        <v>52534</v>
      </c>
      <c r="K7304" s="106">
        <v>5.05</v>
      </c>
      <c r="AF7304" s="35"/>
      <c r="AG7304" s="36"/>
      <c r="AH7304" s="36"/>
      <c r="AJ7304" s="37"/>
      <c r="AK7304" s="37"/>
    </row>
    <row r="7305" spans="6:37" x14ac:dyDescent="0.25">
      <c r="F7305" s="106"/>
      <c r="J7305" s="110">
        <v>52535</v>
      </c>
      <c r="K7305" s="106">
        <v>5.05</v>
      </c>
      <c r="AF7305" s="35"/>
      <c r="AG7305" s="36"/>
      <c r="AH7305" s="36"/>
      <c r="AJ7305" s="37"/>
      <c r="AK7305" s="37"/>
    </row>
    <row r="7306" spans="6:37" x14ac:dyDescent="0.25">
      <c r="F7306" s="106"/>
      <c r="J7306" s="110">
        <v>52536</v>
      </c>
      <c r="K7306" s="106">
        <v>5.05</v>
      </c>
    </row>
    <row r="7307" spans="6:37" x14ac:dyDescent="0.25">
      <c r="F7307" s="106"/>
      <c r="J7307" s="110">
        <v>52537</v>
      </c>
      <c r="K7307" s="106">
        <v>5.05</v>
      </c>
    </row>
    <row r="7308" spans="6:37" x14ac:dyDescent="0.25">
      <c r="F7308" s="106"/>
      <c r="J7308" s="110">
        <v>52538</v>
      </c>
      <c r="K7308" s="106">
        <v>5.05</v>
      </c>
    </row>
    <row r="7309" spans="6:37" x14ac:dyDescent="0.25">
      <c r="F7309" s="106"/>
      <c r="J7309" s="110">
        <v>52539</v>
      </c>
      <c r="K7309" s="106">
        <v>5.05</v>
      </c>
    </row>
    <row r="7310" spans="6:37" x14ac:dyDescent="0.25">
      <c r="F7310" s="106"/>
      <c r="J7310" s="110">
        <v>52540</v>
      </c>
      <c r="K7310" s="106">
        <v>5.05</v>
      </c>
    </row>
    <row r="7311" spans="6:37" x14ac:dyDescent="0.25">
      <c r="F7311" s="106"/>
      <c r="J7311" s="110">
        <v>52541</v>
      </c>
      <c r="K7311" s="106">
        <v>5.05</v>
      </c>
    </row>
    <row r="7312" spans="6:37" x14ac:dyDescent="0.25">
      <c r="F7312" s="106"/>
      <c r="K7312" s="106">
        <v>5.05</v>
      </c>
    </row>
    <row r="7313" spans="6:11" x14ac:dyDescent="0.25">
      <c r="F7313" s="106"/>
      <c r="K7313" s="106">
        <v>5.05</v>
      </c>
    </row>
    <row r="7314" spans="6:11" x14ac:dyDescent="0.25">
      <c r="F7314" s="106"/>
      <c r="K7314" s="106">
        <v>5.05</v>
      </c>
    </row>
    <row r="7315" spans="6:11" x14ac:dyDescent="0.25">
      <c r="F7315" s="106"/>
      <c r="K7315" s="106">
        <v>5.05</v>
      </c>
    </row>
    <row r="7316" spans="6:11" x14ac:dyDescent="0.25">
      <c r="F7316" s="106"/>
      <c r="K7316" s="106">
        <v>5.05</v>
      </c>
    </row>
    <row r="7317" spans="6:11" x14ac:dyDescent="0.25">
      <c r="F7317" s="106"/>
      <c r="K7317" s="106">
        <v>5.05</v>
      </c>
    </row>
    <row r="7318" spans="6:11" x14ac:dyDescent="0.25">
      <c r="F7318" s="106"/>
      <c r="K7318" s="106">
        <v>5.05</v>
      </c>
    </row>
    <row r="7319" spans="6:11" x14ac:dyDescent="0.25">
      <c r="F7319" s="106"/>
      <c r="K7319" s="106">
        <v>5.05</v>
      </c>
    </row>
    <row r="7320" spans="6:11" x14ac:dyDescent="0.25">
      <c r="F7320" s="106"/>
      <c r="K7320" s="106">
        <v>5.05</v>
      </c>
    </row>
    <row r="7321" spans="6:11" x14ac:dyDescent="0.25">
      <c r="F7321" s="106"/>
      <c r="K7321" s="106">
        <v>5.05</v>
      </c>
    </row>
    <row r="7322" spans="6:11" x14ac:dyDescent="0.25">
      <c r="F7322" s="106"/>
      <c r="K7322" s="106">
        <v>5.05</v>
      </c>
    </row>
    <row r="7323" spans="6:11" x14ac:dyDescent="0.25">
      <c r="F7323" s="106"/>
      <c r="K7323" s="106">
        <v>5.05</v>
      </c>
    </row>
    <row r="7324" spans="6:11" x14ac:dyDescent="0.25">
      <c r="F7324" s="106"/>
      <c r="K7324" s="106">
        <v>5.05</v>
      </c>
    </row>
    <row r="7325" spans="6:11" x14ac:dyDescent="0.25">
      <c r="F7325" s="106"/>
      <c r="K7325" s="106">
        <v>5.05</v>
      </c>
    </row>
    <row r="7326" spans="6:11" x14ac:dyDescent="0.25">
      <c r="F7326" s="106"/>
      <c r="K7326" s="106">
        <v>5.05</v>
      </c>
    </row>
    <row r="7327" spans="6:11" x14ac:dyDescent="0.25">
      <c r="F7327" s="106"/>
      <c r="K7327" s="106">
        <v>5.05</v>
      </c>
    </row>
    <row r="7328" spans="6:11" x14ac:dyDescent="0.25">
      <c r="F7328" s="106"/>
      <c r="K7328" s="106">
        <v>5.05</v>
      </c>
    </row>
    <row r="7329" spans="6:11" x14ac:dyDescent="0.25">
      <c r="F7329" s="106"/>
      <c r="K7329" s="106">
        <v>5.05</v>
      </c>
    </row>
    <row r="7330" spans="6:11" x14ac:dyDescent="0.25">
      <c r="F7330" s="106"/>
      <c r="K7330" s="106">
        <v>5.05</v>
      </c>
    </row>
    <row r="7331" spans="6:11" x14ac:dyDescent="0.25">
      <c r="F7331" s="106"/>
      <c r="K7331" s="106">
        <v>5.05</v>
      </c>
    </row>
    <row r="7332" spans="6:11" x14ac:dyDescent="0.25">
      <c r="F7332" s="106"/>
      <c r="K7332" s="106">
        <v>5.05</v>
      </c>
    </row>
    <row r="7333" spans="6:11" x14ac:dyDescent="0.25">
      <c r="F7333" s="106"/>
      <c r="K7333" s="106">
        <v>5.05</v>
      </c>
    </row>
    <row r="7334" spans="6:11" x14ac:dyDescent="0.25">
      <c r="F7334" s="106"/>
      <c r="K7334" s="106">
        <v>5.05</v>
      </c>
    </row>
    <row r="7335" spans="6:11" x14ac:dyDescent="0.25">
      <c r="F7335" s="106"/>
      <c r="K7335" s="106">
        <v>5.05</v>
      </c>
    </row>
    <row r="7336" spans="6:11" x14ac:dyDescent="0.25">
      <c r="F7336" s="106"/>
      <c r="K7336" s="106">
        <v>5.05</v>
      </c>
    </row>
    <row r="7337" spans="6:11" x14ac:dyDescent="0.25">
      <c r="F7337" s="106"/>
      <c r="K7337" s="106">
        <v>5.05</v>
      </c>
    </row>
    <row r="7338" spans="6:11" x14ac:dyDescent="0.25">
      <c r="F7338" s="106"/>
      <c r="K7338" s="106">
        <v>5.05</v>
      </c>
    </row>
    <row r="7339" spans="6:11" x14ac:dyDescent="0.25">
      <c r="F7339" s="106"/>
      <c r="K7339" s="106">
        <v>5.05</v>
      </c>
    </row>
    <row r="7340" spans="6:11" x14ac:dyDescent="0.25">
      <c r="F7340" s="106"/>
      <c r="K7340" s="106">
        <v>5.05</v>
      </c>
    </row>
    <row r="7341" spans="6:11" x14ac:dyDescent="0.25">
      <c r="F7341" s="106"/>
      <c r="K7341" s="106">
        <v>5.05</v>
      </c>
    </row>
    <row r="7342" spans="6:11" x14ac:dyDescent="0.25">
      <c r="F7342" s="106"/>
      <c r="K7342" s="106">
        <v>5.05</v>
      </c>
    </row>
    <row r="7343" spans="6:11" x14ac:dyDescent="0.25">
      <c r="F7343" s="106"/>
      <c r="K7343" s="106">
        <v>5.05</v>
      </c>
    </row>
    <row r="7344" spans="6:11" x14ac:dyDescent="0.25">
      <c r="F7344" s="106"/>
      <c r="K7344" s="106">
        <v>5.05</v>
      </c>
    </row>
    <row r="7345" spans="6:11" x14ac:dyDescent="0.25">
      <c r="F7345" s="106"/>
      <c r="K7345" s="106">
        <v>5.05</v>
      </c>
    </row>
    <row r="7346" spans="6:11" x14ac:dyDescent="0.25">
      <c r="F7346" s="106"/>
      <c r="K7346" s="106">
        <v>5.05</v>
      </c>
    </row>
    <row r="7347" spans="6:11" x14ac:dyDescent="0.25">
      <c r="F7347" s="106"/>
      <c r="K7347" s="106">
        <v>5.05</v>
      </c>
    </row>
    <row r="7348" spans="6:11" x14ac:dyDescent="0.25">
      <c r="F7348" s="106"/>
      <c r="K7348" s="106">
        <v>5.05</v>
      </c>
    </row>
    <row r="7349" spans="6:11" x14ac:dyDescent="0.25">
      <c r="F7349" s="106"/>
      <c r="K7349" s="106">
        <v>5.05</v>
      </c>
    </row>
    <row r="7350" spans="6:11" x14ac:dyDescent="0.25">
      <c r="F7350" s="106"/>
      <c r="K7350" s="106">
        <v>5.05</v>
      </c>
    </row>
    <row r="7351" spans="6:11" x14ac:dyDescent="0.25">
      <c r="F7351" s="106"/>
      <c r="K7351" s="106">
        <v>5.05</v>
      </c>
    </row>
    <row r="7352" spans="6:11" x14ac:dyDescent="0.25">
      <c r="F7352" s="106"/>
      <c r="K7352" s="106">
        <v>5.05</v>
      </c>
    </row>
    <row r="7353" spans="6:11" x14ac:dyDescent="0.25">
      <c r="F7353" s="106"/>
      <c r="K7353" s="106">
        <v>5.05</v>
      </c>
    </row>
    <row r="7354" spans="6:11" x14ac:dyDescent="0.25">
      <c r="F7354" s="106"/>
      <c r="K7354" s="106">
        <v>5.05</v>
      </c>
    </row>
    <row r="7355" spans="6:11" x14ac:dyDescent="0.25">
      <c r="F7355" s="106"/>
      <c r="K7355" s="106">
        <v>5.05</v>
      </c>
    </row>
    <row r="7356" spans="6:11" x14ac:dyDescent="0.25">
      <c r="F7356" s="106"/>
      <c r="K7356" s="106">
        <v>5.05</v>
      </c>
    </row>
    <row r="7357" spans="6:11" x14ac:dyDescent="0.25">
      <c r="F7357" s="106"/>
      <c r="K7357" s="106">
        <v>5.05</v>
      </c>
    </row>
    <row r="7358" spans="6:11" x14ac:dyDescent="0.25">
      <c r="F7358" s="106"/>
      <c r="K7358" s="106">
        <v>5.05</v>
      </c>
    </row>
    <row r="7359" spans="6:11" x14ac:dyDescent="0.25">
      <c r="F7359" s="106"/>
      <c r="K7359" s="106">
        <v>5.05</v>
      </c>
    </row>
    <row r="7360" spans="6:11" x14ac:dyDescent="0.25">
      <c r="F7360" s="106"/>
      <c r="K7360" s="106">
        <v>5.05</v>
      </c>
    </row>
    <row r="7361" spans="6:11" x14ac:dyDescent="0.25">
      <c r="F7361" s="106"/>
      <c r="K7361" s="106">
        <v>5.05</v>
      </c>
    </row>
    <row r="7362" spans="6:11" x14ac:dyDescent="0.25">
      <c r="F7362" s="106"/>
      <c r="K7362" s="106">
        <v>5.05</v>
      </c>
    </row>
    <row r="7363" spans="6:11" x14ac:dyDescent="0.25">
      <c r="F7363" s="106"/>
      <c r="K7363" s="106">
        <v>5.05</v>
      </c>
    </row>
    <row r="7364" spans="6:11" x14ac:dyDescent="0.25">
      <c r="F7364" s="106"/>
      <c r="K7364" s="106">
        <v>5.05</v>
      </c>
    </row>
    <row r="7365" spans="6:11" x14ac:dyDescent="0.25">
      <c r="F7365" s="106"/>
      <c r="K7365" s="106">
        <v>5.05</v>
      </c>
    </row>
    <row r="7366" spans="6:11" x14ac:dyDescent="0.25">
      <c r="F7366" s="106"/>
      <c r="K7366" s="106">
        <v>5.05</v>
      </c>
    </row>
    <row r="7367" spans="6:11" x14ac:dyDescent="0.25">
      <c r="F7367" s="106"/>
      <c r="K7367" s="106">
        <v>5.05</v>
      </c>
    </row>
    <row r="7368" spans="6:11" x14ac:dyDescent="0.25">
      <c r="F7368" s="106"/>
      <c r="K7368" s="106">
        <v>5.05</v>
      </c>
    </row>
    <row r="7369" spans="6:11" x14ac:dyDescent="0.25">
      <c r="F7369" s="106"/>
      <c r="K7369" s="106">
        <v>5.05</v>
      </c>
    </row>
    <row r="7370" spans="6:11" x14ac:dyDescent="0.25">
      <c r="F7370" s="106"/>
      <c r="K7370" s="106">
        <v>5.05</v>
      </c>
    </row>
    <row r="7371" spans="6:11" x14ac:dyDescent="0.25">
      <c r="F7371" s="106"/>
      <c r="K7371" s="106">
        <v>5.05</v>
      </c>
    </row>
    <row r="7372" spans="6:11" x14ac:dyDescent="0.25">
      <c r="F7372" s="106"/>
      <c r="K7372" s="106">
        <v>5.05</v>
      </c>
    </row>
    <row r="7373" spans="6:11" x14ac:dyDescent="0.25">
      <c r="F7373" s="106"/>
      <c r="K7373" s="106">
        <v>5.05</v>
      </c>
    </row>
    <row r="7374" spans="6:11" x14ac:dyDescent="0.25">
      <c r="F7374" s="106"/>
      <c r="K7374" s="106">
        <v>5.05</v>
      </c>
    </row>
    <row r="7375" spans="6:11" x14ac:dyDescent="0.25">
      <c r="F7375" s="106"/>
      <c r="K7375" s="106">
        <v>5.05</v>
      </c>
    </row>
    <row r="7376" spans="6:11" x14ac:dyDescent="0.25">
      <c r="F7376" s="106"/>
      <c r="K7376" s="106">
        <v>5.05</v>
      </c>
    </row>
    <row r="7377" spans="6:11" x14ac:dyDescent="0.25">
      <c r="F7377" s="106"/>
      <c r="K7377" s="106">
        <v>5.05</v>
      </c>
    </row>
    <row r="7378" spans="6:11" x14ac:dyDescent="0.25">
      <c r="F7378" s="106"/>
      <c r="K7378" s="106">
        <v>5.05</v>
      </c>
    </row>
    <row r="7379" spans="6:11" x14ac:dyDescent="0.25">
      <c r="F7379" s="106"/>
      <c r="K7379" s="106">
        <v>5.05</v>
      </c>
    </row>
    <row r="7380" spans="6:11" x14ac:dyDescent="0.25">
      <c r="F7380" s="106"/>
      <c r="K7380" s="106">
        <v>5.05</v>
      </c>
    </row>
    <row r="7381" spans="6:11" x14ac:dyDescent="0.25">
      <c r="F7381" s="106"/>
      <c r="K7381" s="106">
        <v>5.05</v>
      </c>
    </row>
    <row r="7382" spans="6:11" x14ac:dyDescent="0.25">
      <c r="F7382" s="106"/>
      <c r="K7382" s="106">
        <v>5.05</v>
      </c>
    </row>
    <row r="7383" spans="6:11" x14ac:dyDescent="0.25">
      <c r="F7383" s="106"/>
      <c r="K7383" s="106">
        <v>5.05</v>
      </c>
    </row>
    <row r="7384" spans="6:11" x14ac:dyDescent="0.25">
      <c r="F7384" s="106"/>
      <c r="K7384" s="106">
        <v>5.05</v>
      </c>
    </row>
    <row r="7385" spans="6:11" x14ac:dyDescent="0.25">
      <c r="F7385" s="106"/>
      <c r="K7385" s="106">
        <v>5.05</v>
      </c>
    </row>
    <row r="7386" spans="6:11" x14ac:dyDescent="0.25">
      <c r="F7386" s="106"/>
      <c r="K7386" s="106">
        <v>5.05</v>
      </c>
    </row>
    <row r="7387" spans="6:11" x14ac:dyDescent="0.25">
      <c r="F7387" s="106"/>
      <c r="K7387" s="106">
        <v>5.05</v>
      </c>
    </row>
    <row r="7388" spans="6:11" x14ac:dyDescent="0.25">
      <c r="F7388" s="106"/>
      <c r="K7388" s="106">
        <v>5.05</v>
      </c>
    </row>
    <row r="7389" spans="6:11" x14ac:dyDescent="0.25">
      <c r="F7389" s="106"/>
      <c r="K7389" s="106">
        <v>5.05</v>
      </c>
    </row>
    <row r="7390" spans="6:11" x14ac:dyDescent="0.25">
      <c r="F7390" s="106"/>
      <c r="K7390" s="106">
        <v>5.05</v>
      </c>
    </row>
    <row r="7391" spans="6:11" x14ac:dyDescent="0.25">
      <c r="F7391" s="106"/>
      <c r="K7391" s="106">
        <v>5.05</v>
      </c>
    </row>
    <row r="7392" spans="6:11" x14ac:dyDescent="0.25">
      <c r="F7392" s="106"/>
      <c r="K7392" s="106">
        <v>5.05</v>
      </c>
    </row>
    <row r="7393" spans="6:11" x14ac:dyDescent="0.25">
      <c r="F7393" s="106"/>
      <c r="K7393" s="106">
        <v>5.05</v>
      </c>
    </row>
    <row r="7394" spans="6:11" x14ac:dyDescent="0.25">
      <c r="F7394" s="106"/>
      <c r="K7394" s="106">
        <v>5.05</v>
      </c>
    </row>
    <row r="7395" spans="6:11" x14ac:dyDescent="0.25">
      <c r="F7395" s="106"/>
      <c r="K7395" s="106">
        <v>5.05</v>
      </c>
    </row>
    <row r="7396" spans="6:11" x14ac:dyDescent="0.25">
      <c r="F7396" s="106"/>
      <c r="K7396" s="106">
        <v>5.05</v>
      </c>
    </row>
    <row r="7397" spans="6:11" x14ac:dyDescent="0.25">
      <c r="F7397" s="106"/>
      <c r="K7397" s="106">
        <v>5.05</v>
      </c>
    </row>
    <row r="7398" spans="6:11" x14ac:dyDescent="0.25">
      <c r="F7398" s="106"/>
      <c r="K7398" s="106">
        <v>5.05</v>
      </c>
    </row>
    <row r="7399" spans="6:11" x14ac:dyDescent="0.25">
      <c r="F7399" s="106"/>
      <c r="K7399" s="106">
        <v>5.05</v>
      </c>
    </row>
    <row r="7400" spans="6:11" x14ac:dyDescent="0.25">
      <c r="F7400" s="106"/>
      <c r="K7400" s="106">
        <v>5.05</v>
      </c>
    </row>
    <row r="7401" spans="6:11" x14ac:dyDescent="0.25">
      <c r="F7401" s="106"/>
      <c r="K7401" s="106">
        <v>5.05</v>
      </c>
    </row>
    <row r="7402" spans="6:11" x14ac:dyDescent="0.25">
      <c r="F7402" s="106"/>
      <c r="K7402" s="106">
        <v>5.05</v>
      </c>
    </row>
    <row r="7403" spans="6:11" x14ac:dyDescent="0.25">
      <c r="F7403" s="106"/>
      <c r="K7403" s="106">
        <v>5.05</v>
      </c>
    </row>
    <row r="7404" spans="6:11" x14ac:dyDescent="0.25">
      <c r="F7404" s="106"/>
      <c r="K7404" s="106">
        <v>5.05</v>
      </c>
    </row>
    <row r="7405" spans="6:11" x14ac:dyDescent="0.25">
      <c r="F7405" s="106"/>
      <c r="K7405" s="106">
        <v>5.05</v>
      </c>
    </row>
    <row r="7406" spans="6:11" x14ac:dyDescent="0.25">
      <c r="F7406" s="106"/>
      <c r="K7406" s="106">
        <v>5.05</v>
      </c>
    </row>
    <row r="7407" spans="6:11" x14ac:dyDescent="0.25">
      <c r="F7407" s="106"/>
      <c r="K7407" s="106">
        <v>5.05</v>
      </c>
    </row>
    <row r="7408" spans="6:11" x14ac:dyDescent="0.25">
      <c r="F7408" s="106"/>
      <c r="K7408" s="106">
        <v>5.05</v>
      </c>
    </row>
    <row r="7409" spans="6:11" x14ac:dyDescent="0.25">
      <c r="F7409" s="106"/>
      <c r="K7409" s="106">
        <v>5.05</v>
      </c>
    </row>
    <row r="7410" spans="6:11" x14ac:dyDescent="0.25">
      <c r="F7410" s="106"/>
      <c r="K7410" s="106">
        <v>5.05</v>
      </c>
    </row>
    <row r="7411" spans="6:11" x14ac:dyDescent="0.25">
      <c r="F7411" s="106"/>
      <c r="K7411" s="106">
        <v>5.05</v>
      </c>
    </row>
    <row r="7412" spans="6:11" x14ac:dyDescent="0.25">
      <c r="F7412" s="106"/>
      <c r="K7412" s="106">
        <v>5.05</v>
      </c>
    </row>
    <row r="7413" spans="6:11" x14ac:dyDescent="0.25">
      <c r="F7413" s="106"/>
      <c r="K7413" s="106">
        <v>5.05</v>
      </c>
    </row>
    <row r="7414" spans="6:11" x14ac:dyDescent="0.25">
      <c r="F7414" s="106"/>
      <c r="K7414" s="106">
        <v>5.05</v>
      </c>
    </row>
    <row r="7415" spans="6:11" x14ac:dyDescent="0.25">
      <c r="F7415" s="106"/>
      <c r="K7415" s="106">
        <v>5.05</v>
      </c>
    </row>
    <row r="7416" spans="6:11" x14ac:dyDescent="0.25">
      <c r="F7416" s="106"/>
      <c r="K7416" s="106">
        <v>5.05</v>
      </c>
    </row>
    <row r="7417" spans="6:11" x14ac:dyDescent="0.25">
      <c r="F7417" s="106"/>
      <c r="K7417" s="106">
        <v>5.05</v>
      </c>
    </row>
    <row r="7418" spans="6:11" x14ac:dyDescent="0.25">
      <c r="F7418" s="106"/>
      <c r="K7418" s="106">
        <v>5.05</v>
      </c>
    </row>
    <row r="7419" spans="6:11" x14ac:dyDescent="0.25">
      <c r="F7419" s="106"/>
      <c r="K7419" s="106">
        <v>5.05</v>
      </c>
    </row>
    <row r="7420" spans="6:11" x14ac:dyDescent="0.25">
      <c r="F7420" s="106"/>
      <c r="K7420" s="106">
        <v>5.05</v>
      </c>
    </row>
    <row r="7421" spans="6:11" x14ac:dyDescent="0.25">
      <c r="F7421" s="106"/>
      <c r="K7421" s="106">
        <v>5.05</v>
      </c>
    </row>
    <row r="7422" spans="6:11" x14ac:dyDescent="0.25">
      <c r="F7422" s="106"/>
      <c r="K7422" s="106">
        <v>5.05</v>
      </c>
    </row>
    <row r="7423" spans="6:11" x14ac:dyDescent="0.25">
      <c r="F7423" s="106"/>
      <c r="K7423" s="106">
        <v>5.05</v>
      </c>
    </row>
    <row r="7424" spans="6:11" x14ac:dyDescent="0.25">
      <c r="F7424" s="106"/>
      <c r="K7424" s="106">
        <v>5.05</v>
      </c>
    </row>
    <row r="7425" spans="6:11" x14ac:dyDescent="0.25">
      <c r="F7425" s="106"/>
      <c r="K7425" s="106">
        <v>5.05</v>
      </c>
    </row>
    <row r="7426" spans="6:11" x14ac:dyDescent="0.25">
      <c r="F7426" s="106"/>
      <c r="K7426" s="106">
        <v>5.05</v>
      </c>
    </row>
    <row r="7427" spans="6:11" x14ac:dyDescent="0.25">
      <c r="F7427" s="106"/>
      <c r="K7427" s="106">
        <v>5.05</v>
      </c>
    </row>
    <row r="7428" spans="6:11" x14ac:dyDescent="0.25">
      <c r="F7428" s="106"/>
      <c r="K7428" s="106">
        <v>5.05</v>
      </c>
    </row>
    <row r="7429" spans="6:11" x14ac:dyDescent="0.25">
      <c r="F7429" s="106"/>
      <c r="K7429" s="106">
        <v>5.05</v>
      </c>
    </row>
    <row r="7430" spans="6:11" x14ac:dyDescent="0.25">
      <c r="F7430" s="106"/>
      <c r="K7430" s="106">
        <v>5.05</v>
      </c>
    </row>
    <row r="7431" spans="6:11" x14ac:dyDescent="0.25">
      <c r="F7431" s="106"/>
      <c r="K7431" s="106">
        <v>5.05</v>
      </c>
    </row>
    <row r="7432" spans="6:11" x14ac:dyDescent="0.25">
      <c r="F7432" s="106"/>
      <c r="K7432" s="106">
        <v>5.05</v>
      </c>
    </row>
    <row r="7433" spans="6:11" x14ac:dyDescent="0.25">
      <c r="F7433" s="106"/>
      <c r="K7433" s="106">
        <v>5.05</v>
      </c>
    </row>
    <row r="7434" spans="6:11" x14ac:dyDescent="0.25">
      <c r="F7434" s="106"/>
      <c r="K7434" s="106">
        <v>5.05</v>
      </c>
    </row>
    <row r="7435" spans="6:11" x14ac:dyDescent="0.25">
      <c r="F7435" s="106"/>
      <c r="K7435" s="106">
        <v>5.05</v>
      </c>
    </row>
    <row r="7436" spans="6:11" x14ac:dyDescent="0.25">
      <c r="F7436" s="106"/>
      <c r="K7436" s="106">
        <v>5.05</v>
      </c>
    </row>
    <row r="7437" spans="6:11" x14ac:dyDescent="0.25">
      <c r="F7437" s="106"/>
      <c r="K7437" s="106">
        <v>5.05</v>
      </c>
    </row>
    <row r="7438" spans="6:11" x14ac:dyDescent="0.25">
      <c r="F7438" s="106"/>
      <c r="K7438" s="106">
        <v>5.05</v>
      </c>
    </row>
    <row r="7439" spans="6:11" x14ac:dyDescent="0.25">
      <c r="F7439" s="106"/>
      <c r="K7439" s="106">
        <v>5.05</v>
      </c>
    </row>
    <row r="7440" spans="6:11" x14ac:dyDescent="0.25">
      <c r="F7440" s="106"/>
      <c r="K7440" s="106">
        <v>5.05</v>
      </c>
    </row>
    <row r="7441" spans="6:11" x14ac:dyDescent="0.25">
      <c r="F7441" s="106"/>
      <c r="K7441" s="106">
        <v>5.05</v>
      </c>
    </row>
    <row r="7442" spans="6:11" x14ac:dyDescent="0.25">
      <c r="F7442" s="106"/>
      <c r="K7442" s="106">
        <v>5.05</v>
      </c>
    </row>
    <row r="7443" spans="6:11" x14ac:dyDescent="0.25">
      <c r="F7443" s="106"/>
      <c r="K7443" s="106">
        <v>5.05</v>
      </c>
    </row>
    <row r="7444" spans="6:11" x14ac:dyDescent="0.25">
      <c r="F7444" s="106"/>
      <c r="K7444" s="106">
        <v>5.05</v>
      </c>
    </row>
    <row r="7445" spans="6:11" x14ac:dyDescent="0.25">
      <c r="F7445" s="106"/>
      <c r="K7445" s="106">
        <v>5.05</v>
      </c>
    </row>
    <row r="7446" spans="6:11" x14ac:dyDescent="0.25">
      <c r="F7446" s="106"/>
      <c r="K7446" s="106">
        <v>5.05</v>
      </c>
    </row>
    <row r="7447" spans="6:11" x14ac:dyDescent="0.25">
      <c r="F7447" s="106"/>
      <c r="K7447" s="106">
        <v>5.05</v>
      </c>
    </row>
    <row r="7448" spans="6:11" x14ac:dyDescent="0.25">
      <c r="F7448" s="106"/>
      <c r="K7448" s="106">
        <v>5.05</v>
      </c>
    </row>
    <row r="7449" spans="6:11" x14ac:dyDescent="0.25">
      <c r="F7449" s="106"/>
      <c r="K7449" s="106">
        <v>5.05</v>
      </c>
    </row>
    <row r="7450" spans="6:11" x14ac:dyDescent="0.25">
      <c r="F7450" s="106"/>
      <c r="K7450" s="106">
        <v>5.05</v>
      </c>
    </row>
    <row r="7451" spans="6:11" x14ac:dyDescent="0.25">
      <c r="F7451" s="106"/>
      <c r="K7451" s="106">
        <v>5.05</v>
      </c>
    </row>
    <row r="7452" spans="6:11" x14ac:dyDescent="0.25">
      <c r="F7452" s="106"/>
      <c r="K7452" s="106">
        <v>5.05</v>
      </c>
    </row>
    <row r="7453" spans="6:11" x14ac:dyDescent="0.25">
      <c r="F7453" s="106"/>
      <c r="K7453" s="106">
        <v>5.05</v>
      </c>
    </row>
    <row r="7454" spans="6:11" x14ac:dyDescent="0.25">
      <c r="F7454" s="106"/>
      <c r="K7454" s="106">
        <v>5.05</v>
      </c>
    </row>
    <row r="7455" spans="6:11" x14ac:dyDescent="0.25">
      <c r="F7455" s="106"/>
      <c r="K7455" s="106">
        <v>5.05</v>
      </c>
    </row>
    <row r="7456" spans="6:11" x14ac:dyDescent="0.25">
      <c r="F7456" s="106"/>
      <c r="K7456" s="106">
        <v>5.05</v>
      </c>
    </row>
    <row r="7457" spans="6:11" x14ac:dyDescent="0.25">
      <c r="F7457" s="106"/>
      <c r="K7457" s="106">
        <v>5.05</v>
      </c>
    </row>
    <row r="7458" spans="6:11" x14ac:dyDescent="0.25">
      <c r="F7458" s="106"/>
      <c r="K7458" s="106">
        <v>5.05</v>
      </c>
    </row>
    <row r="7459" spans="6:11" x14ac:dyDescent="0.25">
      <c r="F7459" s="106"/>
      <c r="K7459" s="106">
        <v>5.05</v>
      </c>
    </row>
    <row r="7460" spans="6:11" x14ac:dyDescent="0.25">
      <c r="F7460" s="106"/>
      <c r="K7460" s="106">
        <v>5.05</v>
      </c>
    </row>
    <row r="7461" spans="6:11" x14ac:dyDescent="0.25">
      <c r="F7461" s="106"/>
      <c r="K7461" s="106">
        <v>5.05</v>
      </c>
    </row>
    <row r="7462" spans="6:11" x14ac:dyDescent="0.25">
      <c r="F7462" s="106"/>
      <c r="K7462" s="106">
        <v>5.05</v>
      </c>
    </row>
    <row r="7463" spans="6:11" x14ac:dyDescent="0.25">
      <c r="F7463" s="106"/>
      <c r="K7463" s="106">
        <v>5.05</v>
      </c>
    </row>
    <row r="7464" spans="6:11" x14ac:dyDescent="0.25">
      <c r="F7464" s="106"/>
      <c r="K7464" s="106">
        <v>5.05</v>
      </c>
    </row>
    <row r="7465" spans="6:11" x14ac:dyDescent="0.25">
      <c r="F7465" s="106"/>
      <c r="K7465" s="106">
        <v>5.05</v>
      </c>
    </row>
    <row r="7466" spans="6:11" x14ac:dyDescent="0.25">
      <c r="F7466" s="106"/>
      <c r="K7466" s="106">
        <v>5.05</v>
      </c>
    </row>
    <row r="7467" spans="6:11" x14ac:dyDescent="0.25">
      <c r="F7467" s="106"/>
      <c r="K7467" s="106">
        <v>5.05</v>
      </c>
    </row>
    <row r="7468" spans="6:11" x14ac:dyDescent="0.25">
      <c r="F7468" s="106"/>
      <c r="K7468" s="106">
        <v>5.05</v>
      </c>
    </row>
    <row r="7469" spans="6:11" x14ac:dyDescent="0.25">
      <c r="F7469" s="106"/>
      <c r="K7469" s="106">
        <v>5.05</v>
      </c>
    </row>
    <row r="7470" spans="6:11" x14ac:dyDescent="0.25">
      <c r="F7470" s="106"/>
      <c r="K7470" s="106">
        <v>5.05</v>
      </c>
    </row>
    <row r="7471" spans="6:11" x14ac:dyDescent="0.25">
      <c r="F7471" s="106"/>
      <c r="K7471" s="106">
        <v>5.05</v>
      </c>
    </row>
    <row r="7472" spans="6:11" x14ac:dyDescent="0.25">
      <c r="F7472" s="106"/>
      <c r="K7472" s="106">
        <v>5.05</v>
      </c>
    </row>
    <row r="7473" spans="6:11" x14ac:dyDescent="0.25">
      <c r="F7473" s="106"/>
      <c r="K7473" s="106">
        <v>5.05</v>
      </c>
    </row>
    <row r="7474" spans="6:11" x14ac:dyDescent="0.25">
      <c r="F7474" s="106"/>
      <c r="K7474" s="106">
        <v>5.05</v>
      </c>
    </row>
    <row r="7475" spans="6:11" x14ac:dyDescent="0.25">
      <c r="F7475" s="106"/>
      <c r="K7475" s="106">
        <v>5.05</v>
      </c>
    </row>
    <row r="7476" spans="6:11" x14ac:dyDescent="0.25">
      <c r="F7476" s="106"/>
      <c r="K7476" s="106">
        <v>5.05</v>
      </c>
    </row>
    <row r="7477" spans="6:11" x14ac:dyDescent="0.25">
      <c r="F7477" s="106"/>
      <c r="K7477" s="106">
        <v>5.05</v>
      </c>
    </row>
    <row r="7478" spans="6:11" x14ac:dyDescent="0.25">
      <c r="F7478" s="106"/>
      <c r="K7478" s="106">
        <v>5.05</v>
      </c>
    </row>
    <row r="7479" spans="6:11" x14ac:dyDescent="0.25">
      <c r="F7479" s="106"/>
      <c r="K7479" s="106">
        <v>5.05</v>
      </c>
    </row>
    <row r="7480" spans="6:11" x14ac:dyDescent="0.25">
      <c r="F7480" s="106"/>
      <c r="K7480" s="106">
        <v>5.05</v>
      </c>
    </row>
    <row r="7481" spans="6:11" x14ac:dyDescent="0.25">
      <c r="F7481" s="106"/>
      <c r="K7481" s="106">
        <v>5.05</v>
      </c>
    </row>
    <row r="7482" spans="6:11" x14ac:dyDescent="0.25">
      <c r="F7482" s="106"/>
      <c r="K7482" s="106">
        <v>5.05</v>
      </c>
    </row>
    <row r="7483" spans="6:11" x14ac:dyDescent="0.25">
      <c r="F7483" s="106"/>
      <c r="K7483" s="106">
        <v>5.05</v>
      </c>
    </row>
    <row r="7484" spans="6:11" x14ac:dyDescent="0.25">
      <c r="F7484" s="106"/>
      <c r="K7484" s="106">
        <v>5.05</v>
      </c>
    </row>
    <row r="7485" spans="6:11" x14ac:dyDescent="0.25">
      <c r="F7485" s="106"/>
      <c r="K7485" s="106">
        <v>5.05</v>
      </c>
    </row>
    <row r="7486" spans="6:11" x14ac:dyDescent="0.25">
      <c r="F7486" s="106"/>
      <c r="K7486" s="106">
        <v>5.05</v>
      </c>
    </row>
    <row r="7487" spans="6:11" x14ac:dyDescent="0.25">
      <c r="F7487" s="106"/>
      <c r="K7487" s="106">
        <v>5.05</v>
      </c>
    </row>
    <row r="7488" spans="6:11" x14ac:dyDescent="0.25">
      <c r="F7488" s="106"/>
      <c r="K7488" s="106">
        <v>5.05</v>
      </c>
    </row>
    <row r="7489" spans="6:11" x14ac:dyDescent="0.25">
      <c r="F7489" s="106"/>
      <c r="K7489" s="106">
        <v>5.05</v>
      </c>
    </row>
    <row r="7490" spans="6:11" x14ac:dyDescent="0.25">
      <c r="F7490" s="106"/>
      <c r="K7490" s="106">
        <v>5.05</v>
      </c>
    </row>
    <row r="7491" spans="6:11" x14ac:dyDescent="0.25">
      <c r="F7491" s="106"/>
      <c r="K7491" s="106">
        <v>5.05</v>
      </c>
    </row>
    <row r="7492" spans="6:11" x14ac:dyDescent="0.25">
      <c r="F7492" s="106"/>
      <c r="K7492" s="106">
        <v>5.05</v>
      </c>
    </row>
    <row r="7493" spans="6:11" x14ac:dyDescent="0.25">
      <c r="F7493" s="106"/>
      <c r="K7493" s="106">
        <v>5.05</v>
      </c>
    </row>
    <row r="7494" spans="6:11" x14ac:dyDescent="0.25">
      <c r="F7494" s="106"/>
      <c r="K7494" s="106">
        <v>5.05</v>
      </c>
    </row>
    <row r="7495" spans="6:11" x14ac:dyDescent="0.25">
      <c r="F7495" s="106"/>
      <c r="K7495" s="106">
        <v>5.05</v>
      </c>
    </row>
    <row r="7496" spans="6:11" x14ac:dyDescent="0.25">
      <c r="F7496" s="106"/>
      <c r="K7496" s="106">
        <v>5.05</v>
      </c>
    </row>
    <row r="7497" spans="6:11" x14ac:dyDescent="0.25">
      <c r="F7497" s="106"/>
      <c r="K7497" s="106">
        <v>5.05</v>
      </c>
    </row>
    <row r="7498" spans="6:11" x14ac:dyDescent="0.25">
      <c r="F7498" s="106"/>
      <c r="K7498" s="106">
        <v>5.05</v>
      </c>
    </row>
    <row r="7499" spans="6:11" x14ac:dyDescent="0.25">
      <c r="F7499" s="106"/>
      <c r="K7499" s="106">
        <v>5.05</v>
      </c>
    </row>
    <row r="7500" spans="6:11" x14ac:dyDescent="0.25">
      <c r="F7500" s="106"/>
      <c r="K7500" s="106">
        <v>5.05</v>
      </c>
    </row>
    <row r="7501" spans="6:11" x14ac:dyDescent="0.25">
      <c r="F7501" s="106"/>
      <c r="K7501" s="106">
        <v>5.05</v>
      </c>
    </row>
    <row r="7502" spans="6:11" x14ac:dyDescent="0.25">
      <c r="F7502" s="106"/>
      <c r="K7502" s="106">
        <v>5.05</v>
      </c>
    </row>
    <row r="7503" spans="6:11" x14ac:dyDescent="0.25">
      <c r="F7503" s="106"/>
      <c r="K7503" s="106">
        <v>5.05</v>
      </c>
    </row>
    <row r="7504" spans="6:11" x14ac:dyDescent="0.25">
      <c r="F7504" s="106"/>
      <c r="K7504" s="106">
        <v>5.05</v>
      </c>
    </row>
    <row r="7505" spans="6:11" x14ac:dyDescent="0.25">
      <c r="F7505" s="106"/>
      <c r="K7505" s="106">
        <v>5.05</v>
      </c>
    </row>
    <row r="7506" spans="6:11" x14ac:dyDescent="0.25">
      <c r="F7506" s="106"/>
      <c r="K7506" s="106">
        <v>5.05</v>
      </c>
    </row>
    <row r="7507" spans="6:11" x14ac:dyDescent="0.25">
      <c r="F7507" s="106"/>
      <c r="K7507" s="106">
        <v>5.05</v>
      </c>
    </row>
    <row r="7508" spans="6:11" x14ac:dyDescent="0.25">
      <c r="F7508" s="106"/>
      <c r="K7508" s="106">
        <v>5.05</v>
      </c>
    </row>
    <row r="7509" spans="6:11" x14ac:dyDescent="0.25">
      <c r="F7509" s="106"/>
      <c r="K7509" s="106">
        <v>5.05</v>
      </c>
    </row>
    <row r="7510" spans="6:11" x14ac:dyDescent="0.25">
      <c r="F7510" s="106"/>
      <c r="K7510" s="106">
        <v>5.05</v>
      </c>
    </row>
    <row r="7511" spans="6:11" x14ac:dyDescent="0.25">
      <c r="F7511" s="106"/>
      <c r="K7511" s="106">
        <v>5.05</v>
      </c>
    </row>
    <row r="7512" spans="6:11" x14ac:dyDescent="0.25">
      <c r="F7512" s="106"/>
      <c r="K7512" s="106">
        <v>5.05</v>
      </c>
    </row>
    <row r="7513" spans="6:11" x14ac:dyDescent="0.25">
      <c r="F7513" s="106"/>
      <c r="K7513" s="106">
        <v>5.05</v>
      </c>
    </row>
    <row r="7514" spans="6:11" x14ac:dyDescent="0.25">
      <c r="F7514" s="106"/>
      <c r="K7514" s="106">
        <v>5.05</v>
      </c>
    </row>
    <row r="7515" spans="6:11" x14ac:dyDescent="0.25">
      <c r="F7515" s="106"/>
      <c r="K7515" s="106">
        <v>5.05</v>
      </c>
    </row>
    <row r="7516" spans="6:11" x14ac:dyDescent="0.25">
      <c r="F7516" s="106"/>
      <c r="K7516" s="106">
        <v>5.05</v>
      </c>
    </row>
    <row r="7517" spans="6:11" x14ac:dyDescent="0.25">
      <c r="F7517" s="106"/>
      <c r="K7517" s="106">
        <v>5.05</v>
      </c>
    </row>
    <row r="7518" spans="6:11" x14ac:dyDescent="0.25">
      <c r="F7518" s="106"/>
      <c r="K7518" s="106">
        <v>5.05</v>
      </c>
    </row>
    <row r="7519" spans="6:11" x14ac:dyDescent="0.25">
      <c r="F7519" s="106"/>
      <c r="K7519" s="106">
        <v>5.05</v>
      </c>
    </row>
    <row r="7520" spans="6:11" x14ac:dyDescent="0.25">
      <c r="F7520" s="106"/>
      <c r="K7520" s="106">
        <v>5.05</v>
      </c>
    </row>
    <row r="7521" spans="6:11" x14ac:dyDescent="0.25">
      <c r="F7521" s="106"/>
      <c r="K7521" s="106">
        <v>5.05</v>
      </c>
    </row>
    <row r="7522" spans="6:11" x14ac:dyDescent="0.25">
      <c r="F7522" s="106"/>
      <c r="K7522" s="106">
        <v>5.05</v>
      </c>
    </row>
    <row r="7523" spans="6:11" x14ac:dyDescent="0.25">
      <c r="F7523" s="106"/>
      <c r="K7523" s="106">
        <v>5.05</v>
      </c>
    </row>
    <row r="7524" spans="6:11" x14ac:dyDescent="0.25">
      <c r="F7524" s="106"/>
      <c r="K7524" s="106">
        <v>5.05</v>
      </c>
    </row>
    <row r="7525" spans="6:11" x14ac:dyDescent="0.25">
      <c r="F7525" s="106"/>
      <c r="K7525" s="106">
        <v>5.05</v>
      </c>
    </row>
    <row r="7526" spans="6:11" x14ac:dyDescent="0.25">
      <c r="F7526" s="106"/>
      <c r="K7526" s="106">
        <v>5.05</v>
      </c>
    </row>
    <row r="7527" spans="6:11" x14ac:dyDescent="0.25">
      <c r="F7527" s="106"/>
      <c r="K7527" s="106">
        <v>5.05</v>
      </c>
    </row>
    <row r="7528" spans="6:11" x14ac:dyDescent="0.25">
      <c r="F7528" s="106"/>
      <c r="K7528" s="106">
        <v>5.05</v>
      </c>
    </row>
    <row r="7529" spans="6:11" x14ac:dyDescent="0.25">
      <c r="F7529" s="106"/>
      <c r="K7529" s="106">
        <v>5.05</v>
      </c>
    </row>
    <row r="7530" spans="6:11" x14ac:dyDescent="0.25">
      <c r="F7530" s="106"/>
      <c r="K7530" s="106">
        <v>5.05</v>
      </c>
    </row>
    <row r="7531" spans="6:11" x14ac:dyDescent="0.25">
      <c r="F7531" s="106"/>
      <c r="K7531" s="106">
        <v>5.05</v>
      </c>
    </row>
    <row r="7532" spans="6:11" x14ac:dyDescent="0.25">
      <c r="F7532" s="106"/>
      <c r="K7532" s="106">
        <v>5.05</v>
      </c>
    </row>
    <row r="7533" spans="6:11" x14ac:dyDescent="0.25">
      <c r="F7533" s="106"/>
      <c r="K7533" s="106">
        <v>5.05</v>
      </c>
    </row>
    <row r="7534" spans="6:11" x14ac:dyDescent="0.25">
      <c r="F7534" s="106"/>
      <c r="K7534" s="106">
        <v>5.05</v>
      </c>
    </row>
    <row r="7535" spans="6:11" x14ac:dyDescent="0.25">
      <c r="F7535" s="106"/>
      <c r="K7535" s="106">
        <v>5.05</v>
      </c>
    </row>
    <row r="7536" spans="6:11" x14ac:dyDescent="0.25">
      <c r="F7536" s="106"/>
      <c r="K7536" s="106">
        <v>5.05</v>
      </c>
    </row>
    <row r="7537" spans="6:11" x14ac:dyDescent="0.25">
      <c r="F7537" s="106"/>
      <c r="K7537" s="106">
        <v>5.05</v>
      </c>
    </row>
    <row r="7538" spans="6:11" x14ac:dyDescent="0.25">
      <c r="F7538" s="106"/>
      <c r="K7538" s="106">
        <v>5.05</v>
      </c>
    </row>
    <row r="7539" spans="6:11" x14ac:dyDescent="0.25">
      <c r="F7539" s="106"/>
      <c r="K7539" s="106">
        <v>5.05</v>
      </c>
    </row>
    <row r="7540" spans="6:11" x14ac:dyDescent="0.25">
      <c r="F7540" s="106"/>
      <c r="K7540" s="106">
        <v>5.05</v>
      </c>
    </row>
    <row r="7541" spans="6:11" x14ac:dyDescent="0.25">
      <c r="F7541" s="106"/>
      <c r="K7541" s="106">
        <v>5.05</v>
      </c>
    </row>
    <row r="7542" spans="6:11" x14ac:dyDescent="0.25">
      <c r="F7542" s="106"/>
      <c r="K7542" s="106">
        <v>5.05</v>
      </c>
    </row>
    <row r="7543" spans="6:11" x14ac:dyDescent="0.25">
      <c r="F7543" s="106"/>
      <c r="K7543" s="106">
        <v>5.05</v>
      </c>
    </row>
    <row r="7544" spans="6:11" x14ac:dyDescent="0.25">
      <c r="F7544" s="106"/>
      <c r="K7544" s="106">
        <v>5.05</v>
      </c>
    </row>
    <row r="7545" spans="6:11" x14ac:dyDescent="0.25">
      <c r="F7545" s="106"/>
      <c r="K7545" s="106">
        <v>5.05</v>
      </c>
    </row>
    <row r="7546" spans="6:11" x14ac:dyDescent="0.25">
      <c r="F7546" s="106"/>
      <c r="K7546" s="106">
        <v>5.05</v>
      </c>
    </row>
    <row r="7547" spans="6:11" x14ac:dyDescent="0.25">
      <c r="F7547" s="106"/>
      <c r="K7547" s="106">
        <v>5.05</v>
      </c>
    </row>
    <row r="7548" spans="6:11" x14ac:dyDescent="0.25">
      <c r="F7548" s="106"/>
      <c r="K7548" s="106">
        <v>5.05</v>
      </c>
    </row>
    <row r="7549" spans="6:11" x14ac:dyDescent="0.25">
      <c r="F7549" s="106"/>
      <c r="K7549" s="106">
        <v>5.05</v>
      </c>
    </row>
    <row r="7550" spans="6:11" x14ac:dyDescent="0.25">
      <c r="F7550" s="106"/>
      <c r="K7550" s="106">
        <v>5.05</v>
      </c>
    </row>
    <row r="7551" spans="6:11" x14ac:dyDescent="0.25">
      <c r="F7551" s="106"/>
      <c r="K7551" s="106">
        <v>5.05</v>
      </c>
    </row>
    <row r="7552" spans="6:11" x14ac:dyDescent="0.25">
      <c r="F7552" s="106"/>
      <c r="K7552" s="106">
        <v>5.05</v>
      </c>
    </row>
    <row r="7553" spans="6:11" x14ac:dyDescent="0.25">
      <c r="F7553" s="106"/>
      <c r="K7553" s="106">
        <v>5.05</v>
      </c>
    </row>
    <row r="7554" spans="6:11" x14ac:dyDescent="0.25">
      <c r="F7554" s="106"/>
      <c r="K7554" s="106">
        <v>5.05</v>
      </c>
    </row>
    <row r="7555" spans="6:11" x14ac:dyDescent="0.25">
      <c r="F7555" s="106"/>
      <c r="K7555" s="106">
        <v>5.05</v>
      </c>
    </row>
    <row r="7556" spans="6:11" x14ac:dyDescent="0.25">
      <c r="F7556" s="106"/>
      <c r="K7556" s="106">
        <v>5.05</v>
      </c>
    </row>
    <row r="7557" spans="6:11" x14ac:dyDescent="0.25">
      <c r="F7557" s="106"/>
      <c r="K7557" s="106">
        <v>5.05</v>
      </c>
    </row>
    <row r="7558" spans="6:11" x14ac:dyDescent="0.25">
      <c r="F7558" s="106"/>
      <c r="K7558" s="106">
        <v>5.05</v>
      </c>
    </row>
    <row r="7559" spans="6:11" x14ac:dyDescent="0.25">
      <c r="F7559" s="106"/>
      <c r="K7559" s="106">
        <v>5.05</v>
      </c>
    </row>
    <row r="7560" spans="6:11" x14ac:dyDescent="0.25">
      <c r="F7560" s="106"/>
      <c r="K7560" s="106">
        <v>5.05</v>
      </c>
    </row>
    <row r="7561" spans="6:11" x14ac:dyDescent="0.25">
      <c r="F7561" s="106"/>
      <c r="K7561" s="106">
        <v>5.05</v>
      </c>
    </row>
    <row r="7562" spans="6:11" x14ac:dyDescent="0.25">
      <c r="F7562" s="106"/>
      <c r="K7562" s="106">
        <v>5.05</v>
      </c>
    </row>
    <row r="7563" spans="6:11" x14ac:dyDescent="0.25">
      <c r="F7563" s="106"/>
      <c r="K7563" s="106">
        <v>5.05</v>
      </c>
    </row>
    <row r="7564" spans="6:11" x14ac:dyDescent="0.25">
      <c r="F7564" s="106"/>
      <c r="K7564" s="106">
        <v>5.05</v>
      </c>
    </row>
    <row r="7565" spans="6:11" x14ac:dyDescent="0.25">
      <c r="F7565" s="106"/>
      <c r="K7565" s="106">
        <v>5.05</v>
      </c>
    </row>
    <row r="7566" spans="6:11" x14ac:dyDescent="0.25">
      <c r="F7566" s="106"/>
      <c r="K7566" s="106">
        <v>5.05</v>
      </c>
    </row>
    <row r="7567" spans="6:11" x14ac:dyDescent="0.25">
      <c r="F7567" s="106"/>
      <c r="K7567" s="106">
        <v>5.05</v>
      </c>
    </row>
    <row r="7568" spans="6:11" x14ac:dyDescent="0.25">
      <c r="F7568" s="106"/>
      <c r="K7568" s="106">
        <v>5.05</v>
      </c>
    </row>
    <row r="7569" spans="6:11" x14ac:dyDescent="0.25">
      <c r="F7569" s="106"/>
      <c r="K7569" s="106">
        <v>5.05</v>
      </c>
    </row>
    <row r="7570" spans="6:11" x14ac:dyDescent="0.25">
      <c r="F7570" s="106"/>
      <c r="K7570" s="106">
        <v>5.05</v>
      </c>
    </row>
    <row r="7571" spans="6:11" x14ac:dyDescent="0.25">
      <c r="F7571" s="106"/>
      <c r="K7571" s="106">
        <v>5.05</v>
      </c>
    </row>
    <row r="7572" spans="6:11" x14ac:dyDescent="0.25">
      <c r="F7572" s="106"/>
      <c r="K7572" s="106">
        <v>5.05</v>
      </c>
    </row>
    <row r="7573" spans="6:11" x14ac:dyDescent="0.25">
      <c r="F7573" s="106"/>
      <c r="K7573" s="106">
        <v>5.05</v>
      </c>
    </row>
    <row r="7574" spans="6:11" x14ac:dyDescent="0.25">
      <c r="F7574" s="106"/>
      <c r="K7574" s="106">
        <v>5.05</v>
      </c>
    </row>
    <row r="7575" spans="6:11" x14ac:dyDescent="0.25">
      <c r="F7575" s="106"/>
      <c r="K7575" s="106">
        <v>5.05</v>
      </c>
    </row>
    <row r="7576" spans="6:11" x14ac:dyDescent="0.25">
      <c r="F7576" s="106"/>
      <c r="K7576" s="106">
        <v>5.05</v>
      </c>
    </row>
    <row r="7577" spans="6:11" x14ac:dyDescent="0.25">
      <c r="F7577" s="106"/>
      <c r="K7577" s="106">
        <v>5.05</v>
      </c>
    </row>
    <row r="7578" spans="6:11" x14ac:dyDescent="0.25">
      <c r="F7578" s="106"/>
      <c r="K7578" s="106">
        <v>5.05</v>
      </c>
    </row>
    <row r="7579" spans="6:11" x14ac:dyDescent="0.25">
      <c r="F7579" s="106"/>
      <c r="K7579" s="106">
        <v>5.05</v>
      </c>
    </row>
    <row r="7580" spans="6:11" x14ac:dyDescent="0.25">
      <c r="F7580" s="106"/>
      <c r="K7580" s="106">
        <v>5.05</v>
      </c>
    </row>
    <row r="7581" spans="6:11" x14ac:dyDescent="0.25">
      <c r="F7581" s="106"/>
      <c r="K7581" s="106">
        <v>5.05</v>
      </c>
    </row>
    <row r="7582" spans="6:11" x14ac:dyDescent="0.25">
      <c r="F7582" s="106"/>
      <c r="K7582" s="106">
        <v>5.05</v>
      </c>
    </row>
    <row r="7583" spans="6:11" x14ac:dyDescent="0.25">
      <c r="F7583" s="106"/>
      <c r="K7583" s="106">
        <v>5.05</v>
      </c>
    </row>
    <row r="7584" spans="6:11" x14ac:dyDescent="0.25">
      <c r="F7584" s="106"/>
      <c r="K7584" s="106">
        <v>5.05</v>
      </c>
    </row>
    <row r="7585" spans="6:11" x14ac:dyDescent="0.25">
      <c r="F7585" s="106"/>
      <c r="K7585" s="106">
        <v>5.05</v>
      </c>
    </row>
    <row r="7586" spans="6:11" x14ac:dyDescent="0.25">
      <c r="F7586" s="106"/>
      <c r="K7586" s="106">
        <v>5.05</v>
      </c>
    </row>
    <row r="7587" spans="6:11" x14ac:dyDescent="0.25">
      <c r="F7587" s="106"/>
      <c r="K7587" s="106">
        <v>5.05</v>
      </c>
    </row>
    <row r="7588" spans="6:11" x14ac:dyDescent="0.25">
      <c r="F7588" s="106"/>
      <c r="K7588" s="106">
        <v>5.05</v>
      </c>
    </row>
    <row r="7589" spans="6:11" x14ac:dyDescent="0.25">
      <c r="F7589" s="106"/>
      <c r="K7589" s="106">
        <v>5.05</v>
      </c>
    </row>
    <row r="7590" spans="6:11" x14ac:dyDescent="0.25">
      <c r="F7590" s="106"/>
      <c r="K7590" s="106">
        <v>5.05</v>
      </c>
    </row>
    <row r="7591" spans="6:11" x14ac:dyDescent="0.25">
      <c r="F7591" s="106"/>
      <c r="K7591" s="106">
        <v>5.05</v>
      </c>
    </row>
    <row r="7592" spans="6:11" x14ac:dyDescent="0.25">
      <c r="F7592" s="106"/>
      <c r="K7592" s="106">
        <v>5.05</v>
      </c>
    </row>
    <row r="7593" spans="6:11" x14ac:dyDescent="0.25">
      <c r="F7593" s="106"/>
      <c r="K7593" s="106">
        <v>5.05</v>
      </c>
    </row>
    <row r="7594" spans="6:11" x14ac:dyDescent="0.25">
      <c r="F7594" s="106"/>
      <c r="K7594" s="106">
        <v>5.05</v>
      </c>
    </row>
    <row r="7595" spans="6:11" x14ac:dyDescent="0.25">
      <c r="F7595" s="106"/>
      <c r="K7595" s="106">
        <v>5.05</v>
      </c>
    </row>
    <row r="7596" spans="6:11" x14ac:dyDescent="0.25">
      <c r="F7596" s="106"/>
      <c r="K7596" s="106">
        <v>5.05</v>
      </c>
    </row>
    <row r="7597" spans="6:11" x14ac:dyDescent="0.25">
      <c r="F7597" s="106"/>
      <c r="K7597" s="106">
        <v>5.05</v>
      </c>
    </row>
    <row r="7598" spans="6:11" x14ac:dyDescent="0.25">
      <c r="F7598" s="106"/>
      <c r="K7598" s="106">
        <v>5.05</v>
      </c>
    </row>
    <row r="7599" spans="6:11" x14ac:dyDescent="0.25">
      <c r="F7599" s="106"/>
      <c r="K7599" s="106">
        <v>5.05</v>
      </c>
    </row>
    <row r="7600" spans="6:11" x14ac:dyDescent="0.25">
      <c r="F7600" s="106"/>
      <c r="K7600" s="106">
        <v>5.05</v>
      </c>
    </row>
    <row r="7601" spans="6:11" x14ac:dyDescent="0.25">
      <c r="F7601" s="106"/>
      <c r="K7601" s="106">
        <v>5.05</v>
      </c>
    </row>
    <row r="7602" spans="6:11" x14ac:dyDescent="0.25">
      <c r="F7602" s="106"/>
      <c r="K7602" s="106">
        <v>5.05</v>
      </c>
    </row>
    <row r="7603" spans="6:11" x14ac:dyDescent="0.25">
      <c r="F7603" s="106"/>
      <c r="K7603" s="106">
        <v>5.05</v>
      </c>
    </row>
    <row r="7604" spans="6:11" x14ac:dyDescent="0.25">
      <c r="F7604" s="106"/>
      <c r="K7604" s="106">
        <v>5.05</v>
      </c>
    </row>
    <row r="7605" spans="6:11" x14ac:dyDescent="0.25">
      <c r="F7605" s="106"/>
      <c r="K7605" s="106">
        <v>5.05</v>
      </c>
    </row>
    <row r="7606" spans="6:11" x14ac:dyDescent="0.25">
      <c r="F7606" s="106"/>
      <c r="K7606" s="106">
        <v>5.05</v>
      </c>
    </row>
    <row r="7607" spans="6:11" x14ac:dyDescent="0.25">
      <c r="F7607" s="106"/>
      <c r="K7607" s="106">
        <v>5.05</v>
      </c>
    </row>
    <row r="7608" spans="6:11" x14ac:dyDescent="0.25">
      <c r="F7608" s="106"/>
      <c r="K7608" s="106">
        <v>5.05</v>
      </c>
    </row>
    <row r="7609" spans="6:11" x14ac:dyDescent="0.25">
      <c r="F7609" s="106"/>
      <c r="K7609" s="106">
        <v>5.05</v>
      </c>
    </row>
    <row r="7610" spans="6:11" x14ac:dyDescent="0.25">
      <c r="F7610" s="106"/>
      <c r="K7610" s="106">
        <v>5.05</v>
      </c>
    </row>
    <row r="7611" spans="6:11" x14ac:dyDescent="0.25">
      <c r="F7611" s="106"/>
      <c r="K7611" s="106">
        <v>5.05</v>
      </c>
    </row>
    <row r="7612" spans="6:11" x14ac:dyDescent="0.25">
      <c r="F7612" s="106"/>
      <c r="K7612" s="106">
        <v>5.05</v>
      </c>
    </row>
    <row r="7613" spans="6:11" x14ac:dyDescent="0.25">
      <c r="F7613" s="106"/>
      <c r="K7613" s="106">
        <v>5.05</v>
      </c>
    </row>
    <row r="7614" spans="6:11" x14ac:dyDescent="0.25">
      <c r="F7614" s="106"/>
      <c r="K7614" s="106">
        <v>5.05</v>
      </c>
    </row>
    <row r="7615" spans="6:11" x14ac:dyDescent="0.25">
      <c r="F7615" s="106"/>
      <c r="K7615" s="106">
        <v>5.05</v>
      </c>
    </row>
    <row r="7616" spans="6:11" x14ac:dyDescent="0.25">
      <c r="F7616" s="106"/>
      <c r="K7616" s="106">
        <v>5.05</v>
      </c>
    </row>
    <row r="7617" spans="6:11" x14ac:dyDescent="0.25">
      <c r="F7617" s="106"/>
      <c r="K7617" s="106">
        <v>5.05</v>
      </c>
    </row>
    <row r="7618" spans="6:11" x14ac:dyDescent="0.25">
      <c r="F7618" s="106"/>
      <c r="K7618" s="106">
        <v>5.05</v>
      </c>
    </row>
    <row r="7619" spans="6:11" x14ac:dyDescent="0.25">
      <c r="F7619" s="106"/>
      <c r="K7619" s="106">
        <v>5.05</v>
      </c>
    </row>
    <row r="7620" spans="6:11" x14ac:dyDescent="0.25">
      <c r="F7620" s="106"/>
      <c r="K7620" s="106">
        <v>5.05</v>
      </c>
    </row>
    <row r="7621" spans="6:11" x14ac:dyDescent="0.25">
      <c r="F7621" s="106"/>
      <c r="K7621" s="106">
        <v>5.05</v>
      </c>
    </row>
    <row r="7622" spans="6:11" x14ac:dyDescent="0.25">
      <c r="F7622" s="106"/>
      <c r="K7622" s="106">
        <v>5.05</v>
      </c>
    </row>
    <row r="7623" spans="6:11" x14ac:dyDescent="0.25">
      <c r="F7623" s="106"/>
      <c r="K7623" s="106">
        <v>5.05</v>
      </c>
    </row>
    <row r="7624" spans="6:11" x14ac:dyDescent="0.25">
      <c r="F7624" s="106"/>
      <c r="K7624" s="106">
        <v>5.05</v>
      </c>
    </row>
    <row r="7625" spans="6:11" x14ac:dyDescent="0.25">
      <c r="F7625" s="106"/>
      <c r="K7625" s="106">
        <v>5.05</v>
      </c>
    </row>
    <row r="7626" spans="6:11" x14ac:dyDescent="0.25">
      <c r="F7626" s="106"/>
      <c r="K7626" s="106">
        <v>5.05</v>
      </c>
    </row>
    <row r="7627" spans="6:11" x14ac:dyDescent="0.25">
      <c r="F7627" s="106"/>
      <c r="K7627" s="106">
        <v>5.05</v>
      </c>
    </row>
    <row r="7628" spans="6:11" x14ac:dyDescent="0.25">
      <c r="F7628" s="106"/>
      <c r="K7628" s="106">
        <v>5.05</v>
      </c>
    </row>
    <row r="7629" spans="6:11" x14ac:dyDescent="0.25">
      <c r="F7629" s="106"/>
      <c r="K7629" s="106">
        <v>5.05</v>
      </c>
    </row>
    <row r="7630" spans="6:11" x14ac:dyDescent="0.25">
      <c r="F7630" s="106"/>
      <c r="K7630" s="106">
        <v>5.05</v>
      </c>
    </row>
    <row r="7631" spans="6:11" x14ac:dyDescent="0.25">
      <c r="F7631" s="106"/>
      <c r="K7631" s="106">
        <v>5.05</v>
      </c>
    </row>
    <row r="7632" spans="6:11" x14ac:dyDescent="0.25">
      <c r="F7632" s="106"/>
      <c r="K7632" s="106">
        <v>5.05</v>
      </c>
    </row>
    <row r="7633" spans="6:11" x14ac:dyDescent="0.25">
      <c r="F7633" s="106"/>
      <c r="K7633" s="106">
        <v>5.05</v>
      </c>
    </row>
    <row r="7634" spans="6:11" x14ac:dyDescent="0.25">
      <c r="F7634" s="106"/>
      <c r="K7634" s="106">
        <v>5.05</v>
      </c>
    </row>
    <row r="7635" spans="6:11" x14ac:dyDescent="0.25">
      <c r="F7635" s="106"/>
      <c r="K7635" s="106">
        <v>5.05</v>
      </c>
    </row>
    <row r="7636" spans="6:11" x14ac:dyDescent="0.25">
      <c r="F7636" s="106"/>
      <c r="K7636" s="106">
        <v>5.05</v>
      </c>
    </row>
    <row r="7637" spans="6:11" x14ac:dyDescent="0.25">
      <c r="F7637" s="106"/>
      <c r="K7637" s="106">
        <v>5.05</v>
      </c>
    </row>
    <row r="7638" spans="6:11" x14ac:dyDescent="0.25">
      <c r="F7638" s="106"/>
      <c r="K7638" s="106">
        <v>5.05</v>
      </c>
    </row>
    <row r="7639" spans="6:11" x14ac:dyDescent="0.25">
      <c r="F7639" s="106"/>
      <c r="K7639" s="106">
        <v>5.05</v>
      </c>
    </row>
    <row r="7640" spans="6:11" x14ac:dyDescent="0.25">
      <c r="F7640" s="106"/>
      <c r="K7640" s="106">
        <v>5.05</v>
      </c>
    </row>
    <row r="7641" spans="6:11" x14ac:dyDescent="0.25">
      <c r="F7641" s="106"/>
      <c r="K7641" s="106">
        <v>5.05</v>
      </c>
    </row>
    <row r="7642" spans="6:11" x14ac:dyDescent="0.25">
      <c r="F7642" s="106"/>
      <c r="K7642" s="106">
        <v>5.05</v>
      </c>
    </row>
    <row r="7643" spans="6:11" x14ac:dyDescent="0.25">
      <c r="F7643" s="106"/>
      <c r="K7643" s="106">
        <v>5.05</v>
      </c>
    </row>
    <row r="7644" spans="6:11" x14ac:dyDescent="0.25">
      <c r="F7644" s="106"/>
      <c r="K7644" s="106">
        <v>5.05</v>
      </c>
    </row>
    <row r="7645" spans="6:11" x14ac:dyDescent="0.25">
      <c r="F7645" s="106"/>
      <c r="K7645" s="106">
        <v>5.05</v>
      </c>
    </row>
    <row r="7646" spans="6:11" x14ac:dyDescent="0.25">
      <c r="F7646" s="106"/>
      <c r="K7646" s="106">
        <v>5.05</v>
      </c>
    </row>
    <row r="7647" spans="6:11" x14ac:dyDescent="0.25">
      <c r="F7647" s="106"/>
      <c r="K7647" s="106">
        <v>5.05</v>
      </c>
    </row>
    <row r="7648" spans="6:11" x14ac:dyDescent="0.25">
      <c r="F7648" s="106"/>
      <c r="K7648" s="106">
        <v>5.05</v>
      </c>
    </row>
    <row r="7649" spans="6:11" x14ac:dyDescent="0.25">
      <c r="F7649" s="106"/>
      <c r="K7649" s="106">
        <v>5.05</v>
      </c>
    </row>
    <row r="7650" spans="6:11" x14ac:dyDescent="0.25">
      <c r="F7650" s="106"/>
      <c r="K7650" s="106">
        <v>5.05</v>
      </c>
    </row>
    <row r="7651" spans="6:11" x14ac:dyDescent="0.25">
      <c r="F7651" s="106"/>
      <c r="K7651" s="106">
        <v>5.05</v>
      </c>
    </row>
    <row r="7652" spans="6:11" x14ac:dyDescent="0.25">
      <c r="F7652" s="106"/>
      <c r="K7652" s="106">
        <v>5.05</v>
      </c>
    </row>
    <row r="7653" spans="6:11" x14ac:dyDescent="0.25">
      <c r="F7653" s="106"/>
      <c r="K7653" s="106">
        <v>5.05</v>
      </c>
    </row>
    <row r="7654" spans="6:11" x14ac:dyDescent="0.25">
      <c r="F7654" s="106"/>
      <c r="K7654" s="106">
        <v>5.05</v>
      </c>
    </row>
    <row r="7655" spans="6:11" x14ac:dyDescent="0.25">
      <c r="F7655" s="106"/>
      <c r="K7655" s="106">
        <v>5.05</v>
      </c>
    </row>
    <row r="7656" spans="6:11" x14ac:dyDescent="0.25">
      <c r="F7656" s="106"/>
      <c r="K7656" s="106">
        <v>5.05</v>
      </c>
    </row>
    <row r="7657" spans="6:11" x14ac:dyDescent="0.25">
      <c r="F7657" s="106"/>
      <c r="K7657" s="106">
        <v>5.05</v>
      </c>
    </row>
    <row r="7658" spans="6:11" x14ac:dyDescent="0.25">
      <c r="F7658" s="106"/>
      <c r="K7658" s="106">
        <v>5.05</v>
      </c>
    </row>
    <row r="7659" spans="6:11" x14ac:dyDescent="0.25">
      <c r="F7659" s="106"/>
      <c r="K7659" s="106">
        <v>5.05</v>
      </c>
    </row>
    <row r="7660" spans="6:11" x14ac:dyDescent="0.25">
      <c r="F7660" s="106"/>
      <c r="K7660" s="106">
        <v>5.05</v>
      </c>
    </row>
    <row r="7661" spans="6:11" x14ac:dyDescent="0.25">
      <c r="F7661" s="106"/>
      <c r="K7661" s="106">
        <v>5.05</v>
      </c>
    </row>
    <row r="7662" spans="6:11" x14ac:dyDescent="0.25">
      <c r="F7662" s="106"/>
      <c r="K7662" s="106">
        <v>5.05</v>
      </c>
    </row>
    <row r="7663" spans="6:11" x14ac:dyDescent="0.25">
      <c r="F7663" s="106"/>
      <c r="K7663" s="106">
        <v>5.05</v>
      </c>
    </row>
    <row r="7664" spans="6:11" x14ac:dyDescent="0.25">
      <c r="F7664" s="106"/>
      <c r="K7664" s="106">
        <v>5.05</v>
      </c>
    </row>
    <row r="7665" spans="6:11" x14ac:dyDescent="0.25">
      <c r="F7665" s="106"/>
      <c r="K7665" s="106">
        <v>5.05</v>
      </c>
    </row>
    <row r="7666" spans="6:11" x14ac:dyDescent="0.25">
      <c r="F7666" s="106"/>
      <c r="K7666" s="106">
        <v>5.05</v>
      </c>
    </row>
    <row r="7667" spans="6:11" x14ac:dyDescent="0.25">
      <c r="F7667" s="106"/>
      <c r="K7667" s="106">
        <v>5.05</v>
      </c>
    </row>
    <row r="7668" spans="6:11" x14ac:dyDescent="0.25">
      <c r="F7668" s="106"/>
      <c r="K7668" s="106">
        <v>5.05</v>
      </c>
    </row>
    <row r="7669" spans="6:11" x14ac:dyDescent="0.25">
      <c r="F7669" s="106"/>
      <c r="K7669" s="106">
        <v>5.05</v>
      </c>
    </row>
    <row r="7670" spans="6:11" x14ac:dyDescent="0.25">
      <c r="F7670" s="106"/>
      <c r="K7670" s="106">
        <v>5.05</v>
      </c>
    </row>
    <row r="7671" spans="6:11" x14ac:dyDescent="0.25">
      <c r="F7671" s="106"/>
      <c r="K7671" s="106">
        <v>5.05</v>
      </c>
    </row>
    <row r="7672" spans="6:11" x14ac:dyDescent="0.25">
      <c r="F7672" s="106"/>
      <c r="K7672" s="106">
        <v>5.05</v>
      </c>
    </row>
    <row r="7673" spans="6:11" x14ac:dyDescent="0.25">
      <c r="F7673" s="106"/>
      <c r="K7673" s="106">
        <v>5.05</v>
      </c>
    </row>
    <row r="7674" spans="6:11" x14ac:dyDescent="0.25">
      <c r="F7674" s="106"/>
      <c r="K7674" s="106">
        <v>5.05</v>
      </c>
    </row>
    <row r="7675" spans="6:11" x14ac:dyDescent="0.25">
      <c r="F7675" s="106"/>
      <c r="K7675" s="106">
        <v>5.05</v>
      </c>
    </row>
    <row r="7676" spans="6:11" x14ac:dyDescent="0.25">
      <c r="F7676" s="106"/>
      <c r="K7676" s="106">
        <v>5.05</v>
      </c>
    </row>
    <row r="7677" spans="6:11" x14ac:dyDescent="0.25">
      <c r="F7677" s="106"/>
      <c r="K7677" s="106">
        <v>5.05</v>
      </c>
    </row>
    <row r="7678" spans="6:11" x14ac:dyDescent="0.25">
      <c r="F7678" s="106"/>
      <c r="K7678" s="106">
        <v>5.05</v>
      </c>
    </row>
    <row r="7679" spans="6:11" x14ac:dyDescent="0.25">
      <c r="F7679" s="106"/>
      <c r="K7679" s="106">
        <v>5.05</v>
      </c>
    </row>
    <row r="7680" spans="6:11" x14ac:dyDescent="0.25">
      <c r="F7680" s="106"/>
      <c r="K7680" s="106">
        <v>5.05</v>
      </c>
    </row>
    <row r="7681" spans="6:11" x14ac:dyDescent="0.25">
      <c r="F7681" s="106"/>
      <c r="K7681" s="106">
        <v>5.05</v>
      </c>
    </row>
    <row r="7682" spans="6:11" x14ac:dyDescent="0.25">
      <c r="F7682" s="106"/>
      <c r="K7682" s="106">
        <v>5.05</v>
      </c>
    </row>
    <row r="7683" spans="6:11" x14ac:dyDescent="0.25">
      <c r="F7683" s="106"/>
      <c r="K7683" s="106">
        <v>5.05</v>
      </c>
    </row>
    <row r="7684" spans="6:11" x14ac:dyDescent="0.25">
      <c r="F7684" s="106"/>
      <c r="K7684" s="106">
        <v>5.05</v>
      </c>
    </row>
    <row r="7685" spans="6:11" x14ac:dyDescent="0.25">
      <c r="F7685" s="106"/>
      <c r="K7685" s="106">
        <v>5.05</v>
      </c>
    </row>
    <row r="7686" spans="6:11" x14ac:dyDescent="0.25">
      <c r="F7686" s="106"/>
      <c r="K7686" s="106">
        <v>5.05</v>
      </c>
    </row>
    <row r="7687" spans="6:11" x14ac:dyDescent="0.25">
      <c r="F7687" s="106"/>
      <c r="K7687" s="106">
        <v>5.05</v>
      </c>
    </row>
    <row r="7688" spans="6:11" x14ac:dyDescent="0.25">
      <c r="F7688" s="106"/>
      <c r="K7688" s="106">
        <v>5.05</v>
      </c>
    </row>
    <row r="7689" spans="6:11" x14ac:dyDescent="0.25">
      <c r="F7689" s="106"/>
      <c r="K7689" s="106">
        <v>5.05</v>
      </c>
    </row>
    <row r="7690" spans="6:11" x14ac:dyDescent="0.25">
      <c r="F7690" s="106"/>
      <c r="K7690" s="106">
        <v>5.05</v>
      </c>
    </row>
    <row r="7691" spans="6:11" x14ac:dyDescent="0.25">
      <c r="F7691" s="106"/>
      <c r="K7691" s="106">
        <v>5.05</v>
      </c>
    </row>
    <row r="7692" spans="6:11" x14ac:dyDescent="0.25">
      <c r="F7692" s="106"/>
      <c r="K7692" s="106">
        <v>5.05</v>
      </c>
    </row>
    <row r="7693" spans="6:11" x14ac:dyDescent="0.25">
      <c r="F7693" s="106"/>
      <c r="K7693" s="106">
        <v>5.05</v>
      </c>
    </row>
    <row r="7694" spans="6:11" x14ac:dyDescent="0.25">
      <c r="F7694" s="106"/>
      <c r="K7694" s="106">
        <v>5.05</v>
      </c>
    </row>
    <row r="7695" spans="6:11" x14ac:dyDescent="0.25">
      <c r="F7695" s="106"/>
      <c r="K7695" s="106">
        <v>5.05</v>
      </c>
    </row>
    <row r="7696" spans="6:11" x14ac:dyDescent="0.25">
      <c r="F7696" s="106"/>
      <c r="K7696" s="106">
        <v>5.05</v>
      </c>
    </row>
    <row r="7697" spans="6:11" x14ac:dyDescent="0.25">
      <c r="F7697" s="106"/>
      <c r="K7697" s="106">
        <v>5.05</v>
      </c>
    </row>
    <row r="7698" spans="6:11" x14ac:dyDescent="0.25">
      <c r="F7698" s="106"/>
      <c r="K7698" s="106">
        <v>5.05</v>
      </c>
    </row>
    <row r="7699" spans="6:11" x14ac:dyDescent="0.25">
      <c r="F7699" s="106"/>
      <c r="K7699" s="106">
        <v>5.05</v>
      </c>
    </row>
    <row r="7700" spans="6:11" x14ac:dyDescent="0.25">
      <c r="F7700" s="106"/>
      <c r="K7700" s="106">
        <v>5.05</v>
      </c>
    </row>
    <row r="7701" spans="6:11" x14ac:dyDescent="0.25">
      <c r="F7701" s="106"/>
      <c r="K7701" s="106">
        <v>5.05</v>
      </c>
    </row>
    <row r="7702" spans="6:11" x14ac:dyDescent="0.25">
      <c r="F7702" s="106"/>
      <c r="K7702" s="106">
        <v>5.05</v>
      </c>
    </row>
    <row r="7703" spans="6:11" x14ac:dyDescent="0.25">
      <c r="F7703" s="106"/>
      <c r="K7703" s="106">
        <v>5.05</v>
      </c>
    </row>
    <row r="7704" spans="6:11" x14ac:dyDescent="0.25">
      <c r="F7704" s="106"/>
      <c r="K7704" s="106">
        <v>5.05</v>
      </c>
    </row>
    <row r="7705" spans="6:11" x14ac:dyDescent="0.25">
      <c r="F7705" s="106"/>
      <c r="K7705" s="106">
        <v>5.05</v>
      </c>
    </row>
    <row r="7706" spans="6:11" x14ac:dyDescent="0.25">
      <c r="F7706" s="106"/>
      <c r="K7706" s="106">
        <v>5.05</v>
      </c>
    </row>
    <row r="7707" spans="6:11" x14ac:dyDescent="0.25">
      <c r="F7707" s="106"/>
      <c r="K7707" s="106">
        <v>5.05</v>
      </c>
    </row>
    <row r="7708" spans="6:11" x14ac:dyDescent="0.25">
      <c r="F7708" s="106"/>
      <c r="K7708" s="106">
        <v>5.05</v>
      </c>
    </row>
    <row r="7709" spans="6:11" x14ac:dyDescent="0.25">
      <c r="F7709" s="106"/>
      <c r="K7709" s="106">
        <v>5.05</v>
      </c>
    </row>
    <row r="7710" spans="6:11" x14ac:dyDescent="0.25">
      <c r="F7710" s="106"/>
      <c r="K7710" s="106">
        <v>5.05</v>
      </c>
    </row>
    <row r="7711" spans="6:11" x14ac:dyDescent="0.25">
      <c r="F7711" s="106"/>
      <c r="K7711" s="106">
        <v>5.05</v>
      </c>
    </row>
    <row r="7712" spans="6:11" x14ac:dyDescent="0.25">
      <c r="F7712" s="106"/>
      <c r="K7712" s="106">
        <v>5.05</v>
      </c>
    </row>
    <row r="7713" spans="6:11" x14ac:dyDescent="0.25">
      <c r="F7713" s="106"/>
      <c r="K7713" s="106">
        <v>5.05</v>
      </c>
    </row>
    <row r="7714" spans="6:11" x14ac:dyDescent="0.25">
      <c r="F7714" s="106"/>
      <c r="K7714" s="106">
        <v>5.05</v>
      </c>
    </row>
    <row r="7715" spans="6:11" x14ac:dyDescent="0.25">
      <c r="F7715" s="106"/>
      <c r="K7715" s="106">
        <v>5.05</v>
      </c>
    </row>
    <row r="7716" spans="6:11" x14ac:dyDescent="0.25">
      <c r="F7716" s="106"/>
      <c r="K7716" s="106">
        <v>5.05</v>
      </c>
    </row>
    <row r="7717" spans="6:11" x14ac:dyDescent="0.25">
      <c r="F7717" s="106"/>
      <c r="K7717" s="106">
        <v>5.05</v>
      </c>
    </row>
    <row r="7718" spans="6:11" x14ac:dyDescent="0.25">
      <c r="F7718" s="106"/>
      <c r="K7718" s="106">
        <v>5.05</v>
      </c>
    </row>
    <row r="7719" spans="6:11" x14ac:dyDescent="0.25">
      <c r="F7719" s="106"/>
      <c r="K7719" s="106">
        <v>5.05</v>
      </c>
    </row>
    <row r="7720" spans="6:11" x14ac:dyDescent="0.25">
      <c r="F7720" s="106"/>
      <c r="K7720" s="106">
        <v>5.05</v>
      </c>
    </row>
    <row r="7721" spans="6:11" x14ac:dyDescent="0.25">
      <c r="F7721" s="106"/>
      <c r="K7721" s="106">
        <v>5.05</v>
      </c>
    </row>
    <row r="7722" spans="6:11" x14ac:dyDescent="0.25">
      <c r="F7722" s="106"/>
      <c r="K7722" s="106">
        <v>5.05</v>
      </c>
    </row>
    <row r="7723" spans="6:11" x14ac:dyDescent="0.25">
      <c r="F7723" s="106"/>
      <c r="K7723" s="106">
        <v>5.05</v>
      </c>
    </row>
    <row r="7724" spans="6:11" x14ac:dyDescent="0.25">
      <c r="F7724" s="106"/>
      <c r="K7724" s="106">
        <v>5.05</v>
      </c>
    </row>
    <row r="7725" spans="6:11" x14ac:dyDescent="0.25">
      <c r="F7725" s="106"/>
      <c r="K7725" s="106">
        <v>5.05</v>
      </c>
    </row>
    <row r="7726" spans="6:11" x14ac:dyDescent="0.25">
      <c r="F7726" s="106"/>
      <c r="K7726" s="106">
        <v>5.05</v>
      </c>
    </row>
    <row r="7727" spans="6:11" x14ac:dyDescent="0.25">
      <c r="F7727" s="106"/>
      <c r="K7727" s="106">
        <v>5.05</v>
      </c>
    </row>
    <row r="7728" spans="6:11" x14ac:dyDescent="0.25">
      <c r="F7728" s="106"/>
      <c r="K7728" s="106">
        <v>5.05</v>
      </c>
    </row>
    <row r="7729" spans="6:11" x14ac:dyDescent="0.25">
      <c r="F7729" s="106"/>
      <c r="K7729" s="106">
        <v>5.05</v>
      </c>
    </row>
    <row r="7730" spans="6:11" x14ac:dyDescent="0.25">
      <c r="F7730" s="106"/>
      <c r="K7730" s="106">
        <v>5.05</v>
      </c>
    </row>
    <row r="7731" spans="6:11" x14ac:dyDescent="0.25">
      <c r="F7731" s="106"/>
      <c r="K7731" s="106">
        <v>5.05</v>
      </c>
    </row>
    <row r="7732" spans="6:11" x14ac:dyDescent="0.25">
      <c r="F7732" s="106"/>
      <c r="K7732" s="106">
        <v>5.05</v>
      </c>
    </row>
    <row r="7733" spans="6:11" x14ac:dyDescent="0.25">
      <c r="F7733" s="106"/>
      <c r="K7733" s="106">
        <v>5.05</v>
      </c>
    </row>
    <row r="7734" spans="6:11" x14ac:dyDescent="0.25">
      <c r="F7734" s="106"/>
      <c r="K7734" s="106">
        <v>5.05</v>
      </c>
    </row>
    <row r="7735" spans="6:11" x14ac:dyDescent="0.25">
      <c r="F7735" s="106"/>
      <c r="K7735" s="106">
        <v>5.05</v>
      </c>
    </row>
    <row r="7736" spans="6:11" x14ac:dyDescent="0.25">
      <c r="F7736" s="106"/>
      <c r="K7736" s="106">
        <v>5.05</v>
      </c>
    </row>
    <row r="7737" spans="6:11" x14ac:dyDescent="0.25">
      <c r="F7737" s="106"/>
      <c r="K7737" s="106">
        <v>5.05</v>
      </c>
    </row>
    <row r="7738" spans="6:11" x14ac:dyDescent="0.25">
      <c r="F7738" s="106"/>
      <c r="K7738" s="106">
        <v>5.05</v>
      </c>
    </row>
    <row r="7739" spans="6:11" x14ac:dyDescent="0.25">
      <c r="F7739" s="106"/>
      <c r="K7739" s="106">
        <v>5.05</v>
      </c>
    </row>
    <row r="7740" spans="6:11" x14ac:dyDescent="0.25">
      <c r="F7740" s="106"/>
      <c r="K7740" s="106">
        <v>5.05</v>
      </c>
    </row>
    <row r="7741" spans="6:11" x14ac:dyDescent="0.25">
      <c r="F7741" s="106"/>
      <c r="K7741" s="106">
        <v>5.05</v>
      </c>
    </row>
    <row r="7742" spans="6:11" x14ac:dyDescent="0.25">
      <c r="F7742" s="106"/>
      <c r="K7742" s="106">
        <v>5.05</v>
      </c>
    </row>
    <row r="7743" spans="6:11" x14ac:dyDescent="0.25">
      <c r="F7743" s="106"/>
      <c r="K7743" s="106">
        <v>5.05</v>
      </c>
    </row>
    <row r="7744" spans="6:11" x14ac:dyDescent="0.25">
      <c r="F7744" s="106"/>
      <c r="K7744" s="106">
        <v>5.05</v>
      </c>
    </row>
    <row r="7745" spans="6:11" x14ac:dyDescent="0.25">
      <c r="F7745" s="106"/>
      <c r="K7745" s="106">
        <v>5.05</v>
      </c>
    </row>
    <row r="7746" spans="6:11" x14ac:dyDescent="0.25">
      <c r="F7746" s="106"/>
      <c r="K7746" s="106">
        <v>5.05</v>
      </c>
    </row>
    <row r="7747" spans="6:11" x14ac:dyDescent="0.25">
      <c r="F7747" s="106"/>
      <c r="K7747" s="106">
        <v>5.05</v>
      </c>
    </row>
    <row r="7748" spans="6:11" x14ac:dyDescent="0.25">
      <c r="F7748" s="106"/>
      <c r="K7748" s="106">
        <v>5.05</v>
      </c>
    </row>
    <row r="7749" spans="6:11" x14ac:dyDescent="0.25">
      <c r="F7749" s="106"/>
      <c r="K7749" s="106">
        <v>5.05</v>
      </c>
    </row>
    <row r="7750" spans="6:11" x14ac:dyDescent="0.25">
      <c r="F7750" s="106"/>
      <c r="K7750" s="106">
        <v>5.05</v>
      </c>
    </row>
    <row r="7751" spans="6:11" x14ac:dyDescent="0.25">
      <c r="F7751" s="106"/>
      <c r="K7751" s="106">
        <v>5.05</v>
      </c>
    </row>
    <row r="7752" spans="6:11" x14ac:dyDescent="0.25">
      <c r="F7752" s="106"/>
      <c r="K7752" s="106">
        <v>5.05</v>
      </c>
    </row>
    <row r="7753" spans="6:11" x14ac:dyDescent="0.25">
      <c r="F7753" s="106"/>
      <c r="K7753" s="106">
        <v>5.05</v>
      </c>
    </row>
    <row r="7754" spans="6:11" x14ac:dyDescent="0.25">
      <c r="F7754" s="106"/>
      <c r="K7754" s="106">
        <v>5.05</v>
      </c>
    </row>
    <row r="7755" spans="6:11" x14ac:dyDescent="0.25">
      <c r="F7755" s="106"/>
      <c r="K7755" s="106">
        <v>5.05</v>
      </c>
    </row>
    <row r="7756" spans="6:11" x14ac:dyDescent="0.25">
      <c r="F7756" s="106"/>
      <c r="K7756" s="106">
        <v>5.05</v>
      </c>
    </row>
    <row r="7757" spans="6:11" x14ac:dyDescent="0.25">
      <c r="F7757" s="106"/>
      <c r="K7757" s="106">
        <v>5.05</v>
      </c>
    </row>
    <row r="7758" spans="6:11" x14ac:dyDescent="0.25">
      <c r="F7758" s="106"/>
      <c r="K7758" s="106">
        <v>5.05</v>
      </c>
    </row>
    <row r="7759" spans="6:11" x14ac:dyDescent="0.25">
      <c r="F7759" s="106"/>
      <c r="K7759" s="106">
        <v>5.05</v>
      </c>
    </row>
    <row r="7760" spans="6:11" x14ac:dyDescent="0.25">
      <c r="F7760" s="106"/>
      <c r="K7760" s="106">
        <v>5.05</v>
      </c>
    </row>
    <row r="7761" spans="6:11" x14ac:dyDescent="0.25">
      <c r="F7761" s="106"/>
      <c r="K7761" s="106">
        <v>5.05</v>
      </c>
    </row>
    <row r="7762" spans="6:11" x14ac:dyDescent="0.25">
      <c r="F7762" s="106"/>
      <c r="K7762" s="106">
        <v>5.05</v>
      </c>
    </row>
    <row r="7763" spans="6:11" x14ac:dyDescent="0.25">
      <c r="F7763" s="106"/>
      <c r="K7763" s="106">
        <v>5.05</v>
      </c>
    </row>
    <row r="7764" spans="6:11" x14ac:dyDescent="0.25">
      <c r="F7764" s="106"/>
      <c r="K7764" s="106">
        <v>5.05</v>
      </c>
    </row>
    <row r="7765" spans="6:11" x14ac:dyDescent="0.25">
      <c r="F7765" s="106"/>
      <c r="K7765" s="106">
        <v>5.05</v>
      </c>
    </row>
    <row r="7766" spans="6:11" x14ac:dyDescent="0.25">
      <c r="F7766" s="106"/>
      <c r="K7766" s="106">
        <v>5.05</v>
      </c>
    </row>
    <row r="7767" spans="6:11" x14ac:dyDescent="0.25">
      <c r="F7767" s="106"/>
      <c r="K7767" s="106">
        <v>5.05</v>
      </c>
    </row>
    <row r="7768" spans="6:11" x14ac:dyDescent="0.25">
      <c r="F7768" s="106"/>
      <c r="K7768" s="106">
        <v>5.05</v>
      </c>
    </row>
    <row r="7769" spans="6:11" x14ac:dyDescent="0.25">
      <c r="F7769" s="106"/>
      <c r="K7769" s="106">
        <v>5.05</v>
      </c>
    </row>
    <row r="7770" spans="6:11" x14ac:dyDescent="0.25">
      <c r="F7770" s="106"/>
      <c r="K7770" s="106">
        <v>5.05</v>
      </c>
    </row>
    <row r="7771" spans="6:11" x14ac:dyDescent="0.25">
      <c r="F7771" s="106"/>
      <c r="K7771" s="106">
        <v>5.05</v>
      </c>
    </row>
    <row r="7772" spans="6:11" x14ac:dyDescent="0.25">
      <c r="F7772" s="106"/>
      <c r="K7772" s="106">
        <v>5.05</v>
      </c>
    </row>
    <row r="7773" spans="6:11" x14ac:dyDescent="0.25">
      <c r="F7773" s="106"/>
      <c r="K7773" s="106">
        <v>5.05</v>
      </c>
    </row>
    <row r="7774" spans="6:11" x14ac:dyDescent="0.25">
      <c r="F7774" s="106"/>
      <c r="K7774" s="106">
        <v>5.05</v>
      </c>
    </row>
    <row r="7775" spans="6:11" x14ac:dyDescent="0.25">
      <c r="F7775" s="106"/>
      <c r="K7775" s="106">
        <v>5.05</v>
      </c>
    </row>
    <row r="7776" spans="6:11" x14ac:dyDescent="0.25">
      <c r="F7776" s="106"/>
      <c r="K7776" s="106">
        <v>5.05</v>
      </c>
    </row>
    <row r="7777" spans="6:11" x14ac:dyDescent="0.25">
      <c r="F7777" s="106"/>
      <c r="K7777" s="106">
        <v>5.05</v>
      </c>
    </row>
    <row r="7778" spans="6:11" x14ac:dyDescent="0.25">
      <c r="F7778" s="106"/>
      <c r="K7778" s="106">
        <v>5.05</v>
      </c>
    </row>
    <row r="7779" spans="6:11" x14ac:dyDescent="0.25">
      <c r="F7779" s="106"/>
      <c r="K7779" s="106">
        <v>5.05</v>
      </c>
    </row>
    <row r="7780" spans="6:11" x14ac:dyDescent="0.25">
      <c r="F7780" s="106"/>
      <c r="K7780" s="106">
        <v>5.05</v>
      </c>
    </row>
    <row r="7781" spans="6:11" x14ac:dyDescent="0.25">
      <c r="F7781" s="106"/>
      <c r="K7781" s="106">
        <v>5.05</v>
      </c>
    </row>
    <row r="7782" spans="6:11" x14ac:dyDescent="0.25">
      <c r="F7782" s="106"/>
      <c r="K7782" s="106">
        <v>5.05</v>
      </c>
    </row>
    <row r="7783" spans="6:11" x14ac:dyDescent="0.25">
      <c r="F7783" s="106"/>
      <c r="K7783" s="106">
        <v>5.05</v>
      </c>
    </row>
    <row r="7784" spans="6:11" x14ac:dyDescent="0.25">
      <c r="F7784" s="106"/>
      <c r="K7784" s="106">
        <v>5.05</v>
      </c>
    </row>
    <row r="7785" spans="6:11" x14ac:dyDescent="0.25">
      <c r="F7785" s="106"/>
      <c r="K7785" s="106">
        <v>5.05</v>
      </c>
    </row>
    <row r="7786" spans="6:11" x14ac:dyDescent="0.25">
      <c r="F7786" s="106"/>
      <c r="K7786" s="106">
        <v>5.05</v>
      </c>
    </row>
    <row r="7787" spans="6:11" x14ac:dyDescent="0.25">
      <c r="F7787" s="106"/>
      <c r="K7787" s="106">
        <v>5.05</v>
      </c>
    </row>
    <row r="7788" spans="6:11" x14ac:dyDescent="0.25">
      <c r="F7788" s="106"/>
      <c r="K7788" s="106">
        <v>5.05</v>
      </c>
    </row>
    <row r="7789" spans="6:11" x14ac:dyDescent="0.25">
      <c r="F7789" s="106"/>
      <c r="K7789" s="106">
        <v>5.05</v>
      </c>
    </row>
    <row r="7790" spans="6:11" x14ac:dyDescent="0.25">
      <c r="F7790" s="106"/>
      <c r="K7790" s="106">
        <v>5.05</v>
      </c>
    </row>
    <row r="7791" spans="6:11" x14ac:dyDescent="0.25">
      <c r="F7791" s="106"/>
      <c r="K7791" s="106">
        <v>5.05</v>
      </c>
    </row>
    <row r="7792" spans="6:11" x14ac:dyDescent="0.25">
      <c r="F7792" s="106"/>
      <c r="K7792" s="106">
        <v>5.05</v>
      </c>
    </row>
    <row r="7793" spans="6:11" x14ac:dyDescent="0.25">
      <c r="F7793" s="106"/>
      <c r="K7793" s="106">
        <v>5.05</v>
      </c>
    </row>
    <row r="7794" spans="6:11" x14ac:dyDescent="0.25">
      <c r="F7794" s="106"/>
      <c r="K7794" s="106">
        <v>5.05</v>
      </c>
    </row>
    <row r="7795" spans="6:11" x14ac:dyDescent="0.25">
      <c r="F7795" s="106"/>
      <c r="K7795" s="106">
        <v>5.05</v>
      </c>
    </row>
    <row r="7796" spans="6:11" x14ac:dyDescent="0.25">
      <c r="F7796" s="106"/>
      <c r="K7796" s="106">
        <v>5.05</v>
      </c>
    </row>
    <row r="7797" spans="6:11" x14ac:dyDescent="0.25">
      <c r="F7797" s="106"/>
      <c r="K7797" s="106">
        <v>5.05</v>
      </c>
    </row>
    <row r="7798" spans="6:11" x14ac:dyDescent="0.25">
      <c r="F7798" s="106"/>
      <c r="K7798" s="106">
        <v>5.05</v>
      </c>
    </row>
    <row r="7799" spans="6:11" x14ac:dyDescent="0.25">
      <c r="F7799" s="106"/>
      <c r="K7799" s="106">
        <v>5.05</v>
      </c>
    </row>
    <row r="7800" spans="6:11" x14ac:dyDescent="0.25">
      <c r="F7800" s="106"/>
      <c r="K7800" s="106">
        <v>5.05</v>
      </c>
    </row>
    <row r="7801" spans="6:11" x14ac:dyDescent="0.25">
      <c r="F7801" s="106"/>
      <c r="K7801" s="106">
        <v>5.05</v>
      </c>
    </row>
    <row r="7802" spans="6:11" x14ac:dyDescent="0.25">
      <c r="F7802" s="106"/>
      <c r="K7802" s="106">
        <v>5.05</v>
      </c>
    </row>
    <row r="7803" spans="6:11" x14ac:dyDescent="0.25">
      <c r="F7803" s="106"/>
      <c r="K7803" s="106">
        <v>5.05</v>
      </c>
    </row>
    <row r="7804" spans="6:11" x14ac:dyDescent="0.25">
      <c r="F7804" s="106"/>
      <c r="K7804" s="106">
        <v>5.05</v>
      </c>
    </row>
    <row r="7805" spans="6:11" x14ac:dyDescent="0.25">
      <c r="F7805" s="106"/>
      <c r="K7805" s="106">
        <v>5.05</v>
      </c>
    </row>
    <row r="7806" spans="6:11" x14ac:dyDescent="0.25">
      <c r="F7806" s="106"/>
      <c r="K7806" s="106">
        <v>5.05</v>
      </c>
    </row>
    <row r="7807" spans="6:11" x14ac:dyDescent="0.25">
      <c r="F7807" s="106"/>
      <c r="K7807" s="106">
        <v>5.05</v>
      </c>
    </row>
    <row r="7808" spans="6:11" x14ac:dyDescent="0.25">
      <c r="F7808" s="106"/>
      <c r="K7808" s="106">
        <v>5.05</v>
      </c>
    </row>
    <row r="7809" spans="6:11" x14ac:dyDescent="0.25">
      <c r="F7809" s="106"/>
      <c r="K7809" s="106">
        <v>5.05</v>
      </c>
    </row>
    <row r="7810" spans="6:11" x14ac:dyDescent="0.25">
      <c r="F7810" s="106"/>
      <c r="K7810" s="106">
        <v>5.05</v>
      </c>
    </row>
    <row r="7811" spans="6:11" x14ac:dyDescent="0.25">
      <c r="F7811" s="106"/>
      <c r="K7811" s="106">
        <v>5.05</v>
      </c>
    </row>
    <row r="7812" spans="6:11" x14ac:dyDescent="0.25">
      <c r="F7812" s="106"/>
      <c r="K7812" s="106">
        <v>5.05</v>
      </c>
    </row>
    <row r="7813" spans="6:11" x14ac:dyDescent="0.25">
      <c r="F7813" s="106"/>
      <c r="K7813" s="106">
        <v>5.05</v>
      </c>
    </row>
    <row r="7814" spans="6:11" x14ac:dyDescent="0.25">
      <c r="F7814" s="106"/>
      <c r="K7814" s="106">
        <v>5.05</v>
      </c>
    </row>
    <row r="7815" spans="6:11" x14ac:dyDescent="0.25">
      <c r="F7815" s="106"/>
      <c r="K7815" s="106">
        <v>5.05</v>
      </c>
    </row>
    <row r="7816" spans="6:11" x14ac:dyDescent="0.25">
      <c r="F7816" s="106"/>
      <c r="K7816" s="106">
        <v>5.05</v>
      </c>
    </row>
    <row r="7817" spans="6:11" x14ac:dyDescent="0.25">
      <c r="F7817" s="106"/>
      <c r="K7817" s="106">
        <v>5.05</v>
      </c>
    </row>
    <row r="7818" spans="6:11" x14ac:dyDescent="0.25">
      <c r="F7818" s="106"/>
      <c r="K7818" s="106">
        <v>5.05</v>
      </c>
    </row>
    <row r="7819" spans="6:11" x14ac:dyDescent="0.25">
      <c r="F7819" s="106"/>
      <c r="K7819" s="106">
        <v>5.05</v>
      </c>
    </row>
    <row r="7820" spans="6:11" x14ac:dyDescent="0.25">
      <c r="F7820" s="106"/>
      <c r="K7820" s="106">
        <v>5.05</v>
      </c>
    </row>
    <row r="7821" spans="6:11" x14ac:dyDescent="0.25">
      <c r="F7821" s="106"/>
      <c r="K7821" s="106">
        <v>5.05</v>
      </c>
    </row>
    <row r="7822" spans="6:11" x14ac:dyDescent="0.25">
      <c r="F7822" s="106"/>
      <c r="K7822" s="106">
        <v>5.05</v>
      </c>
    </row>
    <row r="7823" spans="6:11" x14ac:dyDescent="0.25">
      <c r="F7823" s="106"/>
      <c r="K7823" s="106">
        <v>5.05</v>
      </c>
    </row>
    <row r="7824" spans="6:11" x14ac:dyDescent="0.25">
      <c r="F7824" s="106"/>
      <c r="K7824" s="106">
        <v>5.05</v>
      </c>
    </row>
    <row r="7825" spans="6:11" x14ac:dyDescent="0.25">
      <c r="F7825" s="106"/>
      <c r="K7825" s="106">
        <v>5.05</v>
      </c>
    </row>
    <row r="7826" spans="6:11" x14ac:dyDescent="0.25">
      <c r="F7826" s="106"/>
      <c r="K7826" s="106">
        <v>5.05</v>
      </c>
    </row>
    <row r="7827" spans="6:11" x14ac:dyDescent="0.25">
      <c r="F7827" s="106"/>
      <c r="K7827" s="106">
        <v>5.05</v>
      </c>
    </row>
    <row r="7828" spans="6:11" x14ac:dyDescent="0.25">
      <c r="F7828" s="106"/>
      <c r="K7828" s="106">
        <v>5.05</v>
      </c>
    </row>
    <row r="7829" spans="6:11" x14ac:dyDescent="0.25">
      <c r="F7829" s="106"/>
      <c r="K7829" s="106">
        <v>5.05</v>
      </c>
    </row>
    <row r="7830" spans="6:11" x14ac:dyDescent="0.25">
      <c r="F7830" s="106"/>
      <c r="K7830" s="106">
        <v>5.05</v>
      </c>
    </row>
    <row r="7831" spans="6:11" x14ac:dyDescent="0.25">
      <c r="F7831" s="106"/>
      <c r="K7831" s="106">
        <v>5.05</v>
      </c>
    </row>
    <row r="7832" spans="6:11" x14ac:dyDescent="0.25">
      <c r="F7832" s="106"/>
      <c r="K7832" s="106">
        <v>5.05</v>
      </c>
    </row>
    <row r="7833" spans="6:11" x14ac:dyDescent="0.25">
      <c r="F7833" s="106"/>
      <c r="K7833" s="106">
        <v>5.05</v>
      </c>
    </row>
    <row r="7834" spans="6:11" x14ac:dyDescent="0.25">
      <c r="F7834" s="106"/>
      <c r="K7834" s="106">
        <v>5.05</v>
      </c>
    </row>
    <row r="7835" spans="6:11" x14ac:dyDescent="0.25">
      <c r="F7835" s="106"/>
      <c r="K7835" s="106">
        <v>5.05</v>
      </c>
    </row>
    <row r="7836" spans="6:11" x14ac:dyDescent="0.25">
      <c r="F7836" s="106"/>
      <c r="K7836" s="106">
        <v>5.05</v>
      </c>
    </row>
    <row r="7837" spans="6:11" x14ac:dyDescent="0.25">
      <c r="F7837" s="106"/>
      <c r="K7837" s="106">
        <v>5.05</v>
      </c>
    </row>
    <row r="7838" spans="6:11" x14ac:dyDescent="0.25">
      <c r="F7838" s="106"/>
      <c r="K7838" s="106">
        <v>5.05</v>
      </c>
    </row>
    <row r="7839" spans="6:11" x14ac:dyDescent="0.25">
      <c r="F7839" s="106"/>
      <c r="K7839" s="106">
        <v>5.05</v>
      </c>
    </row>
    <row r="7840" spans="6:11" x14ac:dyDescent="0.25">
      <c r="F7840" s="106"/>
      <c r="K7840" s="106">
        <v>5.05</v>
      </c>
    </row>
    <row r="7841" spans="6:11" x14ac:dyDescent="0.25">
      <c r="F7841" s="106"/>
      <c r="K7841" s="106">
        <v>5.05</v>
      </c>
    </row>
    <row r="7842" spans="6:11" x14ac:dyDescent="0.25">
      <c r="F7842" s="106"/>
      <c r="K7842" s="106">
        <v>5.05</v>
      </c>
    </row>
    <row r="7843" spans="6:11" x14ac:dyDescent="0.25">
      <c r="F7843" s="106"/>
      <c r="K7843" s="106">
        <v>5.05</v>
      </c>
    </row>
    <row r="7844" spans="6:11" x14ac:dyDescent="0.25">
      <c r="F7844" s="106"/>
      <c r="K7844" s="106">
        <v>5.05</v>
      </c>
    </row>
    <row r="7845" spans="6:11" x14ac:dyDescent="0.25">
      <c r="F7845" s="106"/>
      <c r="K7845" s="106">
        <v>5.05</v>
      </c>
    </row>
    <row r="7846" spans="6:11" x14ac:dyDescent="0.25">
      <c r="F7846" s="106"/>
      <c r="K7846" s="106">
        <v>5.05</v>
      </c>
    </row>
    <row r="7847" spans="6:11" x14ac:dyDescent="0.25">
      <c r="F7847" s="106"/>
      <c r="K7847" s="106">
        <v>5.05</v>
      </c>
    </row>
    <row r="7848" spans="6:11" x14ac:dyDescent="0.25">
      <c r="F7848" s="106"/>
      <c r="K7848" s="106">
        <v>5.05</v>
      </c>
    </row>
    <row r="7849" spans="6:11" x14ac:dyDescent="0.25">
      <c r="F7849" s="106"/>
      <c r="K7849" s="106">
        <v>5.05</v>
      </c>
    </row>
    <row r="7850" spans="6:11" x14ac:dyDescent="0.25">
      <c r="F7850" s="106"/>
      <c r="K7850" s="106">
        <v>5.05</v>
      </c>
    </row>
    <row r="7851" spans="6:11" x14ac:dyDescent="0.25">
      <c r="F7851" s="106"/>
      <c r="K7851" s="106">
        <v>5.05</v>
      </c>
    </row>
    <row r="7852" spans="6:11" x14ac:dyDescent="0.25">
      <c r="F7852" s="106"/>
      <c r="K7852" s="106">
        <v>5.05</v>
      </c>
    </row>
    <row r="7853" spans="6:11" x14ac:dyDescent="0.25">
      <c r="F7853" s="106"/>
      <c r="K7853" s="106">
        <v>5.05</v>
      </c>
    </row>
    <row r="7854" spans="6:11" x14ac:dyDescent="0.25">
      <c r="F7854" s="106"/>
      <c r="K7854" s="106">
        <v>5.05</v>
      </c>
    </row>
    <row r="7855" spans="6:11" x14ac:dyDescent="0.25">
      <c r="F7855" s="106"/>
      <c r="K7855" s="106">
        <v>5.05</v>
      </c>
    </row>
    <row r="7856" spans="6:11" x14ac:dyDescent="0.25">
      <c r="F7856" s="106"/>
      <c r="K7856" s="106">
        <v>5.05</v>
      </c>
    </row>
    <row r="7857" spans="6:11" x14ac:dyDescent="0.25">
      <c r="F7857" s="106"/>
      <c r="K7857" s="106">
        <v>5.05</v>
      </c>
    </row>
    <row r="7858" spans="6:11" x14ac:dyDescent="0.25">
      <c r="F7858" s="106"/>
      <c r="K7858" s="106">
        <v>5.05</v>
      </c>
    </row>
    <row r="7859" spans="6:11" x14ac:dyDescent="0.25">
      <c r="F7859" s="106"/>
      <c r="K7859" s="106">
        <v>5.05</v>
      </c>
    </row>
    <row r="7860" spans="6:11" x14ac:dyDescent="0.25">
      <c r="F7860" s="106"/>
      <c r="K7860" s="106">
        <v>5.05</v>
      </c>
    </row>
    <row r="7861" spans="6:11" x14ac:dyDescent="0.25">
      <c r="F7861" s="106"/>
      <c r="K7861" s="106">
        <v>5.05</v>
      </c>
    </row>
    <row r="7862" spans="6:11" x14ac:dyDescent="0.25">
      <c r="F7862" s="106"/>
      <c r="K7862" s="106">
        <v>5.05</v>
      </c>
    </row>
    <row r="7863" spans="6:11" x14ac:dyDescent="0.25">
      <c r="F7863" s="106"/>
      <c r="K7863" s="106">
        <v>5.05</v>
      </c>
    </row>
    <row r="7864" spans="6:11" x14ac:dyDescent="0.25">
      <c r="F7864" s="106"/>
      <c r="K7864" s="106">
        <v>5.05</v>
      </c>
    </row>
    <row r="7865" spans="6:11" x14ac:dyDescent="0.25">
      <c r="F7865" s="106"/>
      <c r="K7865" s="106">
        <v>5.05</v>
      </c>
    </row>
    <row r="7866" spans="6:11" x14ac:dyDescent="0.25">
      <c r="F7866" s="106"/>
      <c r="K7866" s="106">
        <v>5.05</v>
      </c>
    </row>
    <row r="7867" spans="6:11" x14ac:dyDescent="0.25">
      <c r="F7867" s="106"/>
      <c r="K7867" s="106">
        <v>5.05</v>
      </c>
    </row>
    <row r="7868" spans="6:11" x14ac:dyDescent="0.25">
      <c r="F7868" s="106"/>
      <c r="K7868" s="106">
        <v>5.05</v>
      </c>
    </row>
    <row r="7869" spans="6:11" x14ac:dyDescent="0.25">
      <c r="F7869" s="106"/>
      <c r="K7869" s="106">
        <v>5.05</v>
      </c>
    </row>
    <row r="7870" spans="6:11" x14ac:dyDescent="0.25">
      <c r="F7870" s="106"/>
      <c r="K7870" s="106">
        <v>5.05</v>
      </c>
    </row>
    <row r="7871" spans="6:11" x14ac:dyDescent="0.25">
      <c r="F7871" s="106"/>
      <c r="K7871" s="106">
        <v>5.05</v>
      </c>
    </row>
    <row r="7872" spans="6:11" x14ac:dyDescent="0.25">
      <c r="F7872" s="106"/>
      <c r="K7872" s="106">
        <v>5.05</v>
      </c>
    </row>
    <row r="7873" spans="6:11" x14ac:dyDescent="0.25">
      <c r="F7873" s="106"/>
      <c r="K7873" s="106">
        <v>5.05</v>
      </c>
    </row>
    <row r="7874" spans="6:11" x14ac:dyDescent="0.25">
      <c r="F7874" s="106"/>
      <c r="K7874" s="106">
        <v>5.05</v>
      </c>
    </row>
    <row r="7875" spans="6:11" x14ac:dyDescent="0.25">
      <c r="F7875" s="106"/>
      <c r="K7875" s="106">
        <v>5.05</v>
      </c>
    </row>
    <row r="7876" spans="6:11" x14ac:dyDescent="0.25">
      <c r="F7876" s="106"/>
      <c r="K7876" s="106">
        <v>5.05</v>
      </c>
    </row>
    <row r="7877" spans="6:11" x14ac:dyDescent="0.25">
      <c r="F7877" s="106"/>
      <c r="K7877" s="106">
        <v>5.05</v>
      </c>
    </row>
    <row r="7878" spans="6:11" x14ac:dyDescent="0.25">
      <c r="F7878" s="106"/>
      <c r="K7878" s="106">
        <v>5.05</v>
      </c>
    </row>
    <row r="7879" spans="6:11" x14ac:dyDescent="0.25">
      <c r="F7879" s="106"/>
      <c r="K7879" s="106">
        <v>5.05</v>
      </c>
    </row>
    <row r="7880" spans="6:11" x14ac:dyDescent="0.25">
      <c r="F7880" s="106"/>
      <c r="K7880" s="106">
        <v>5.05</v>
      </c>
    </row>
    <row r="7881" spans="6:11" x14ac:dyDescent="0.25">
      <c r="F7881" s="106"/>
      <c r="K7881" s="106">
        <v>5.05</v>
      </c>
    </row>
    <row r="7882" spans="6:11" x14ac:dyDescent="0.25">
      <c r="F7882" s="106"/>
      <c r="K7882" s="106">
        <v>5.05</v>
      </c>
    </row>
    <row r="7883" spans="6:11" x14ac:dyDescent="0.25">
      <c r="F7883" s="106"/>
      <c r="K7883" s="106">
        <v>5.05</v>
      </c>
    </row>
    <row r="7884" spans="6:11" x14ac:dyDescent="0.25">
      <c r="F7884" s="106"/>
      <c r="K7884" s="106">
        <v>5.05</v>
      </c>
    </row>
    <row r="7885" spans="6:11" x14ac:dyDescent="0.25">
      <c r="F7885" s="106"/>
      <c r="K7885" s="106">
        <v>5.05</v>
      </c>
    </row>
    <row r="7886" spans="6:11" x14ac:dyDescent="0.25">
      <c r="F7886" s="106"/>
      <c r="K7886" s="106">
        <v>5.05</v>
      </c>
    </row>
    <row r="7887" spans="6:11" x14ac:dyDescent="0.25">
      <c r="F7887" s="106"/>
      <c r="K7887" s="106">
        <v>5.05</v>
      </c>
    </row>
    <row r="7888" spans="6:11" x14ac:dyDescent="0.25">
      <c r="F7888" s="106"/>
      <c r="K7888" s="106">
        <v>5.05</v>
      </c>
    </row>
    <row r="7889" spans="6:11" x14ac:dyDescent="0.25">
      <c r="F7889" s="106"/>
      <c r="K7889" s="106">
        <v>5.05</v>
      </c>
    </row>
    <row r="7890" spans="6:11" x14ac:dyDescent="0.25">
      <c r="F7890" s="106"/>
      <c r="K7890" s="106">
        <v>5.05</v>
      </c>
    </row>
    <row r="7891" spans="6:11" x14ac:dyDescent="0.25">
      <c r="F7891" s="106"/>
      <c r="K7891" s="106">
        <v>5.05</v>
      </c>
    </row>
    <row r="7892" spans="6:11" x14ac:dyDescent="0.25">
      <c r="F7892" s="106"/>
      <c r="K7892" s="106">
        <v>5.05</v>
      </c>
    </row>
    <row r="7893" spans="6:11" x14ac:dyDescent="0.25">
      <c r="F7893" s="106"/>
      <c r="K7893" s="106">
        <v>5.05</v>
      </c>
    </row>
    <row r="7894" spans="6:11" x14ac:dyDescent="0.25">
      <c r="F7894" s="106"/>
      <c r="K7894" s="106">
        <v>5.05</v>
      </c>
    </row>
    <row r="7895" spans="6:11" x14ac:dyDescent="0.25">
      <c r="F7895" s="106"/>
      <c r="K7895" s="106">
        <v>5.05</v>
      </c>
    </row>
    <row r="7896" spans="6:11" x14ac:dyDescent="0.25">
      <c r="F7896" s="106"/>
      <c r="K7896" s="106">
        <v>5.05</v>
      </c>
    </row>
    <row r="7897" spans="6:11" x14ac:dyDescent="0.25">
      <c r="F7897" s="106"/>
      <c r="K7897" s="106">
        <v>5.05</v>
      </c>
    </row>
    <row r="7898" spans="6:11" x14ac:dyDescent="0.25">
      <c r="F7898" s="106"/>
      <c r="K7898" s="106">
        <v>5.05</v>
      </c>
    </row>
    <row r="7899" spans="6:11" x14ac:dyDescent="0.25">
      <c r="F7899" s="106"/>
      <c r="K7899" s="106">
        <v>5.05</v>
      </c>
    </row>
    <row r="7900" spans="6:11" x14ac:dyDescent="0.25">
      <c r="F7900" s="106"/>
      <c r="K7900" s="106">
        <v>5.05</v>
      </c>
    </row>
    <row r="7901" spans="6:11" x14ac:dyDescent="0.25">
      <c r="F7901" s="106"/>
      <c r="K7901" s="106">
        <v>5.05</v>
      </c>
    </row>
    <row r="7902" spans="6:11" x14ac:dyDescent="0.25">
      <c r="F7902" s="106"/>
      <c r="K7902" s="106">
        <v>5.05</v>
      </c>
    </row>
    <row r="7903" spans="6:11" x14ac:dyDescent="0.25">
      <c r="F7903" s="106"/>
      <c r="K7903" s="106">
        <v>5.05</v>
      </c>
    </row>
    <row r="7904" spans="6:11" x14ac:dyDescent="0.25">
      <c r="F7904" s="106"/>
      <c r="K7904" s="106">
        <v>5.05</v>
      </c>
    </row>
    <row r="7905" spans="6:11" x14ac:dyDescent="0.25">
      <c r="F7905" s="106"/>
      <c r="K7905" s="106">
        <v>5.05</v>
      </c>
    </row>
    <row r="7906" spans="6:11" x14ac:dyDescent="0.25">
      <c r="F7906" s="106"/>
      <c r="K7906" s="106">
        <v>5.05</v>
      </c>
    </row>
    <row r="7907" spans="6:11" x14ac:dyDescent="0.25">
      <c r="F7907" s="106"/>
      <c r="K7907" s="106">
        <v>5.05</v>
      </c>
    </row>
    <row r="7908" spans="6:11" x14ac:dyDescent="0.25">
      <c r="F7908" s="106"/>
      <c r="K7908" s="106">
        <v>5.05</v>
      </c>
    </row>
    <row r="7909" spans="6:11" x14ac:dyDescent="0.25">
      <c r="F7909" s="106"/>
      <c r="K7909" s="106">
        <v>5.05</v>
      </c>
    </row>
    <row r="7910" spans="6:11" x14ac:dyDescent="0.25">
      <c r="F7910" s="106"/>
      <c r="K7910" s="106">
        <v>5.05</v>
      </c>
    </row>
    <row r="7911" spans="6:11" x14ac:dyDescent="0.25">
      <c r="F7911" s="106"/>
      <c r="K7911" s="106">
        <v>5.05</v>
      </c>
    </row>
    <row r="7912" spans="6:11" x14ac:dyDescent="0.25">
      <c r="F7912" s="106"/>
      <c r="K7912" s="106">
        <v>5.05</v>
      </c>
    </row>
    <row r="7913" spans="6:11" x14ac:dyDescent="0.25">
      <c r="F7913" s="106"/>
      <c r="K7913" s="106">
        <v>5.05</v>
      </c>
    </row>
    <row r="7914" spans="6:11" x14ac:dyDescent="0.25">
      <c r="F7914" s="106"/>
      <c r="K7914" s="106">
        <v>5.05</v>
      </c>
    </row>
    <row r="7915" spans="6:11" x14ac:dyDescent="0.25">
      <c r="F7915" s="106"/>
      <c r="K7915" s="106">
        <v>5.05</v>
      </c>
    </row>
    <row r="7916" spans="6:11" x14ac:dyDescent="0.25">
      <c r="F7916" s="106"/>
      <c r="K7916" s="106">
        <v>5.05</v>
      </c>
    </row>
    <row r="7917" spans="6:11" x14ac:dyDescent="0.25">
      <c r="F7917" s="106"/>
      <c r="K7917" s="106">
        <v>5.05</v>
      </c>
    </row>
    <row r="7918" spans="6:11" x14ac:dyDescent="0.25">
      <c r="F7918" s="106"/>
      <c r="K7918" s="106">
        <v>5.05</v>
      </c>
    </row>
    <row r="7919" spans="6:11" x14ac:dyDescent="0.25">
      <c r="F7919" s="106"/>
      <c r="K7919" s="106">
        <v>5.05</v>
      </c>
    </row>
    <row r="7920" spans="6:11" x14ac:dyDescent="0.25">
      <c r="F7920" s="106"/>
      <c r="K7920" s="106">
        <v>5.05</v>
      </c>
    </row>
    <row r="7921" spans="6:11" x14ac:dyDescent="0.25">
      <c r="F7921" s="106"/>
      <c r="K7921" s="106">
        <v>5.05</v>
      </c>
    </row>
    <row r="7922" spans="6:11" x14ac:dyDescent="0.25">
      <c r="F7922" s="106"/>
      <c r="K7922" s="106">
        <v>5.05</v>
      </c>
    </row>
    <row r="7923" spans="6:11" x14ac:dyDescent="0.25">
      <c r="F7923" s="106"/>
      <c r="K7923" s="106">
        <v>5.05</v>
      </c>
    </row>
    <row r="7924" spans="6:11" x14ac:dyDescent="0.25">
      <c r="F7924" s="106"/>
      <c r="K7924" s="106">
        <v>5.05</v>
      </c>
    </row>
    <row r="7925" spans="6:11" x14ac:dyDescent="0.25">
      <c r="F7925" s="106"/>
      <c r="K7925" s="106">
        <v>5.05</v>
      </c>
    </row>
    <row r="7926" spans="6:11" x14ac:dyDescent="0.25">
      <c r="F7926" s="106"/>
      <c r="K7926" s="106">
        <v>5.05</v>
      </c>
    </row>
    <row r="7927" spans="6:11" x14ac:dyDescent="0.25">
      <c r="F7927" s="106"/>
      <c r="K7927" s="106">
        <v>5.05</v>
      </c>
    </row>
    <row r="7928" spans="6:11" x14ac:dyDescent="0.25">
      <c r="F7928" s="106"/>
      <c r="K7928" s="106">
        <v>5.05</v>
      </c>
    </row>
    <row r="7929" spans="6:11" x14ac:dyDescent="0.25">
      <c r="F7929" s="106"/>
      <c r="K7929" s="106">
        <v>5.05</v>
      </c>
    </row>
    <row r="7930" spans="6:11" x14ac:dyDescent="0.25">
      <c r="F7930" s="106"/>
      <c r="K7930" s="106">
        <v>5.05</v>
      </c>
    </row>
    <row r="7931" spans="6:11" x14ac:dyDescent="0.25">
      <c r="F7931" s="106"/>
      <c r="K7931" s="106">
        <v>5.05</v>
      </c>
    </row>
    <row r="7932" spans="6:11" x14ac:dyDescent="0.25">
      <c r="F7932" s="106"/>
      <c r="K7932" s="106">
        <v>5.05</v>
      </c>
    </row>
    <row r="7933" spans="6:11" x14ac:dyDescent="0.25">
      <c r="F7933" s="106"/>
      <c r="K7933" s="106">
        <v>5.05</v>
      </c>
    </row>
    <row r="7934" spans="6:11" x14ac:dyDescent="0.25">
      <c r="F7934" s="106"/>
      <c r="K7934" s="106">
        <v>5.05</v>
      </c>
    </row>
    <row r="7935" spans="6:11" x14ac:dyDescent="0.25">
      <c r="F7935" s="106"/>
      <c r="K7935" s="106">
        <v>5.05</v>
      </c>
    </row>
    <row r="7936" spans="6:11" x14ac:dyDescent="0.25">
      <c r="F7936" s="106"/>
      <c r="K7936" s="106">
        <v>5.05</v>
      </c>
    </row>
    <row r="7937" spans="6:11" x14ac:dyDescent="0.25">
      <c r="F7937" s="106"/>
      <c r="K7937" s="106">
        <v>5.05</v>
      </c>
    </row>
    <row r="7938" spans="6:11" x14ac:dyDescent="0.25">
      <c r="F7938" s="106"/>
      <c r="K7938" s="106">
        <v>5.05</v>
      </c>
    </row>
    <row r="7939" spans="6:11" x14ac:dyDescent="0.25">
      <c r="F7939" s="106"/>
      <c r="K7939" s="106">
        <v>5.05</v>
      </c>
    </row>
    <row r="7940" spans="6:11" x14ac:dyDescent="0.25">
      <c r="F7940" s="106"/>
      <c r="K7940" s="106">
        <v>5.05</v>
      </c>
    </row>
    <row r="7941" spans="6:11" x14ac:dyDescent="0.25">
      <c r="F7941" s="106"/>
      <c r="K7941" s="106">
        <v>5.05</v>
      </c>
    </row>
    <row r="7942" spans="6:11" x14ac:dyDescent="0.25">
      <c r="F7942" s="106"/>
      <c r="K7942" s="106">
        <v>5.05</v>
      </c>
    </row>
    <row r="7943" spans="6:11" x14ac:dyDescent="0.25">
      <c r="F7943" s="106"/>
      <c r="K7943" s="106">
        <v>5.05</v>
      </c>
    </row>
    <row r="7944" spans="6:11" x14ac:dyDescent="0.25">
      <c r="F7944" s="106"/>
      <c r="K7944" s="106">
        <v>5.05</v>
      </c>
    </row>
    <row r="7945" spans="6:11" x14ac:dyDescent="0.25">
      <c r="F7945" s="106"/>
      <c r="K7945" s="106">
        <v>5.05</v>
      </c>
    </row>
    <row r="7946" spans="6:11" x14ac:dyDescent="0.25">
      <c r="F7946" s="106"/>
      <c r="K7946" s="106">
        <v>5.05</v>
      </c>
    </row>
    <row r="7947" spans="6:11" x14ac:dyDescent="0.25">
      <c r="F7947" s="106"/>
      <c r="K7947" s="106">
        <v>5.05</v>
      </c>
    </row>
    <row r="7948" spans="6:11" x14ac:dyDescent="0.25">
      <c r="F7948" s="106"/>
      <c r="K7948" s="106">
        <v>5.05</v>
      </c>
    </row>
    <row r="7949" spans="6:11" x14ac:dyDescent="0.25">
      <c r="F7949" s="106"/>
      <c r="K7949" s="106">
        <v>5.05</v>
      </c>
    </row>
    <row r="7950" spans="6:11" x14ac:dyDescent="0.25">
      <c r="F7950" s="106"/>
      <c r="K7950" s="106">
        <v>5.05</v>
      </c>
    </row>
    <row r="7951" spans="6:11" x14ac:dyDescent="0.25">
      <c r="F7951" s="106"/>
      <c r="K7951" s="106">
        <v>5.05</v>
      </c>
    </row>
    <row r="7952" spans="6:11" x14ac:dyDescent="0.25">
      <c r="F7952" s="106"/>
      <c r="K7952" s="106">
        <v>5.05</v>
      </c>
    </row>
    <row r="7953" spans="6:11" x14ac:dyDescent="0.25">
      <c r="F7953" s="106"/>
      <c r="K7953" s="106">
        <v>5.05</v>
      </c>
    </row>
    <row r="7954" spans="6:11" x14ac:dyDescent="0.25">
      <c r="F7954" s="106"/>
      <c r="K7954" s="106">
        <v>5.05</v>
      </c>
    </row>
    <row r="7955" spans="6:11" x14ac:dyDescent="0.25">
      <c r="F7955" s="106"/>
      <c r="K7955" s="106">
        <v>5.05</v>
      </c>
    </row>
    <row r="7956" spans="6:11" x14ac:dyDescent="0.25">
      <c r="F7956" s="106"/>
      <c r="K7956" s="106">
        <v>5.05</v>
      </c>
    </row>
    <row r="7957" spans="6:11" x14ac:dyDescent="0.25">
      <c r="F7957" s="106"/>
      <c r="K7957" s="106">
        <v>5.05</v>
      </c>
    </row>
    <row r="7958" spans="6:11" x14ac:dyDescent="0.25">
      <c r="F7958" s="106"/>
      <c r="K7958" s="106">
        <v>5.05</v>
      </c>
    </row>
    <row r="7959" spans="6:11" x14ac:dyDescent="0.25">
      <c r="F7959" s="106"/>
      <c r="K7959" s="106">
        <v>5.05</v>
      </c>
    </row>
    <row r="7960" spans="6:11" x14ac:dyDescent="0.25">
      <c r="F7960" s="106"/>
      <c r="K7960" s="106">
        <v>5.05</v>
      </c>
    </row>
    <row r="7961" spans="6:11" x14ac:dyDescent="0.25">
      <c r="F7961" s="106"/>
      <c r="K7961" s="106">
        <v>5.05</v>
      </c>
    </row>
    <row r="7962" spans="6:11" x14ac:dyDescent="0.25">
      <c r="F7962" s="106"/>
      <c r="K7962" s="106">
        <v>5.05</v>
      </c>
    </row>
    <row r="7963" spans="6:11" x14ac:dyDescent="0.25">
      <c r="F7963" s="106"/>
      <c r="K7963" s="106">
        <v>5.05</v>
      </c>
    </row>
    <row r="7964" spans="6:11" x14ac:dyDescent="0.25">
      <c r="F7964" s="106"/>
      <c r="K7964" s="106">
        <v>5.05</v>
      </c>
    </row>
    <row r="7965" spans="6:11" x14ac:dyDescent="0.25">
      <c r="F7965" s="106"/>
      <c r="K7965" s="106">
        <v>5.05</v>
      </c>
    </row>
    <row r="7966" spans="6:11" x14ac:dyDescent="0.25">
      <c r="F7966" s="106"/>
      <c r="K7966" s="106">
        <v>5.05</v>
      </c>
    </row>
    <row r="7967" spans="6:11" x14ac:dyDescent="0.25">
      <c r="F7967" s="106"/>
      <c r="K7967" s="106">
        <v>5.05</v>
      </c>
    </row>
    <row r="7968" spans="6:11" x14ac:dyDescent="0.25">
      <c r="F7968" s="106"/>
      <c r="K7968" s="106">
        <v>5.05</v>
      </c>
    </row>
    <row r="7969" spans="6:11" x14ac:dyDescent="0.25">
      <c r="F7969" s="106"/>
      <c r="K7969" s="106">
        <v>5.05</v>
      </c>
    </row>
    <row r="7970" spans="6:11" x14ac:dyDescent="0.25">
      <c r="F7970" s="106"/>
      <c r="K7970" s="106">
        <v>5.05</v>
      </c>
    </row>
    <row r="7971" spans="6:11" x14ac:dyDescent="0.25">
      <c r="F7971" s="106"/>
      <c r="K7971" s="106">
        <v>5.05</v>
      </c>
    </row>
    <row r="7972" spans="6:11" x14ac:dyDescent="0.25">
      <c r="F7972" s="106"/>
      <c r="K7972" s="106">
        <v>5.05</v>
      </c>
    </row>
    <row r="7973" spans="6:11" x14ac:dyDescent="0.25">
      <c r="F7973" s="106"/>
      <c r="K7973" s="106">
        <v>5.05</v>
      </c>
    </row>
    <row r="7974" spans="6:11" x14ac:dyDescent="0.25">
      <c r="F7974" s="106"/>
      <c r="K7974" s="106">
        <v>5.05</v>
      </c>
    </row>
    <row r="7975" spans="6:11" x14ac:dyDescent="0.25">
      <c r="F7975" s="106"/>
      <c r="K7975" s="106">
        <v>5.05</v>
      </c>
    </row>
    <row r="7976" spans="6:11" x14ac:dyDescent="0.25">
      <c r="F7976" s="106"/>
      <c r="K7976" s="106">
        <v>5.05</v>
      </c>
    </row>
    <row r="7977" spans="6:11" x14ac:dyDescent="0.25">
      <c r="F7977" s="106"/>
      <c r="K7977" s="106">
        <v>5.05</v>
      </c>
    </row>
    <row r="7978" spans="6:11" x14ac:dyDescent="0.25">
      <c r="F7978" s="106"/>
      <c r="K7978" s="106">
        <v>5.05</v>
      </c>
    </row>
    <row r="7979" spans="6:11" x14ac:dyDescent="0.25">
      <c r="F7979" s="106"/>
      <c r="K7979" s="106">
        <v>5.05</v>
      </c>
    </row>
    <row r="7980" spans="6:11" x14ac:dyDescent="0.25">
      <c r="F7980" s="106"/>
      <c r="K7980" s="106">
        <v>5.05</v>
      </c>
    </row>
    <row r="7981" spans="6:11" x14ac:dyDescent="0.25">
      <c r="F7981" s="106"/>
      <c r="K7981" s="106">
        <v>5.05</v>
      </c>
    </row>
    <row r="7982" spans="6:11" x14ac:dyDescent="0.25">
      <c r="F7982" s="106"/>
      <c r="K7982" s="106">
        <v>5.05</v>
      </c>
    </row>
    <row r="7983" spans="6:11" x14ac:dyDescent="0.25">
      <c r="F7983" s="106"/>
      <c r="K7983" s="106">
        <v>5.05</v>
      </c>
    </row>
    <row r="7984" spans="6:11" x14ac:dyDescent="0.25">
      <c r="F7984" s="106"/>
      <c r="K7984" s="106">
        <v>5.05</v>
      </c>
    </row>
    <row r="7985" spans="6:11" x14ac:dyDescent="0.25">
      <c r="F7985" s="106"/>
      <c r="K7985" s="106">
        <v>5.05</v>
      </c>
    </row>
    <row r="7986" spans="6:11" x14ac:dyDescent="0.25">
      <c r="F7986" s="106"/>
      <c r="K7986" s="106">
        <v>5.05</v>
      </c>
    </row>
    <row r="7987" spans="6:11" x14ac:dyDescent="0.25">
      <c r="F7987" s="106"/>
      <c r="K7987" s="106">
        <v>5.05</v>
      </c>
    </row>
    <row r="7988" spans="6:11" x14ac:dyDescent="0.25">
      <c r="F7988" s="106"/>
      <c r="K7988" s="106">
        <v>5.05</v>
      </c>
    </row>
    <row r="7989" spans="6:11" x14ac:dyDescent="0.25">
      <c r="F7989" s="106"/>
      <c r="K7989" s="106">
        <v>5.05</v>
      </c>
    </row>
    <row r="7990" spans="6:11" x14ac:dyDescent="0.25">
      <c r="F7990" s="106"/>
      <c r="K7990" s="106">
        <v>5.05</v>
      </c>
    </row>
    <row r="7991" spans="6:11" x14ac:dyDescent="0.25">
      <c r="F7991" s="106"/>
      <c r="K7991" s="106">
        <v>5.05</v>
      </c>
    </row>
    <row r="7992" spans="6:11" x14ac:dyDescent="0.25">
      <c r="F7992" s="106"/>
      <c r="K7992" s="106">
        <v>5.05</v>
      </c>
    </row>
    <row r="7993" spans="6:11" x14ac:dyDescent="0.25">
      <c r="F7993" s="106"/>
      <c r="K7993" s="106">
        <v>5.05</v>
      </c>
    </row>
    <row r="7994" spans="6:11" x14ac:dyDescent="0.25">
      <c r="F7994" s="106"/>
      <c r="K7994" s="106">
        <v>5.05</v>
      </c>
    </row>
    <row r="7995" spans="6:11" x14ac:dyDescent="0.25">
      <c r="F7995" s="106"/>
      <c r="K7995" s="106">
        <v>5.05</v>
      </c>
    </row>
    <row r="7996" spans="6:11" x14ac:dyDescent="0.25">
      <c r="F7996" s="106"/>
      <c r="K7996" s="106">
        <v>5.05</v>
      </c>
    </row>
    <row r="7997" spans="6:11" x14ac:dyDescent="0.25">
      <c r="F7997" s="106"/>
      <c r="K7997" s="106">
        <v>5.05</v>
      </c>
    </row>
    <row r="7998" spans="6:11" x14ac:dyDescent="0.25">
      <c r="F7998" s="106"/>
      <c r="K7998" s="106">
        <v>5.05</v>
      </c>
    </row>
    <row r="7999" spans="6:11" x14ac:dyDescent="0.25">
      <c r="F7999" s="106"/>
      <c r="K7999" s="106">
        <v>5.05</v>
      </c>
    </row>
    <row r="8000" spans="6:11" x14ac:dyDescent="0.25">
      <c r="F8000" s="106"/>
      <c r="K8000" s="106">
        <v>5.05</v>
      </c>
    </row>
    <row r="8001" spans="6:11" x14ac:dyDescent="0.25">
      <c r="F8001" s="106"/>
      <c r="K8001" s="106">
        <v>5.05</v>
      </c>
    </row>
    <row r="8002" spans="6:11" x14ac:dyDescent="0.25">
      <c r="F8002" s="106"/>
      <c r="K8002" s="106">
        <v>5.05</v>
      </c>
    </row>
    <row r="8003" spans="6:11" x14ac:dyDescent="0.25">
      <c r="F8003" s="106"/>
      <c r="K8003" s="106">
        <v>5.05</v>
      </c>
    </row>
    <row r="8004" spans="6:11" x14ac:dyDescent="0.25">
      <c r="F8004" s="106"/>
      <c r="K8004" s="106">
        <v>5.05</v>
      </c>
    </row>
    <row r="8005" spans="6:11" x14ac:dyDescent="0.25">
      <c r="F8005" s="106"/>
      <c r="K8005" s="106">
        <v>5.05</v>
      </c>
    </row>
    <row r="8006" spans="6:11" x14ac:dyDescent="0.25">
      <c r="F8006" s="106"/>
      <c r="K8006" s="106">
        <v>5.05</v>
      </c>
    </row>
    <row r="8007" spans="6:11" x14ac:dyDescent="0.25">
      <c r="F8007" s="106"/>
      <c r="K8007" s="106">
        <v>5.05</v>
      </c>
    </row>
    <row r="8008" spans="6:11" x14ac:dyDescent="0.25">
      <c r="F8008" s="106"/>
      <c r="K8008" s="106">
        <v>5.05</v>
      </c>
    </row>
    <row r="8009" spans="6:11" x14ac:dyDescent="0.25">
      <c r="F8009" s="106"/>
      <c r="K8009" s="106">
        <v>5.05</v>
      </c>
    </row>
    <row r="8010" spans="6:11" x14ac:dyDescent="0.25">
      <c r="F8010" s="106"/>
      <c r="K8010" s="106">
        <v>5.05</v>
      </c>
    </row>
    <row r="8011" spans="6:11" x14ac:dyDescent="0.25">
      <c r="F8011" s="106"/>
      <c r="K8011" s="106">
        <v>5.05</v>
      </c>
    </row>
    <row r="8012" spans="6:11" x14ac:dyDescent="0.25">
      <c r="F8012" s="106"/>
      <c r="K8012" s="106">
        <v>5.05</v>
      </c>
    </row>
    <row r="8013" spans="6:11" x14ac:dyDescent="0.25">
      <c r="F8013" s="106"/>
      <c r="K8013" s="106">
        <v>5.05</v>
      </c>
    </row>
    <row r="8014" spans="6:11" x14ac:dyDescent="0.25">
      <c r="F8014" s="106"/>
      <c r="K8014" s="106">
        <v>5.05</v>
      </c>
    </row>
    <row r="8015" spans="6:11" x14ac:dyDescent="0.25">
      <c r="F8015" s="106"/>
      <c r="K8015" s="106">
        <v>5.05</v>
      </c>
    </row>
    <row r="8016" spans="6:11" x14ac:dyDescent="0.25">
      <c r="F8016" s="106"/>
      <c r="K8016" s="106">
        <v>5.05</v>
      </c>
    </row>
    <row r="8017" spans="6:11" x14ac:dyDescent="0.25">
      <c r="F8017" s="106"/>
      <c r="K8017" s="106">
        <v>5.05</v>
      </c>
    </row>
    <row r="8018" spans="6:11" x14ac:dyDescent="0.25">
      <c r="F8018" s="106"/>
      <c r="K8018" s="106">
        <v>5.05</v>
      </c>
    </row>
    <row r="8019" spans="6:11" x14ac:dyDescent="0.25">
      <c r="F8019" s="106"/>
      <c r="K8019" s="106">
        <v>5.05</v>
      </c>
    </row>
    <row r="8020" spans="6:11" x14ac:dyDescent="0.25">
      <c r="F8020" s="106"/>
      <c r="K8020" s="106">
        <v>5.05</v>
      </c>
    </row>
    <row r="8021" spans="6:11" x14ac:dyDescent="0.25">
      <c r="F8021" s="106"/>
      <c r="K8021" s="106">
        <v>5.05</v>
      </c>
    </row>
    <row r="8022" spans="6:11" x14ac:dyDescent="0.25">
      <c r="F8022" s="106"/>
      <c r="K8022" s="106">
        <v>5.05</v>
      </c>
    </row>
    <row r="8023" spans="6:11" x14ac:dyDescent="0.25">
      <c r="F8023" s="106"/>
      <c r="K8023" s="106">
        <v>5.05</v>
      </c>
    </row>
    <row r="8024" spans="6:11" x14ac:dyDescent="0.25">
      <c r="F8024" s="106"/>
      <c r="K8024" s="106">
        <v>5.05</v>
      </c>
    </row>
    <row r="8025" spans="6:11" x14ac:dyDescent="0.25">
      <c r="F8025" s="106"/>
      <c r="K8025" s="106">
        <v>5.05</v>
      </c>
    </row>
    <row r="8026" spans="6:11" x14ac:dyDescent="0.25">
      <c r="F8026" s="106"/>
      <c r="K8026" s="106">
        <v>5.05</v>
      </c>
    </row>
    <row r="8027" spans="6:11" x14ac:dyDescent="0.25">
      <c r="F8027" s="106"/>
      <c r="K8027" s="106">
        <v>5.05</v>
      </c>
    </row>
    <row r="8028" spans="6:11" x14ac:dyDescent="0.25">
      <c r="F8028" s="106"/>
      <c r="K8028" s="106">
        <v>5.05</v>
      </c>
    </row>
    <row r="8029" spans="6:11" x14ac:dyDescent="0.25">
      <c r="F8029" s="106"/>
      <c r="K8029" s="106">
        <v>5.05</v>
      </c>
    </row>
    <row r="8030" spans="6:11" x14ac:dyDescent="0.25">
      <c r="F8030" s="106"/>
      <c r="K8030" s="106">
        <v>5.05</v>
      </c>
    </row>
    <row r="8031" spans="6:11" x14ac:dyDescent="0.25">
      <c r="F8031" s="106"/>
      <c r="K8031" s="106">
        <v>5.05</v>
      </c>
    </row>
    <row r="8032" spans="6:11" x14ac:dyDescent="0.25">
      <c r="F8032" s="106"/>
      <c r="K8032" s="106">
        <v>5.05</v>
      </c>
    </row>
    <row r="8033" spans="6:11" x14ac:dyDescent="0.25">
      <c r="F8033" s="106"/>
      <c r="K8033" s="106">
        <v>5.05</v>
      </c>
    </row>
    <row r="8034" spans="6:11" x14ac:dyDescent="0.25">
      <c r="F8034" s="106"/>
      <c r="K8034" s="106">
        <v>5.05</v>
      </c>
    </row>
    <row r="8035" spans="6:11" x14ac:dyDescent="0.25">
      <c r="F8035" s="106"/>
      <c r="K8035" s="106">
        <v>5.05</v>
      </c>
    </row>
    <row r="8036" spans="6:11" x14ac:dyDescent="0.25">
      <c r="F8036" s="106"/>
      <c r="K8036" s="106">
        <v>5.05</v>
      </c>
    </row>
    <row r="8037" spans="6:11" x14ac:dyDescent="0.25">
      <c r="F8037" s="106"/>
      <c r="K8037" s="106">
        <v>5.05</v>
      </c>
    </row>
    <row r="8038" spans="6:11" x14ac:dyDescent="0.25">
      <c r="F8038" s="106"/>
      <c r="K8038" s="106">
        <v>5.05</v>
      </c>
    </row>
    <row r="8039" spans="6:11" x14ac:dyDescent="0.25">
      <c r="F8039" s="106"/>
      <c r="K8039" s="106">
        <v>5.05</v>
      </c>
    </row>
    <row r="8040" spans="6:11" x14ac:dyDescent="0.25">
      <c r="F8040" s="106"/>
      <c r="K8040" s="106">
        <v>5.05</v>
      </c>
    </row>
    <row r="8041" spans="6:11" x14ac:dyDescent="0.25">
      <c r="F8041" s="106"/>
      <c r="K8041" s="106">
        <v>5.05</v>
      </c>
    </row>
    <row r="8042" spans="6:11" x14ac:dyDescent="0.25">
      <c r="F8042" s="106"/>
      <c r="K8042" s="106">
        <v>5.05</v>
      </c>
    </row>
    <row r="8043" spans="6:11" x14ac:dyDescent="0.25">
      <c r="F8043" s="106"/>
      <c r="K8043" s="106">
        <v>5.05</v>
      </c>
    </row>
    <row r="8044" spans="6:11" x14ac:dyDescent="0.25">
      <c r="F8044" s="106"/>
      <c r="K8044" s="106">
        <v>5.05</v>
      </c>
    </row>
    <row r="8045" spans="6:11" x14ac:dyDescent="0.25">
      <c r="F8045" s="106"/>
      <c r="K8045" s="106">
        <v>5.05</v>
      </c>
    </row>
    <row r="8046" spans="6:11" x14ac:dyDescent="0.25">
      <c r="F8046" s="106"/>
      <c r="K8046" s="106">
        <v>5.05</v>
      </c>
    </row>
    <row r="8047" spans="6:11" x14ac:dyDescent="0.25">
      <c r="F8047" s="106"/>
      <c r="K8047" s="106">
        <v>5.05</v>
      </c>
    </row>
    <row r="8048" spans="6:11" x14ac:dyDescent="0.25">
      <c r="F8048" s="106"/>
      <c r="K8048" s="106">
        <v>5.05</v>
      </c>
    </row>
    <row r="8049" spans="6:11" x14ac:dyDescent="0.25">
      <c r="F8049" s="106"/>
      <c r="K8049" s="106">
        <v>5.05</v>
      </c>
    </row>
    <row r="8050" spans="6:11" x14ac:dyDescent="0.25">
      <c r="F8050" s="106"/>
      <c r="K8050" s="106">
        <v>5.05</v>
      </c>
    </row>
    <row r="8051" spans="6:11" x14ac:dyDescent="0.25">
      <c r="F8051" s="106"/>
      <c r="K8051" s="106">
        <v>5.05</v>
      </c>
    </row>
    <row r="8052" spans="6:11" x14ac:dyDescent="0.25">
      <c r="F8052" s="106"/>
      <c r="K8052" s="106">
        <v>5.05</v>
      </c>
    </row>
    <row r="8053" spans="6:11" x14ac:dyDescent="0.25">
      <c r="F8053" s="106"/>
      <c r="K8053" s="106">
        <v>5.05</v>
      </c>
    </row>
    <row r="8054" spans="6:11" x14ac:dyDescent="0.25">
      <c r="F8054" s="106"/>
      <c r="K8054" s="106">
        <v>5.05</v>
      </c>
    </row>
    <row r="8055" spans="6:11" x14ac:dyDescent="0.25">
      <c r="F8055" s="106"/>
      <c r="K8055" s="106">
        <v>5.05</v>
      </c>
    </row>
    <row r="8056" spans="6:11" x14ac:dyDescent="0.25">
      <c r="F8056" s="106"/>
      <c r="K8056" s="106">
        <v>5.05</v>
      </c>
    </row>
    <row r="8057" spans="6:11" x14ac:dyDescent="0.25">
      <c r="F8057" s="106"/>
      <c r="K8057" s="106">
        <v>5.05</v>
      </c>
    </row>
    <row r="8058" spans="6:11" x14ac:dyDescent="0.25">
      <c r="F8058" s="106"/>
      <c r="K8058" s="106">
        <v>5.05</v>
      </c>
    </row>
    <row r="8059" spans="6:11" x14ac:dyDescent="0.25">
      <c r="F8059" s="106"/>
      <c r="K8059" s="106">
        <v>5.05</v>
      </c>
    </row>
    <row r="8060" spans="6:11" x14ac:dyDescent="0.25">
      <c r="F8060" s="106"/>
      <c r="K8060" s="106">
        <v>5.05</v>
      </c>
    </row>
    <row r="8061" spans="6:11" x14ac:dyDescent="0.25">
      <c r="F8061" s="106"/>
      <c r="K8061" s="106">
        <v>5.05</v>
      </c>
    </row>
    <row r="8062" spans="6:11" x14ac:dyDescent="0.25">
      <c r="F8062" s="106"/>
      <c r="K8062" s="106">
        <v>5.05</v>
      </c>
    </row>
    <row r="8063" spans="6:11" x14ac:dyDescent="0.25">
      <c r="F8063" s="106"/>
      <c r="K8063" s="106">
        <v>5.05</v>
      </c>
    </row>
    <row r="8064" spans="6:11" x14ac:dyDescent="0.25">
      <c r="F8064" s="106"/>
      <c r="K8064" s="106">
        <v>5.05</v>
      </c>
    </row>
    <row r="8065" spans="6:11" x14ac:dyDescent="0.25">
      <c r="F8065" s="106"/>
      <c r="K8065" s="106">
        <v>5.05</v>
      </c>
    </row>
    <row r="8066" spans="6:11" x14ac:dyDescent="0.25">
      <c r="F8066" s="106"/>
      <c r="K8066" s="106">
        <v>5.05</v>
      </c>
    </row>
    <row r="8067" spans="6:11" x14ac:dyDescent="0.25">
      <c r="F8067" s="106"/>
      <c r="K8067" s="106">
        <v>5.05</v>
      </c>
    </row>
    <row r="8068" spans="6:11" x14ac:dyDescent="0.25">
      <c r="F8068" s="106"/>
      <c r="K8068" s="106">
        <v>5.05</v>
      </c>
    </row>
    <row r="8069" spans="6:11" x14ac:dyDescent="0.25">
      <c r="F8069" s="106"/>
      <c r="K8069" s="106">
        <v>5.05</v>
      </c>
    </row>
    <row r="8070" spans="6:11" x14ac:dyDescent="0.25">
      <c r="F8070" s="106"/>
      <c r="K8070" s="106">
        <v>5.05</v>
      </c>
    </row>
    <row r="8071" spans="6:11" x14ac:dyDescent="0.25">
      <c r="F8071" s="106"/>
      <c r="K8071" s="106">
        <v>5.05</v>
      </c>
    </row>
    <row r="8072" spans="6:11" x14ac:dyDescent="0.25">
      <c r="F8072" s="106"/>
      <c r="K8072" s="106">
        <v>5.05</v>
      </c>
    </row>
    <row r="8073" spans="6:11" x14ac:dyDescent="0.25">
      <c r="F8073" s="106"/>
      <c r="K8073" s="106">
        <v>5.05</v>
      </c>
    </row>
    <row r="8074" spans="6:11" x14ac:dyDescent="0.25">
      <c r="F8074" s="106"/>
      <c r="K8074" s="106">
        <v>5.05</v>
      </c>
    </row>
    <row r="8075" spans="6:11" x14ac:dyDescent="0.25">
      <c r="F8075" s="106"/>
      <c r="K8075" s="106">
        <v>5.05</v>
      </c>
    </row>
    <row r="8076" spans="6:11" x14ac:dyDescent="0.25">
      <c r="F8076" s="106"/>
      <c r="K8076" s="106">
        <v>5.05</v>
      </c>
    </row>
    <row r="8077" spans="6:11" x14ac:dyDescent="0.25">
      <c r="F8077" s="106"/>
      <c r="K8077" s="106">
        <v>5.05</v>
      </c>
    </row>
    <row r="8078" spans="6:11" x14ac:dyDescent="0.25">
      <c r="F8078" s="106"/>
      <c r="K8078" s="106">
        <v>5.05</v>
      </c>
    </row>
    <row r="8079" spans="6:11" x14ac:dyDescent="0.25">
      <c r="F8079" s="106"/>
      <c r="K8079" s="106">
        <v>5.05</v>
      </c>
    </row>
    <row r="8080" spans="6:11" x14ac:dyDescent="0.25">
      <c r="F8080" s="106"/>
      <c r="K8080" s="106">
        <v>5.05</v>
      </c>
    </row>
    <row r="8081" spans="6:11" x14ac:dyDescent="0.25">
      <c r="F8081" s="106"/>
      <c r="K8081" s="106">
        <v>5.05</v>
      </c>
    </row>
    <row r="8082" spans="6:11" x14ac:dyDescent="0.25">
      <c r="F8082" s="106"/>
      <c r="K8082" s="106">
        <v>5.05</v>
      </c>
    </row>
    <row r="8083" spans="6:11" x14ac:dyDescent="0.25">
      <c r="F8083" s="106"/>
      <c r="K8083" s="106">
        <v>5.05</v>
      </c>
    </row>
    <row r="8084" spans="6:11" x14ac:dyDescent="0.25">
      <c r="F8084" s="106"/>
      <c r="K8084" s="106">
        <v>5.05</v>
      </c>
    </row>
    <row r="8085" spans="6:11" x14ac:dyDescent="0.25">
      <c r="F8085" s="106"/>
      <c r="K8085" s="106">
        <v>5.05</v>
      </c>
    </row>
    <row r="8086" spans="6:11" x14ac:dyDescent="0.25">
      <c r="F8086" s="106"/>
      <c r="K8086" s="106">
        <v>5.05</v>
      </c>
    </row>
    <row r="8087" spans="6:11" x14ac:dyDescent="0.25">
      <c r="F8087" s="106"/>
      <c r="K8087" s="106">
        <v>5.05</v>
      </c>
    </row>
    <row r="8088" spans="6:11" x14ac:dyDescent="0.25">
      <c r="F8088" s="106"/>
      <c r="K8088" s="106">
        <v>5.05</v>
      </c>
    </row>
    <row r="8089" spans="6:11" x14ac:dyDescent="0.25">
      <c r="F8089" s="106"/>
      <c r="K8089" s="106">
        <v>5.05</v>
      </c>
    </row>
    <row r="8090" spans="6:11" x14ac:dyDescent="0.25">
      <c r="F8090" s="106"/>
      <c r="K8090" s="106">
        <v>5.05</v>
      </c>
    </row>
    <row r="8091" spans="6:11" x14ac:dyDescent="0.25">
      <c r="F8091" s="106"/>
      <c r="K8091" s="106">
        <v>5.05</v>
      </c>
    </row>
    <row r="8092" spans="6:11" x14ac:dyDescent="0.25">
      <c r="F8092" s="106"/>
      <c r="K8092" s="106">
        <v>5.05</v>
      </c>
    </row>
    <row r="8093" spans="6:11" x14ac:dyDescent="0.25">
      <c r="F8093" s="106"/>
      <c r="K8093" s="106">
        <v>5.05</v>
      </c>
    </row>
    <row r="8094" spans="6:11" x14ac:dyDescent="0.25">
      <c r="F8094" s="106"/>
      <c r="K8094" s="106">
        <v>5.05</v>
      </c>
    </row>
    <row r="8095" spans="6:11" x14ac:dyDescent="0.25">
      <c r="F8095" s="106"/>
      <c r="K8095" s="106">
        <v>5.05</v>
      </c>
    </row>
    <row r="8096" spans="6:11" x14ac:dyDescent="0.25">
      <c r="F8096" s="106"/>
      <c r="K8096" s="106">
        <v>5.05</v>
      </c>
    </row>
    <row r="8097" spans="6:11" x14ac:dyDescent="0.25">
      <c r="F8097" s="106"/>
      <c r="K8097" s="106">
        <v>5.05</v>
      </c>
    </row>
    <row r="8098" spans="6:11" x14ac:dyDescent="0.25">
      <c r="F8098" s="106"/>
      <c r="K8098" s="106">
        <v>5.05</v>
      </c>
    </row>
    <row r="8099" spans="6:11" x14ac:dyDescent="0.25">
      <c r="F8099" s="106"/>
      <c r="K8099" s="106">
        <v>5.05</v>
      </c>
    </row>
    <row r="8100" spans="6:11" x14ac:dyDescent="0.25">
      <c r="F8100" s="106"/>
      <c r="K8100" s="106">
        <v>5.05</v>
      </c>
    </row>
    <row r="8101" spans="6:11" x14ac:dyDescent="0.25">
      <c r="F8101" s="106"/>
      <c r="K8101" s="106">
        <v>5.05</v>
      </c>
    </row>
    <row r="8102" spans="6:11" x14ac:dyDescent="0.25">
      <c r="F8102" s="106"/>
      <c r="K8102" s="106">
        <v>5.05</v>
      </c>
    </row>
    <row r="8103" spans="6:11" x14ac:dyDescent="0.25">
      <c r="F8103" s="106"/>
      <c r="K8103" s="106">
        <v>5.05</v>
      </c>
    </row>
    <row r="8104" spans="6:11" x14ac:dyDescent="0.25">
      <c r="F8104" s="106"/>
      <c r="K8104" s="106">
        <v>5.05</v>
      </c>
    </row>
    <row r="8105" spans="6:11" x14ac:dyDescent="0.25">
      <c r="F8105" s="106"/>
      <c r="K8105" s="106">
        <v>5.05</v>
      </c>
    </row>
    <row r="8106" spans="6:11" x14ac:dyDescent="0.25">
      <c r="F8106" s="106"/>
      <c r="K8106" s="106">
        <v>5.05</v>
      </c>
    </row>
    <row r="8107" spans="6:11" x14ac:dyDescent="0.25">
      <c r="F8107" s="106"/>
      <c r="K8107" s="106">
        <v>5.05</v>
      </c>
    </row>
    <row r="8108" spans="6:11" x14ac:dyDescent="0.25">
      <c r="F8108" s="106"/>
      <c r="K8108" s="106">
        <v>5.05</v>
      </c>
    </row>
    <row r="8109" spans="6:11" x14ac:dyDescent="0.25">
      <c r="F8109" s="106"/>
      <c r="K8109" s="106">
        <v>5.05</v>
      </c>
    </row>
    <row r="8110" spans="6:11" x14ac:dyDescent="0.25">
      <c r="F8110" s="106"/>
      <c r="K8110" s="106">
        <v>5.05</v>
      </c>
    </row>
    <row r="8111" spans="6:11" x14ac:dyDescent="0.25">
      <c r="F8111" s="106"/>
      <c r="K8111" s="106">
        <v>5.05</v>
      </c>
    </row>
    <row r="8112" spans="6:11" x14ac:dyDescent="0.25">
      <c r="F8112" s="106"/>
      <c r="K8112" s="106">
        <v>5.05</v>
      </c>
    </row>
    <row r="8113" spans="6:11" x14ac:dyDescent="0.25">
      <c r="F8113" s="106"/>
      <c r="K8113" s="106">
        <v>5.05</v>
      </c>
    </row>
    <row r="8114" spans="6:11" x14ac:dyDescent="0.25">
      <c r="F8114" s="106"/>
      <c r="K8114" s="106">
        <v>5.05</v>
      </c>
    </row>
    <row r="8115" spans="6:11" x14ac:dyDescent="0.25">
      <c r="F8115" s="106"/>
      <c r="K8115" s="106">
        <v>5.05</v>
      </c>
    </row>
    <row r="8116" spans="6:11" x14ac:dyDescent="0.25">
      <c r="F8116" s="106"/>
      <c r="K8116" s="106">
        <v>5.05</v>
      </c>
    </row>
    <row r="8117" spans="6:11" x14ac:dyDescent="0.25">
      <c r="F8117" s="106"/>
      <c r="K8117" s="106">
        <v>5.05</v>
      </c>
    </row>
    <row r="8118" spans="6:11" x14ac:dyDescent="0.25">
      <c r="F8118" s="106"/>
      <c r="K8118" s="106">
        <v>5.05</v>
      </c>
    </row>
    <row r="8119" spans="6:11" x14ac:dyDescent="0.25">
      <c r="F8119" s="106"/>
      <c r="K8119" s="106">
        <v>5.05</v>
      </c>
    </row>
    <row r="8120" spans="6:11" x14ac:dyDescent="0.25">
      <c r="F8120" s="106"/>
      <c r="K8120" s="106">
        <v>5.05</v>
      </c>
    </row>
    <row r="8121" spans="6:11" x14ac:dyDescent="0.25">
      <c r="F8121" s="106"/>
      <c r="K8121" s="106">
        <v>5.05</v>
      </c>
    </row>
    <row r="8122" spans="6:11" x14ac:dyDescent="0.25">
      <c r="F8122" s="106"/>
      <c r="K8122" s="106">
        <v>5.05</v>
      </c>
    </row>
    <row r="8123" spans="6:11" x14ac:dyDescent="0.25">
      <c r="F8123" s="106"/>
      <c r="K8123" s="106">
        <v>5.05</v>
      </c>
    </row>
    <row r="8124" spans="6:11" x14ac:dyDescent="0.25">
      <c r="F8124" s="106"/>
      <c r="K8124" s="106">
        <v>5.05</v>
      </c>
    </row>
    <row r="8125" spans="6:11" x14ac:dyDescent="0.25">
      <c r="F8125" s="106"/>
      <c r="K8125" s="106">
        <v>5.05</v>
      </c>
    </row>
    <row r="8126" spans="6:11" x14ac:dyDescent="0.25">
      <c r="F8126" s="106"/>
      <c r="K8126" s="106">
        <v>5.05</v>
      </c>
    </row>
    <row r="8127" spans="6:11" x14ac:dyDescent="0.25">
      <c r="F8127" s="106"/>
      <c r="K8127" s="106">
        <v>5.05</v>
      </c>
    </row>
    <row r="8128" spans="6:11" x14ac:dyDescent="0.25">
      <c r="F8128" s="106"/>
      <c r="K8128" s="106">
        <v>5.05</v>
      </c>
    </row>
    <row r="8129" spans="6:11" x14ac:dyDescent="0.25">
      <c r="F8129" s="106"/>
      <c r="K8129" s="106">
        <v>5.05</v>
      </c>
    </row>
    <row r="8130" spans="6:11" x14ac:dyDescent="0.25">
      <c r="F8130" s="106"/>
      <c r="K8130" s="106">
        <v>5.05</v>
      </c>
    </row>
    <row r="8131" spans="6:11" x14ac:dyDescent="0.25">
      <c r="F8131" s="106"/>
      <c r="K8131" s="106">
        <v>5.05</v>
      </c>
    </row>
    <row r="8132" spans="6:11" x14ac:dyDescent="0.25">
      <c r="F8132" s="106"/>
      <c r="K8132" s="106">
        <v>5.05</v>
      </c>
    </row>
    <row r="8133" spans="6:11" x14ac:dyDescent="0.25">
      <c r="F8133" s="106"/>
      <c r="K8133" s="106">
        <v>5.05</v>
      </c>
    </row>
    <row r="8134" spans="6:11" x14ac:dyDescent="0.25">
      <c r="F8134" s="106"/>
      <c r="K8134" s="106">
        <v>5.05</v>
      </c>
    </row>
    <row r="8135" spans="6:11" x14ac:dyDescent="0.25">
      <c r="F8135" s="106"/>
      <c r="K8135" s="106">
        <v>5.05</v>
      </c>
    </row>
    <row r="8136" spans="6:11" x14ac:dyDescent="0.25">
      <c r="F8136" s="106"/>
      <c r="K8136" s="106">
        <v>5.05</v>
      </c>
    </row>
    <row r="8137" spans="6:11" x14ac:dyDescent="0.25">
      <c r="F8137" s="106"/>
      <c r="K8137" s="106">
        <v>5.05</v>
      </c>
    </row>
    <row r="8138" spans="6:11" x14ac:dyDescent="0.25">
      <c r="F8138" s="106"/>
      <c r="K8138" s="106">
        <v>5.05</v>
      </c>
    </row>
    <row r="8139" spans="6:11" x14ac:dyDescent="0.25">
      <c r="F8139" s="106"/>
      <c r="K8139" s="106">
        <v>5.05</v>
      </c>
    </row>
    <row r="8140" spans="6:11" x14ac:dyDescent="0.25">
      <c r="F8140" s="106"/>
      <c r="K8140" s="106">
        <v>5.05</v>
      </c>
    </row>
    <row r="8141" spans="6:11" x14ac:dyDescent="0.25">
      <c r="F8141" s="106"/>
      <c r="K8141" s="106">
        <v>5.05</v>
      </c>
    </row>
    <row r="8142" spans="6:11" x14ac:dyDescent="0.25">
      <c r="F8142" s="106"/>
      <c r="K8142" s="106">
        <v>5.05</v>
      </c>
    </row>
    <row r="8143" spans="6:11" x14ac:dyDescent="0.25">
      <c r="F8143" s="106"/>
      <c r="K8143" s="106">
        <v>5.05</v>
      </c>
    </row>
    <row r="8144" spans="6:11" x14ac:dyDescent="0.25">
      <c r="F8144" s="106"/>
      <c r="K8144" s="106">
        <v>5.05</v>
      </c>
    </row>
    <row r="8145" spans="6:11" x14ac:dyDescent="0.25">
      <c r="F8145" s="106"/>
      <c r="K8145" s="106">
        <v>5.05</v>
      </c>
    </row>
    <row r="8146" spans="6:11" x14ac:dyDescent="0.25">
      <c r="F8146" s="106"/>
      <c r="K8146" s="106">
        <v>5.05</v>
      </c>
    </row>
    <row r="8147" spans="6:11" x14ac:dyDescent="0.25">
      <c r="F8147" s="106"/>
      <c r="K8147" s="106">
        <v>5.05</v>
      </c>
    </row>
    <row r="8148" spans="6:11" x14ac:dyDescent="0.25">
      <c r="F8148" s="106"/>
      <c r="K8148" s="106">
        <v>5.05</v>
      </c>
    </row>
    <row r="8149" spans="6:11" x14ac:dyDescent="0.25">
      <c r="F8149" s="106"/>
      <c r="K8149" s="106">
        <v>5.05</v>
      </c>
    </row>
    <row r="8150" spans="6:11" x14ac:dyDescent="0.25">
      <c r="F8150" s="106"/>
      <c r="K8150" s="106">
        <v>5.05</v>
      </c>
    </row>
    <row r="8151" spans="6:11" x14ac:dyDescent="0.25">
      <c r="F8151" s="106"/>
      <c r="K8151" s="106">
        <v>5.05</v>
      </c>
    </row>
    <row r="8152" spans="6:11" x14ac:dyDescent="0.25">
      <c r="F8152" s="106"/>
      <c r="K8152" s="106">
        <v>5.05</v>
      </c>
    </row>
    <row r="8153" spans="6:11" x14ac:dyDescent="0.25">
      <c r="F8153" s="106"/>
      <c r="K8153" s="106">
        <v>5.05</v>
      </c>
    </row>
    <row r="8154" spans="6:11" x14ac:dyDescent="0.25">
      <c r="F8154" s="106"/>
      <c r="K8154" s="106">
        <v>5.05</v>
      </c>
    </row>
    <row r="8155" spans="6:11" x14ac:dyDescent="0.25">
      <c r="F8155" s="106"/>
      <c r="K8155" s="106">
        <v>5.05</v>
      </c>
    </row>
    <row r="8156" spans="6:11" x14ac:dyDescent="0.25">
      <c r="F8156" s="106"/>
      <c r="K8156" s="106">
        <v>5.05</v>
      </c>
    </row>
    <row r="8157" spans="6:11" x14ac:dyDescent="0.25">
      <c r="F8157" s="106"/>
      <c r="K8157" s="106">
        <v>5.05</v>
      </c>
    </row>
    <row r="8158" spans="6:11" x14ac:dyDescent="0.25">
      <c r="F8158" s="106"/>
      <c r="K8158" s="106">
        <v>5.05</v>
      </c>
    </row>
    <row r="8159" spans="6:11" x14ac:dyDescent="0.25">
      <c r="F8159" s="106"/>
      <c r="K8159" s="106">
        <v>5.05</v>
      </c>
    </row>
    <row r="8160" spans="6:11" x14ac:dyDescent="0.25">
      <c r="F8160" s="106"/>
      <c r="K8160" s="106">
        <v>5.05</v>
      </c>
    </row>
    <row r="8161" spans="6:11" x14ac:dyDescent="0.25">
      <c r="F8161" s="106"/>
      <c r="K8161" s="106">
        <v>5.05</v>
      </c>
    </row>
    <row r="8162" spans="6:11" x14ac:dyDescent="0.25">
      <c r="F8162" s="106"/>
      <c r="K8162" s="106">
        <v>5.05</v>
      </c>
    </row>
    <row r="8163" spans="6:11" x14ac:dyDescent="0.25">
      <c r="F8163" s="106"/>
      <c r="K8163" s="106">
        <v>5.05</v>
      </c>
    </row>
    <row r="8164" spans="6:11" x14ac:dyDescent="0.25">
      <c r="F8164" s="106"/>
      <c r="K8164" s="106">
        <v>5.05</v>
      </c>
    </row>
    <row r="8165" spans="6:11" x14ac:dyDescent="0.25">
      <c r="F8165" s="106"/>
      <c r="K8165" s="106">
        <v>5.05</v>
      </c>
    </row>
    <row r="8166" spans="6:11" x14ac:dyDescent="0.25">
      <c r="F8166" s="106"/>
      <c r="K8166" s="106">
        <v>5.05</v>
      </c>
    </row>
    <row r="8167" spans="6:11" x14ac:dyDescent="0.25">
      <c r="F8167" s="106"/>
      <c r="K8167" s="106">
        <v>5.05</v>
      </c>
    </row>
    <row r="8168" spans="6:11" x14ac:dyDescent="0.25">
      <c r="F8168" s="106"/>
      <c r="K8168" s="106">
        <v>5.05</v>
      </c>
    </row>
    <row r="8169" spans="6:11" x14ac:dyDescent="0.25">
      <c r="F8169" s="106"/>
      <c r="K8169" s="106">
        <v>5.05</v>
      </c>
    </row>
    <row r="8170" spans="6:11" x14ac:dyDescent="0.25">
      <c r="F8170" s="106"/>
      <c r="K8170" s="106">
        <v>5.05</v>
      </c>
    </row>
    <row r="8171" spans="6:11" x14ac:dyDescent="0.25">
      <c r="F8171" s="106"/>
      <c r="K8171" s="106">
        <v>5.05</v>
      </c>
    </row>
    <row r="8172" spans="6:11" x14ac:dyDescent="0.25">
      <c r="F8172" s="106"/>
      <c r="K8172" s="106">
        <v>5.05</v>
      </c>
    </row>
    <row r="8173" spans="6:11" x14ac:dyDescent="0.25">
      <c r="F8173" s="106"/>
      <c r="K8173" s="106">
        <v>5.05</v>
      </c>
    </row>
    <row r="8174" spans="6:11" x14ac:dyDescent="0.25">
      <c r="F8174" s="106"/>
      <c r="K8174" s="106">
        <v>5.05</v>
      </c>
    </row>
    <row r="8175" spans="6:11" x14ac:dyDescent="0.25">
      <c r="F8175" s="106"/>
      <c r="K8175" s="106">
        <v>5.05</v>
      </c>
    </row>
    <row r="8176" spans="6:11" x14ac:dyDescent="0.25">
      <c r="F8176" s="106"/>
      <c r="K8176" s="106">
        <v>5.05</v>
      </c>
    </row>
    <row r="8177" spans="6:11" x14ac:dyDescent="0.25">
      <c r="F8177" s="106"/>
      <c r="K8177" s="106">
        <v>5.05</v>
      </c>
    </row>
    <row r="8178" spans="6:11" x14ac:dyDescent="0.25">
      <c r="F8178" s="106"/>
      <c r="K8178" s="106">
        <v>5.05</v>
      </c>
    </row>
    <row r="8179" spans="6:11" x14ac:dyDescent="0.25">
      <c r="F8179" s="106"/>
      <c r="K8179" s="106">
        <v>5.05</v>
      </c>
    </row>
    <row r="8180" spans="6:11" x14ac:dyDescent="0.25">
      <c r="F8180" s="106"/>
      <c r="K8180" s="106">
        <v>5.05</v>
      </c>
    </row>
    <row r="8181" spans="6:11" x14ac:dyDescent="0.25">
      <c r="F8181" s="106"/>
      <c r="K8181" s="106">
        <v>5.05</v>
      </c>
    </row>
    <row r="8182" spans="6:11" x14ac:dyDescent="0.25">
      <c r="F8182" s="106"/>
      <c r="K8182" s="106">
        <v>5.05</v>
      </c>
    </row>
    <row r="8183" spans="6:11" x14ac:dyDescent="0.25">
      <c r="F8183" s="106"/>
      <c r="K8183" s="106">
        <v>5.05</v>
      </c>
    </row>
    <row r="8184" spans="6:11" x14ac:dyDescent="0.25">
      <c r="F8184" s="106"/>
      <c r="K8184" s="106">
        <v>5.05</v>
      </c>
    </row>
    <row r="8185" spans="6:11" x14ac:dyDescent="0.25">
      <c r="F8185" s="106"/>
      <c r="K8185" s="106">
        <v>5.05</v>
      </c>
    </row>
    <row r="8186" spans="6:11" x14ac:dyDescent="0.25">
      <c r="F8186" s="106"/>
      <c r="K8186" s="106">
        <v>5.05</v>
      </c>
    </row>
    <row r="8187" spans="6:11" x14ac:dyDescent="0.25">
      <c r="F8187" s="106"/>
      <c r="K8187" s="106">
        <v>5.05</v>
      </c>
    </row>
    <row r="8188" spans="6:11" x14ac:dyDescent="0.25">
      <c r="F8188" s="106"/>
      <c r="K8188" s="106">
        <v>5.05</v>
      </c>
    </row>
    <row r="8189" spans="6:11" x14ac:dyDescent="0.25">
      <c r="F8189" s="106"/>
      <c r="K8189" s="106">
        <v>5.05</v>
      </c>
    </row>
    <row r="8190" spans="6:11" x14ac:dyDescent="0.25">
      <c r="F8190" s="106"/>
      <c r="K8190" s="106">
        <v>5.05</v>
      </c>
    </row>
    <row r="8191" spans="6:11" x14ac:dyDescent="0.25">
      <c r="F8191" s="106"/>
      <c r="K8191" s="106">
        <v>5.05</v>
      </c>
    </row>
    <row r="8192" spans="6:11" x14ac:dyDescent="0.25">
      <c r="F8192" s="106"/>
      <c r="K8192" s="106">
        <v>5.05</v>
      </c>
    </row>
    <row r="8193" spans="6:11" x14ac:dyDescent="0.25">
      <c r="F8193" s="106"/>
      <c r="K8193" s="106">
        <v>5.05</v>
      </c>
    </row>
    <row r="8194" spans="6:11" x14ac:dyDescent="0.25">
      <c r="F8194" s="106"/>
      <c r="K8194" s="106">
        <v>5.05</v>
      </c>
    </row>
    <row r="8195" spans="6:11" x14ac:dyDescent="0.25">
      <c r="F8195" s="106"/>
      <c r="K8195" s="106">
        <v>5.05</v>
      </c>
    </row>
    <row r="8196" spans="6:11" x14ac:dyDescent="0.25">
      <c r="F8196" s="106"/>
      <c r="K8196" s="106">
        <v>5.05</v>
      </c>
    </row>
    <row r="8197" spans="6:11" x14ac:dyDescent="0.25">
      <c r="F8197" s="106"/>
      <c r="K8197" s="106">
        <v>5.05</v>
      </c>
    </row>
    <row r="8198" spans="6:11" x14ac:dyDescent="0.25">
      <c r="F8198" s="106"/>
      <c r="K8198" s="106">
        <v>5.05</v>
      </c>
    </row>
    <row r="8199" spans="6:11" x14ac:dyDescent="0.25">
      <c r="F8199" s="106"/>
      <c r="K8199" s="106">
        <v>5.05</v>
      </c>
    </row>
    <row r="8200" spans="6:11" x14ac:dyDescent="0.25">
      <c r="F8200" s="106"/>
      <c r="K8200" s="106">
        <v>5.05</v>
      </c>
    </row>
    <row r="8201" spans="6:11" x14ac:dyDescent="0.25">
      <c r="F8201" s="106"/>
      <c r="K8201" s="106">
        <v>5.05</v>
      </c>
    </row>
    <row r="8202" spans="6:11" x14ac:dyDescent="0.25">
      <c r="F8202" s="106"/>
      <c r="K8202" s="106">
        <v>5.05</v>
      </c>
    </row>
    <row r="8203" spans="6:11" x14ac:dyDescent="0.25">
      <c r="F8203" s="106"/>
      <c r="K8203" s="106">
        <v>5.05</v>
      </c>
    </row>
    <row r="8204" spans="6:11" x14ac:dyDescent="0.25">
      <c r="F8204" s="106"/>
      <c r="K8204" s="106">
        <v>5.05</v>
      </c>
    </row>
    <row r="8205" spans="6:11" x14ac:dyDescent="0.25">
      <c r="F8205" s="106"/>
      <c r="K8205" s="106">
        <v>5.05</v>
      </c>
    </row>
    <row r="8206" spans="6:11" x14ac:dyDescent="0.25">
      <c r="F8206" s="106"/>
      <c r="K8206" s="106">
        <v>5.05</v>
      </c>
    </row>
    <row r="8207" spans="6:11" x14ac:dyDescent="0.25">
      <c r="F8207" s="106"/>
      <c r="K8207" s="106">
        <v>5.05</v>
      </c>
    </row>
    <row r="8208" spans="6:11" x14ac:dyDescent="0.25">
      <c r="F8208" s="106"/>
      <c r="K8208" s="106">
        <v>5.05</v>
      </c>
    </row>
    <row r="8209" spans="6:11" x14ac:dyDescent="0.25">
      <c r="F8209" s="106"/>
      <c r="K8209" s="106">
        <v>5.05</v>
      </c>
    </row>
    <row r="8210" spans="6:11" x14ac:dyDescent="0.25">
      <c r="F8210" s="106"/>
      <c r="K8210" s="106">
        <v>5.05</v>
      </c>
    </row>
    <row r="8211" spans="6:11" x14ac:dyDescent="0.25">
      <c r="F8211" s="106"/>
      <c r="K8211" s="106">
        <v>5.05</v>
      </c>
    </row>
    <row r="8212" spans="6:11" x14ac:dyDescent="0.25">
      <c r="F8212" s="106"/>
      <c r="K8212" s="106">
        <v>5.05</v>
      </c>
    </row>
    <row r="8213" spans="6:11" x14ac:dyDescent="0.25">
      <c r="F8213" s="106"/>
      <c r="K8213" s="106">
        <v>5.05</v>
      </c>
    </row>
    <row r="8214" spans="6:11" x14ac:dyDescent="0.25">
      <c r="F8214" s="106"/>
      <c r="K8214" s="106">
        <v>5.05</v>
      </c>
    </row>
    <row r="8215" spans="6:11" x14ac:dyDescent="0.25">
      <c r="F8215" s="106"/>
      <c r="K8215" s="106">
        <v>5.05</v>
      </c>
    </row>
    <row r="8216" spans="6:11" x14ac:dyDescent="0.25">
      <c r="F8216" s="106"/>
      <c r="K8216" s="106">
        <v>5.05</v>
      </c>
    </row>
    <row r="8217" spans="6:11" x14ac:dyDescent="0.25">
      <c r="F8217" s="106"/>
      <c r="K8217" s="106">
        <v>5.05</v>
      </c>
    </row>
    <row r="8218" spans="6:11" x14ac:dyDescent="0.25">
      <c r="F8218" s="106"/>
      <c r="K8218" s="106">
        <v>5.05</v>
      </c>
    </row>
    <row r="8219" spans="6:11" x14ac:dyDescent="0.25">
      <c r="F8219" s="106"/>
      <c r="K8219" s="106">
        <v>5.05</v>
      </c>
    </row>
    <row r="8220" spans="6:11" x14ac:dyDescent="0.25">
      <c r="F8220" s="106"/>
      <c r="K8220" s="106">
        <v>5.05</v>
      </c>
    </row>
    <row r="8221" spans="6:11" x14ac:dyDescent="0.25">
      <c r="F8221" s="106"/>
      <c r="K8221" s="106">
        <v>5.05</v>
      </c>
    </row>
    <row r="8222" spans="6:11" x14ac:dyDescent="0.25">
      <c r="F8222" s="106"/>
      <c r="K8222" s="106">
        <v>5.05</v>
      </c>
    </row>
    <row r="8223" spans="6:11" x14ac:dyDescent="0.25">
      <c r="F8223" s="106"/>
      <c r="K8223" s="106">
        <v>5.05</v>
      </c>
    </row>
    <row r="8224" spans="6:11" x14ac:dyDescent="0.25">
      <c r="F8224" s="106"/>
      <c r="K8224" s="106">
        <v>5.05</v>
      </c>
    </row>
    <row r="8225" spans="6:11" x14ac:dyDescent="0.25">
      <c r="F8225" s="106"/>
      <c r="K8225" s="106">
        <v>5.05</v>
      </c>
    </row>
    <row r="8226" spans="6:11" x14ac:dyDescent="0.25">
      <c r="F8226" s="106"/>
      <c r="K8226" s="106">
        <v>5.05</v>
      </c>
    </row>
    <row r="8227" spans="6:11" x14ac:dyDescent="0.25">
      <c r="F8227" s="106"/>
      <c r="K8227" s="106">
        <v>5.05</v>
      </c>
    </row>
    <row r="8228" spans="6:11" x14ac:dyDescent="0.25">
      <c r="F8228" s="106"/>
      <c r="K8228" s="106">
        <v>5.05</v>
      </c>
    </row>
    <row r="8229" spans="6:11" x14ac:dyDescent="0.25">
      <c r="F8229" s="106"/>
      <c r="K8229" s="106">
        <v>5.05</v>
      </c>
    </row>
    <row r="8230" spans="6:11" x14ac:dyDescent="0.25">
      <c r="F8230" s="106"/>
      <c r="K8230" s="106">
        <v>5.05</v>
      </c>
    </row>
    <row r="8231" spans="6:11" x14ac:dyDescent="0.25">
      <c r="F8231" s="106"/>
      <c r="K8231" s="106">
        <v>5.05</v>
      </c>
    </row>
    <row r="8232" spans="6:11" x14ac:dyDescent="0.25">
      <c r="F8232" s="106"/>
      <c r="K8232" s="106">
        <v>5.05</v>
      </c>
    </row>
    <row r="8233" spans="6:11" x14ac:dyDescent="0.25">
      <c r="F8233" s="106"/>
      <c r="K8233" s="106">
        <v>5.05</v>
      </c>
    </row>
    <row r="8234" spans="6:11" x14ac:dyDescent="0.25">
      <c r="F8234" s="106"/>
      <c r="K8234" s="106">
        <v>5.05</v>
      </c>
    </row>
    <row r="8235" spans="6:11" x14ac:dyDescent="0.25">
      <c r="F8235" s="106"/>
      <c r="K8235" s="106">
        <v>5.05</v>
      </c>
    </row>
    <row r="8236" spans="6:11" x14ac:dyDescent="0.25">
      <c r="F8236" s="106"/>
      <c r="K8236" s="106">
        <v>5.05</v>
      </c>
    </row>
    <row r="8237" spans="6:11" x14ac:dyDescent="0.25">
      <c r="F8237" s="106"/>
      <c r="K8237" s="106">
        <v>5.05</v>
      </c>
    </row>
    <row r="8238" spans="6:11" x14ac:dyDescent="0.25">
      <c r="F8238" s="106"/>
      <c r="K8238" s="106">
        <v>5.05</v>
      </c>
    </row>
    <row r="8239" spans="6:11" x14ac:dyDescent="0.25">
      <c r="F8239" s="106"/>
      <c r="K8239" s="106">
        <v>5.05</v>
      </c>
    </row>
    <row r="8240" spans="6:11" x14ac:dyDescent="0.25">
      <c r="F8240" s="106"/>
      <c r="K8240" s="106">
        <v>5.05</v>
      </c>
    </row>
    <row r="8241" spans="6:11" x14ac:dyDescent="0.25">
      <c r="F8241" s="106"/>
      <c r="K8241" s="106">
        <v>5.05</v>
      </c>
    </row>
    <row r="8242" spans="6:11" x14ac:dyDescent="0.25">
      <c r="F8242" s="106"/>
      <c r="K8242" s="106">
        <v>5.05</v>
      </c>
    </row>
    <row r="8243" spans="6:11" x14ac:dyDescent="0.25">
      <c r="F8243" s="106"/>
      <c r="K8243" s="106">
        <v>5.05</v>
      </c>
    </row>
    <row r="8244" spans="6:11" x14ac:dyDescent="0.25">
      <c r="F8244" s="106"/>
      <c r="K8244" s="106">
        <v>5.05</v>
      </c>
    </row>
    <row r="8245" spans="6:11" x14ac:dyDescent="0.25">
      <c r="F8245" s="106"/>
      <c r="K8245" s="106">
        <v>5.05</v>
      </c>
    </row>
    <row r="8246" spans="6:11" x14ac:dyDescent="0.25">
      <c r="F8246" s="106"/>
      <c r="K8246" s="106">
        <v>5.05</v>
      </c>
    </row>
    <row r="8247" spans="6:11" x14ac:dyDescent="0.25">
      <c r="F8247" s="106"/>
      <c r="K8247" s="106">
        <v>5.05</v>
      </c>
    </row>
    <row r="8248" spans="6:11" x14ac:dyDescent="0.25">
      <c r="F8248" s="106"/>
      <c r="K8248" s="106">
        <v>5.05</v>
      </c>
    </row>
    <row r="8249" spans="6:11" x14ac:dyDescent="0.25">
      <c r="F8249" s="106"/>
      <c r="K8249" s="106">
        <v>5.05</v>
      </c>
    </row>
    <row r="8250" spans="6:11" x14ac:dyDescent="0.25">
      <c r="F8250" s="106"/>
      <c r="K8250" s="106">
        <v>5.05</v>
      </c>
    </row>
    <row r="8251" spans="6:11" x14ac:dyDescent="0.25">
      <c r="F8251" s="106"/>
      <c r="K8251" s="106">
        <v>5.05</v>
      </c>
    </row>
    <row r="8252" spans="6:11" x14ac:dyDescent="0.25">
      <c r="F8252" s="106"/>
      <c r="K8252" s="106">
        <v>5.05</v>
      </c>
    </row>
    <row r="8253" spans="6:11" x14ac:dyDescent="0.25">
      <c r="F8253" s="106"/>
      <c r="K8253" s="106">
        <v>5.05</v>
      </c>
    </row>
    <row r="8254" spans="6:11" x14ac:dyDescent="0.25">
      <c r="F8254" s="106"/>
      <c r="K8254" s="106">
        <v>5.05</v>
      </c>
    </row>
    <row r="8255" spans="6:11" x14ac:dyDescent="0.25">
      <c r="F8255" s="106"/>
      <c r="K8255" s="106">
        <v>5.05</v>
      </c>
    </row>
    <row r="8256" spans="6:11" x14ac:dyDescent="0.25">
      <c r="F8256" s="106"/>
      <c r="K8256" s="106">
        <v>5.05</v>
      </c>
    </row>
    <row r="8257" spans="6:11" x14ac:dyDescent="0.25">
      <c r="F8257" s="106"/>
      <c r="K8257" s="106">
        <v>5.05</v>
      </c>
    </row>
    <row r="8258" spans="6:11" x14ac:dyDescent="0.25">
      <c r="F8258" s="106"/>
      <c r="K8258" s="106">
        <v>5.05</v>
      </c>
    </row>
    <row r="8259" spans="6:11" x14ac:dyDescent="0.25">
      <c r="F8259" s="106"/>
      <c r="K8259" s="106">
        <v>5.05</v>
      </c>
    </row>
    <row r="8260" spans="6:11" x14ac:dyDescent="0.25">
      <c r="F8260" s="106"/>
      <c r="K8260" s="106">
        <v>5.05</v>
      </c>
    </row>
    <row r="8261" spans="6:11" x14ac:dyDescent="0.25">
      <c r="F8261" s="106"/>
      <c r="K8261" s="106">
        <v>5.05</v>
      </c>
    </row>
    <row r="8262" spans="6:11" x14ac:dyDescent="0.25">
      <c r="F8262" s="106"/>
      <c r="K8262" s="106">
        <v>5.05</v>
      </c>
    </row>
    <row r="8263" spans="6:11" x14ac:dyDescent="0.25">
      <c r="F8263" s="106"/>
      <c r="K8263" s="106">
        <v>5.05</v>
      </c>
    </row>
    <row r="8264" spans="6:11" x14ac:dyDescent="0.25">
      <c r="F8264" s="106"/>
      <c r="K8264" s="106">
        <v>5.05</v>
      </c>
    </row>
    <row r="8265" spans="6:11" x14ac:dyDescent="0.25">
      <c r="F8265" s="106"/>
      <c r="K8265" s="106">
        <v>5.05</v>
      </c>
    </row>
    <row r="8266" spans="6:11" x14ac:dyDescent="0.25">
      <c r="F8266" s="106"/>
      <c r="K8266" s="106">
        <v>5.05</v>
      </c>
    </row>
    <row r="8267" spans="6:11" x14ac:dyDescent="0.25">
      <c r="F8267" s="106"/>
      <c r="K8267" s="106">
        <v>5.05</v>
      </c>
    </row>
    <row r="8268" spans="6:11" x14ac:dyDescent="0.25">
      <c r="F8268" s="106"/>
      <c r="K8268" s="106">
        <v>5.05</v>
      </c>
    </row>
    <row r="8269" spans="6:11" x14ac:dyDescent="0.25">
      <c r="F8269" s="106"/>
      <c r="K8269" s="106">
        <v>5.05</v>
      </c>
    </row>
    <row r="8270" spans="6:11" x14ac:dyDescent="0.25">
      <c r="F8270" s="106"/>
      <c r="K8270" s="106">
        <v>5.05</v>
      </c>
    </row>
    <row r="8271" spans="6:11" x14ac:dyDescent="0.25">
      <c r="F8271" s="106"/>
      <c r="K8271" s="106">
        <v>5.05</v>
      </c>
    </row>
    <row r="8272" spans="6:11" x14ac:dyDescent="0.25">
      <c r="F8272" s="106"/>
      <c r="K8272" s="106">
        <v>5.05</v>
      </c>
    </row>
    <row r="8273" spans="6:11" x14ac:dyDescent="0.25">
      <c r="F8273" s="106"/>
      <c r="K8273" s="106">
        <v>5.05</v>
      </c>
    </row>
    <row r="8274" spans="6:11" x14ac:dyDescent="0.25">
      <c r="F8274" s="106"/>
      <c r="K8274" s="106">
        <v>5.05</v>
      </c>
    </row>
    <row r="8275" spans="6:11" x14ac:dyDescent="0.25">
      <c r="F8275" s="106"/>
      <c r="K8275" s="106">
        <v>5.05</v>
      </c>
    </row>
    <row r="8276" spans="6:11" x14ac:dyDescent="0.25">
      <c r="F8276" s="106"/>
      <c r="K8276" s="106">
        <v>5.05</v>
      </c>
    </row>
    <row r="8277" spans="6:11" x14ac:dyDescent="0.25">
      <c r="F8277" s="106"/>
      <c r="K8277" s="106">
        <v>5.05</v>
      </c>
    </row>
    <row r="8278" spans="6:11" x14ac:dyDescent="0.25">
      <c r="F8278" s="106"/>
      <c r="K8278" s="106">
        <v>5.05</v>
      </c>
    </row>
    <row r="8279" spans="6:11" x14ac:dyDescent="0.25">
      <c r="F8279" s="106"/>
      <c r="K8279" s="106">
        <v>5.05</v>
      </c>
    </row>
    <row r="8280" spans="6:11" x14ac:dyDescent="0.25">
      <c r="F8280" s="106"/>
      <c r="K8280" s="106">
        <v>5.05</v>
      </c>
    </row>
    <row r="8281" spans="6:11" x14ac:dyDescent="0.25">
      <c r="F8281" s="106"/>
      <c r="K8281" s="106">
        <v>5.05</v>
      </c>
    </row>
    <row r="8282" spans="6:11" x14ac:dyDescent="0.25">
      <c r="F8282" s="106"/>
      <c r="K8282" s="106">
        <v>5.05</v>
      </c>
    </row>
    <row r="8283" spans="6:11" x14ac:dyDescent="0.25">
      <c r="F8283" s="106"/>
      <c r="K8283" s="106">
        <v>5.05</v>
      </c>
    </row>
    <row r="8284" spans="6:11" x14ac:dyDescent="0.25">
      <c r="F8284" s="106"/>
      <c r="K8284" s="106">
        <v>5.05</v>
      </c>
    </row>
    <row r="8285" spans="6:11" x14ac:dyDescent="0.25">
      <c r="F8285" s="106"/>
      <c r="K8285" s="106">
        <v>5.05</v>
      </c>
    </row>
    <row r="8286" spans="6:11" x14ac:dyDescent="0.25">
      <c r="F8286" s="106"/>
      <c r="K8286" s="106">
        <v>5.05</v>
      </c>
    </row>
    <row r="8287" spans="6:11" x14ac:dyDescent="0.25">
      <c r="F8287" s="106"/>
      <c r="K8287" s="106">
        <v>5.05</v>
      </c>
    </row>
    <row r="8288" spans="6:11" x14ac:dyDescent="0.25">
      <c r="F8288" s="106"/>
      <c r="K8288" s="106">
        <v>5.05</v>
      </c>
    </row>
    <row r="8289" spans="6:11" x14ac:dyDescent="0.25">
      <c r="F8289" s="106"/>
      <c r="K8289" s="106">
        <v>5.05</v>
      </c>
    </row>
    <row r="8290" spans="6:11" x14ac:dyDescent="0.25">
      <c r="F8290" s="106"/>
      <c r="K8290" s="106">
        <v>5.05</v>
      </c>
    </row>
    <row r="8291" spans="6:11" x14ac:dyDescent="0.25">
      <c r="F8291" s="106"/>
      <c r="K8291" s="106">
        <v>5.05</v>
      </c>
    </row>
    <row r="8292" spans="6:11" x14ac:dyDescent="0.25">
      <c r="F8292" s="106"/>
      <c r="K8292" s="106">
        <v>5.05</v>
      </c>
    </row>
    <row r="8293" spans="6:11" x14ac:dyDescent="0.25">
      <c r="F8293" s="106"/>
      <c r="K8293" s="106">
        <v>5.05</v>
      </c>
    </row>
    <row r="8294" spans="6:11" x14ac:dyDescent="0.25">
      <c r="F8294" s="106"/>
      <c r="K8294" s="106">
        <v>5.05</v>
      </c>
    </row>
    <row r="8295" spans="6:11" x14ac:dyDescent="0.25">
      <c r="F8295" s="106"/>
      <c r="K8295" s="106">
        <v>5.05</v>
      </c>
    </row>
    <row r="8296" spans="6:11" x14ac:dyDescent="0.25">
      <c r="F8296" s="106"/>
      <c r="K8296" s="106">
        <v>5.05</v>
      </c>
    </row>
    <row r="8297" spans="6:11" x14ac:dyDescent="0.25">
      <c r="F8297" s="106"/>
      <c r="K8297" s="106">
        <v>5.05</v>
      </c>
    </row>
    <row r="8298" spans="6:11" x14ac:dyDescent="0.25">
      <c r="F8298" s="106"/>
      <c r="K8298" s="106">
        <v>5.05</v>
      </c>
    </row>
    <row r="8299" spans="6:11" x14ac:dyDescent="0.25">
      <c r="F8299" s="106"/>
      <c r="K8299" s="106">
        <v>5.05</v>
      </c>
    </row>
    <row r="8300" spans="6:11" x14ac:dyDescent="0.25">
      <c r="F8300" s="106"/>
      <c r="K8300" s="106">
        <v>5.05</v>
      </c>
    </row>
    <row r="8301" spans="6:11" x14ac:dyDescent="0.25">
      <c r="F8301" s="106"/>
      <c r="K8301" s="106">
        <v>5.05</v>
      </c>
    </row>
    <row r="8302" spans="6:11" x14ac:dyDescent="0.25">
      <c r="F8302" s="106"/>
      <c r="K8302" s="106">
        <v>5.05</v>
      </c>
    </row>
    <row r="8303" spans="6:11" x14ac:dyDescent="0.25">
      <c r="F8303" s="106"/>
      <c r="K8303" s="106">
        <v>5.05</v>
      </c>
    </row>
    <row r="8304" spans="6:11" x14ac:dyDescent="0.25">
      <c r="F8304" s="106"/>
      <c r="K8304" s="106">
        <v>5.05</v>
      </c>
    </row>
    <row r="8305" spans="6:11" x14ac:dyDescent="0.25">
      <c r="F8305" s="106"/>
      <c r="K8305" s="106">
        <v>5.05</v>
      </c>
    </row>
    <row r="8306" spans="6:11" x14ac:dyDescent="0.25">
      <c r="F8306" s="106"/>
      <c r="K8306" s="106">
        <v>5.05</v>
      </c>
    </row>
    <row r="8307" spans="6:11" x14ac:dyDescent="0.25">
      <c r="F8307" s="106"/>
      <c r="K8307" s="106">
        <v>5.05</v>
      </c>
    </row>
    <row r="8308" spans="6:11" x14ac:dyDescent="0.25">
      <c r="F8308" s="106"/>
      <c r="K8308" s="106">
        <v>5.05</v>
      </c>
    </row>
    <row r="8309" spans="6:11" x14ac:dyDescent="0.25">
      <c r="F8309" s="106"/>
      <c r="K8309" s="106">
        <v>5.05</v>
      </c>
    </row>
    <row r="8310" spans="6:11" x14ac:dyDescent="0.25">
      <c r="F8310" s="106"/>
      <c r="K8310" s="106">
        <v>5.05</v>
      </c>
    </row>
    <row r="8311" spans="6:11" x14ac:dyDescent="0.25">
      <c r="F8311" s="106"/>
      <c r="K8311" s="106">
        <v>5.05</v>
      </c>
    </row>
    <row r="8312" spans="6:11" x14ac:dyDescent="0.25">
      <c r="F8312" s="106"/>
      <c r="K8312" s="106">
        <v>5.05</v>
      </c>
    </row>
    <row r="8313" spans="6:11" x14ac:dyDescent="0.25">
      <c r="F8313" s="106"/>
      <c r="K8313" s="106">
        <v>5.05</v>
      </c>
    </row>
    <row r="8314" spans="6:11" x14ac:dyDescent="0.25">
      <c r="F8314" s="106"/>
      <c r="K8314" s="106">
        <v>5.05</v>
      </c>
    </row>
    <row r="8315" spans="6:11" x14ac:dyDescent="0.25">
      <c r="F8315" s="106"/>
      <c r="K8315" s="106">
        <v>5.05</v>
      </c>
    </row>
    <row r="8316" spans="6:11" x14ac:dyDescent="0.25">
      <c r="F8316" s="106"/>
      <c r="K8316" s="106">
        <v>5.05</v>
      </c>
    </row>
    <row r="8317" spans="6:11" x14ac:dyDescent="0.25">
      <c r="F8317" s="106"/>
      <c r="K8317" s="106">
        <v>5.05</v>
      </c>
    </row>
    <row r="8318" spans="6:11" x14ac:dyDescent="0.25">
      <c r="F8318" s="106"/>
      <c r="K8318" s="106">
        <v>5.05</v>
      </c>
    </row>
    <row r="8319" spans="6:11" x14ac:dyDescent="0.25">
      <c r="F8319" s="106"/>
      <c r="K8319" s="106">
        <v>5.05</v>
      </c>
    </row>
    <row r="8320" spans="6:11" x14ac:dyDescent="0.25">
      <c r="F8320" s="106"/>
      <c r="K8320" s="106">
        <v>5.05</v>
      </c>
    </row>
    <row r="8321" spans="6:11" x14ac:dyDescent="0.25">
      <c r="F8321" s="106"/>
      <c r="K8321" s="106">
        <v>5.05</v>
      </c>
    </row>
    <row r="8322" spans="6:11" x14ac:dyDescent="0.25">
      <c r="F8322" s="106"/>
      <c r="K8322" s="106">
        <v>5.05</v>
      </c>
    </row>
    <row r="8323" spans="6:11" x14ac:dyDescent="0.25">
      <c r="F8323" s="106"/>
      <c r="K8323" s="106">
        <v>5.05</v>
      </c>
    </row>
    <row r="8324" spans="6:11" x14ac:dyDescent="0.25">
      <c r="F8324" s="106"/>
      <c r="K8324" s="106">
        <v>5.05</v>
      </c>
    </row>
    <row r="8325" spans="6:11" x14ac:dyDescent="0.25">
      <c r="F8325" s="106"/>
      <c r="K8325" s="106">
        <v>5.05</v>
      </c>
    </row>
    <row r="8326" spans="6:11" x14ac:dyDescent="0.25">
      <c r="F8326" s="106"/>
      <c r="K8326" s="106">
        <v>5.05</v>
      </c>
    </row>
    <row r="8327" spans="6:11" x14ac:dyDescent="0.25">
      <c r="F8327" s="106"/>
      <c r="K8327" s="106">
        <v>5.05</v>
      </c>
    </row>
    <row r="8328" spans="6:11" x14ac:dyDescent="0.25">
      <c r="F8328" s="106"/>
      <c r="K8328" s="106">
        <v>5.05</v>
      </c>
    </row>
    <row r="8329" spans="6:11" x14ac:dyDescent="0.25">
      <c r="F8329" s="106"/>
      <c r="K8329" s="106">
        <v>5.05</v>
      </c>
    </row>
    <row r="8330" spans="6:11" x14ac:dyDescent="0.25">
      <c r="F8330" s="106"/>
      <c r="K8330" s="106">
        <v>5.05</v>
      </c>
    </row>
    <row r="8331" spans="6:11" x14ac:dyDescent="0.25">
      <c r="F8331" s="106"/>
      <c r="K8331" s="106">
        <v>5.05</v>
      </c>
    </row>
    <row r="8332" spans="6:11" x14ac:dyDescent="0.25">
      <c r="F8332" s="106"/>
      <c r="K8332" s="106">
        <v>5.05</v>
      </c>
    </row>
    <row r="8333" spans="6:11" x14ac:dyDescent="0.25">
      <c r="F8333" s="106"/>
      <c r="K8333" s="106">
        <v>5.05</v>
      </c>
    </row>
    <row r="8334" spans="6:11" x14ac:dyDescent="0.25">
      <c r="F8334" s="106"/>
      <c r="K8334" s="106">
        <v>5.05</v>
      </c>
    </row>
    <row r="8335" spans="6:11" x14ac:dyDescent="0.25">
      <c r="F8335" s="106"/>
      <c r="K8335" s="106">
        <v>5.05</v>
      </c>
    </row>
    <row r="8336" spans="6:11" x14ac:dyDescent="0.25">
      <c r="F8336" s="106"/>
      <c r="K8336" s="106">
        <v>5.05</v>
      </c>
    </row>
    <row r="8337" spans="6:11" x14ac:dyDescent="0.25">
      <c r="F8337" s="106"/>
      <c r="K8337" s="106">
        <v>5.05</v>
      </c>
    </row>
    <row r="8338" spans="6:11" x14ac:dyDescent="0.25">
      <c r="F8338" s="106"/>
      <c r="K8338" s="106">
        <v>5.05</v>
      </c>
    </row>
    <row r="8339" spans="6:11" x14ac:dyDescent="0.25">
      <c r="F8339" s="106"/>
      <c r="K8339" s="106">
        <v>5.05</v>
      </c>
    </row>
    <row r="8340" spans="6:11" x14ac:dyDescent="0.25">
      <c r="F8340" s="106"/>
      <c r="K8340" s="106">
        <v>5.05</v>
      </c>
    </row>
    <row r="8341" spans="6:11" x14ac:dyDescent="0.25">
      <c r="F8341" s="106"/>
      <c r="K8341" s="106">
        <v>5.05</v>
      </c>
    </row>
    <row r="8342" spans="6:11" x14ac:dyDescent="0.25">
      <c r="F8342" s="106"/>
      <c r="K8342" s="106">
        <v>5.05</v>
      </c>
    </row>
    <row r="8343" spans="6:11" x14ac:dyDescent="0.25">
      <c r="F8343" s="106"/>
      <c r="K8343" s="106">
        <v>5.05</v>
      </c>
    </row>
    <row r="8344" spans="6:11" x14ac:dyDescent="0.25">
      <c r="F8344" s="106"/>
      <c r="K8344" s="106">
        <v>5.05</v>
      </c>
    </row>
    <row r="8345" spans="6:11" x14ac:dyDescent="0.25">
      <c r="F8345" s="106"/>
      <c r="K8345" s="106">
        <v>5.05</v>
      </c>
    </row>
    <row r="8346" spans="6:11" x14ac:dyDescent="0.25">
      <c r="F8346" s="106"/>
      <c r="K8346" s="106">
        <v>5.05</v>
      </c>
    </row>
    <row r="8347" spans="6:11" x14ac:dyDescent="0.25">
      <c r="F8347" s="106"/>
      <c r="K8347" s="106">
        <v>5.05</v>
      </c>
    </row>
    <row r="8348" spans="6:11" x14ac:dyDescent="0.25">
      <c r="F8348" s="106"/>
      <c r="K8348" s="106">
        <v>5.05</v>
      </c>
    </row>
    <row r="8349" spans="6:11" x14ac:dyDescent="0.25">
      <c r="F8349" s="106"/>
      <c r="K8349" s="106">
        <v>5.05</v>
      </c>
    </row>
    <row r="8350" spans="6:11" x14ac:dyDescent="0.25">
      <c r="F8350" s="106"/>
      <c r="K8350" s="106">
        <v>5.05</v>
      </c>
    </row>
    <row r="8351" spans="6:11" x14ac:dyDescent="0.25">
      <c r="F8351" s="106"/>
      <c r="K8351" s="106">
        <v>5.05</v>
      </c>
    </row>
    <row r="8352" spans="6:11" x14ac:dyDescent="0.25">
      <c r="F8352" s="106"/>
      <c r="K8352" s="106">
        <v>5.05</v>
      </c>
    </row>
    <row r="8353" spans="6:11" x14ac:dyDescent="0.25">
      <c r="F8353" s="106"/>
      <c r="K8353" s="106">
        <v>5.05</v>
      </c>
    </row>
    <row r="8354" spans="6:11" x14ac:dyDescent="0.25">
      <c r="F8354" s="106"/>
      <c r="K8354" s="106">
        <v>5.05</v>
      </c>
    </row>
    <row r="8355" spans="6:11" x14ac:dyDescent="0.25">
      <c r="F8355" s="106"/>
      <c r="K8355" s="106">
        <v>5.05</v>
      </c>
    </row>
    <row r="8356" spans="6:11" x14ac:dyDescent="0.25">
      <c r="F8356" s="106"/>
      <c r="K8356" s="106">
        <v>5.05</v>
      </c>
    </row>
    <row r="8357" spans="6:11" x14ac:dyDescent="0.25">
      <c r="F8357" s="106"/>
      <c r="K8357" s="106">
        <v>5.05</v>
      </c>
    </row>
    <row r="8358" spans="6:11" x14ac:dyDescent="0.25">
      <c r="F8358" s="106"/>
      <c r="K8358" s="106">
        <v>5.05</v>
      </c>
    </row>
    <row r="8359" spans="6:11" x14ac:dyDescent="0.25">
      <c r="F8359" s="106"/>
      <c r="K8359" s="106">
        <v>5.05</v>
      </c>
    </row>
    <row r="8360" spans="6:11" x14ac:dyDescent="0.25">
      <c r="F8360" s="106"/>
      <c r="K8360" s="106">
        <v>5.05</v>
      </c>
    </row>
    <row r="8361" spans="6:11" x14ac:dyDescent="0.25">
      <c r="F8361" s="106"/>
      <c r="K8361" s="106">
        <v>5.05</v>
      </c>
    </row>
    <row r="8362" spans="6:11" x14ac:dyDescent="0.25">
      <c r="F8362" s="106"/>
      <c r="K8362" s="106">
        <v>5.05</v>
      </c>
    </row>
    <row r="8363" spans="6:11" x14ac:dyDescent="0.25">
      <c r="F8363" s="106"/>
      <c r="K8363" s="106">
        <v>5.05</v>
      </c>
    </row>
    <row r="8364" spans="6:11" x14ac:dyDescent="0.25">
      <c r="F8364" s="106"/>
      <c r="K8364" s="106">
        <v>5.05</v>
      </c>
    </row>
    <row r="8365" spans="6:11" x14ac:dyDescent="0.25">
      <c r="F8365" s="106"/>
      <c r="K8365" s="106">
        <v>5.05</v>
      </c>
    </row>
    <row r="8366" spans="6:11" x14ac:dyDescent="0.25">
      <c r="F8366" s="106"/>
      <c r="K8366" s="106">
        <v>5.05</v>
      </c>
    </row>
    <row r="8367" spans="6:11" x14ac:dyDescent="0.25">
      <c r="F8367" s="106"/>
      <c r="K8367" s="106">
        <v>5.05</v>
      </c>
    </row>
    <row r="8368" spans="6:11" x14ac:dyDescent="0.25">
      <c r="F8368" s="106"/>
      <c r="K8368" s="106">
        <v>5.05</v>
      </c>
    </row>
    <row r="8369" spans="6:11" x14ac:dyDescent="0.25">
      <c r="F8369" s="106"/>
      <c r="K8369" s="106">
        <v>5.05</v>
      </c>
    </row>
    <row r="8370" spans="6:11" x14ac:dyDescent="0.25">
      <c r="F8370" s="106"/>
      <c r="K8370" s="106">
        <v>5.05</v>
      </c>
    </row>
    <row r="8371" spans="6:11" x14ac:dyDescent="0.25">
      <c r="F8371" s="106"/>
      <c r="K8371" s="106">
        <v>5.05</v>
      </c>
    </row>
    <row r="8372" spans="6:11" x14ac:dyDescent="0.25">
      <c r="F8372" s="106"/>
      <c r="K8372" s="106">
        <v>5.05</v>
      </c>
    </row>
    <row r="8373" spans="6:11" x14ac:dyDescent="0.25">
      <c r="F8373" s="106"/>
      <c r="K8373" s="106">
        <v>5.05</v>
      </c>
    </row>
    <row r="8374" spans="6:11" x14ac:dyDescent="0.25">
      <c r="F8374" s="106"/>
      <c r="K8374" s="106">
        <v>5.05</v>
      </c>
    </row>
    <row r="8375" spans="6:11" x14ac:dyDescent="0.25">
      <c r="F8375" s="106"/>
      <c r="K8375" s="106">
        <v>5.05</v>
      </c>
    </row>
    <row r="8376" spans="6:11" x14ac:dyDescent="0.25">
      <c r="F8376" s="106"/>
      <c r="K8376" s="106">
        <v>5.05</v>
      </c>
    </row>
    <row r="8377" spans="6:11" x14ac:dyDescent="0.25">
      <c r="F8377" s="106"/>
      <c r="K8377" s="106">
        <v>5.05</v>
      </c>
    </row>
    <row r="8378" spans="6:11" x14ac:dyDescent="0.25">
      <c r="F8378" s="106"/>
      <c r="K8378" s="106">
        <v>5.05</v>
      </c>
    </row>
    <row r="8379" spans="6:11" x14ac:dyDescent="0.25">
      <c r="F8379" s="106"/>
      <c r="K8379" s="106">
        <v>5.05</v>
      </c>
    </row>
    <row r="8380" spans="6:11" x14ac:dyDescent="0.25">
      <c r="F8380" s="106"/>
      <c r="K8380" s="106">
        <v>5.05</v>
      </c>
    </row>
    <row r="8381" spans="6:11" x14ac:dyDescent="0.25">
      <c r="F8381" s="106"/>
      <c r="K8381" s="106">
        <v>5.05</v>
      </c>
    </row>
    <row r="8382" spans="6:11" x14ac:dyDescent="0.25">
      <c r="F8382" s="106"/>
      <c r="K8382" s="106">
        <v>5.05</v>
      </c>
    </row>
    <row r="8383" spans="6:11" x14ac:dyDescent="0.25">
      <c r="F8383" s="106"/>
      <c r="K8383" s="106">
        <v>5.05</v>
      </c>
    </row>
    <row r="8384" spans="6:11" x14ac:dyDescent="0.25">
      <c r="F8384" s="106"/>
      <c r="K8384" s="106">
        <v>5.05</v>
      </c>
    </row>
    <row r="8385" spans="6:11" x14ac:dyDescent="0.25">
      <c r="F8385" s="106"/>
      <c r="K8385" s="106">
        <v>5.05</v>
      </c>
    </row>
    <row r="8386" spans="6:11" x14ac:dyDescent="0.25">
      <c r="F8386" s="106"/>
      <c r="K8386" s="106">
        <v>5.05</v>
      </c>
    </row>
    <row r="8387" spans="6:11" x14ac:dyDescent="0.25">
      <c r="F8387" s="106"/>
      <c r="K8387" s="106">
        <v>5.05</v>
      </c>
    </row>
    <row r="8388" spans="6:11" x14ac:dyDescent="0.25">
      <c r="F8388" s="106"/>
      <c r="K8388" s="106">
        <v>5.05</v>
      </c>
    </row>
    <row r="8389" spans="6:11" x14ac:dyDescent="0.25">
      <c r="F8389" s="106"/>
      <c r="K8389" s="106">
        <v>5.05</v>
      </c>
    </row>
    <row r="8390" spans="6:11" x14ac:dyDescent="0.25">
      <c r="F8390" s="106"/>
      <c r="K8390" s="106">
        <v>5.05</v>
      </c>
    </row>
    <row r="8391" spans="6:11" x14ac:dyDescent="0.25">
      <c r="F8391" s="106"/>
      <c r="K8391" s="106">
        <v>5.05</v>
      </c>
    </row>
    <row r="8392" spans="6:11" x14ac:dyDescent="0.25">
      <c r="F8392" s="106"/>
      <c r="K8392" s="106">
        <v>5.05</v>
      </c>
    </row>
    <row r="8393" spans="6:11" x14ac:dyDescent="0.25">
      <c r="F8393" s="106"/>
      <c r="K8393" s="106">
        <v>5.05</v>
      </c>
    </row>
    <row r="8394" spans="6:11" x14ac:dyDescent="0.25">
      <c r="F8394" s="106"/>
      <c r="K8394" s="106">
        <v>5.05</v>
      </c>
    </row>
    <row r="8395" spans="6:11" x14ac:dyDescent="0.25">
      <c r="F8395" s="106"/>
      <c r="K8395" s="106">
        <v>5.05</v>
      </c>
    </row>
    <row r="8396" spans="6:11" x14ac:dyDescent="0.25">
      <c r="F8396" s="106"/>
      <c r="K8396" s="106">
        <v>5.05</v>
      </c>
    </row>
    <row r="8397" spans="6:11" x14ac:dyDescent="0.25">
      <c r="F8397" s="106"/>
      <c r="K8397" s="106">
        <v>5.05</v>
      </c>
    </row>
    <row r="8398" spans="6:11" x14ac:dyDescent="0.25">
      <c r="F8398" s="106"/>
      <c r="K8398" s="106">
        <v>5.05</v>
      </c>
    </row>
    <row r="8399" spans="6:11" x14ac:dyDescent="0.25">
      <c r="F8399" s="106"/>
      <c r="K8399" s="106">
        <v>5.05</v>
      </c>
    </row>
    <row r="8400" spans="6:11" x14ac:dyDescent="0.25">
      <c r="F8400" s="106"/>
      <c r="K8400" s="106">
        <v>5.05</v>
      </c>
    </row>
    <row r="8401" spans="6:11" x14ac:dyDescent="0.25">
      <c r="F8401" s="106"/>
      <c r="K8401" s="106">
        <v>5.05</v>
      </c>
    </row>
    <row r="8402" spans="6:11" x14ac:dyDescent="0.25">
      <c r="F8402" s="106"/>
      <c r="K8402" s="106">
        <v>5.05</v>
      </c>
    </row>
    <row r="8403" spans="6:11" x14ac:dyDescent="0.25">
      <c r="F8403" s="106"/>
      <c r="K8403" s="106">
        <v>5.05</v>
      </c>
    </row>
    <row r="8404" spans="6:11" x14ac:dyDescent="0.25">
      <c r="F8404" s="106"/>
      <c r="K8404" s="106">
        <v>5.05</v>
      </c>
    </row>
    <row r="8405" spans="6:11" x14ac:dyDescent="0.25">
      <c r="F8405" s="106"/>
      <c r="K8405" s="106">
        <v>5.05</v>
      </c>
    </row>
    <row r="8406" spans="6:11" x14ac:dyDescent="0.25">
      <c r="F8406" s="106"/>
      <c r="K8406" s="106">
        <v>5.05</v>
      </c>
    </row>
    <row r="8407" spans="6:11" x14ac:dyDescent="0.25">
      <c r="F8407" s="106"/>
      <c r="K8407" s="106">
        <v>5.05</v>
      </c>
    </row>
    <row r="8408" spans="6:11" x14ac:dyDescent="0.25">
      <c r="F8408" s="106"/>
      <c r="K8408" s="106">
        <v>5.05</v>
      </c>
    </row>
    <row r="8409" spans="6:11" x14ac:dyDescent="0.25">
      <c r="F8409" s="106"/>
      <c r="K8409" s="106">
        <v>5.05</v>
      </c>
    </row>
    <row r="8410" spans="6:11" x14ac:dyDescent="0.25">
      <c r="F8410" s="106"/>
      <c r="K8410" s="106">
        <v>5.05</v>
      </c>
    </row>
    <row r="8411" spans="6:11" x14ac:dyDescent="0.25">
      <c r="F8411" s="106"/>
      <c r="K8411" s="106">
        <v>5.05</v>
      </c>
    </row>
    <row r="8412" spans="6:11" x14ac:dyDescent="0.25">
      <c r="F8412" s="106"/>
      <c r="K8412" s="106">
        <v>5.05</v>
      </c>
    </row>
    <row r="8413" spans="6:11" x14ac:dyDescent="0.25">
      <c r="F8413" s="106"/>
      <c r="K8413" s="106">
        <v>5.05</v>
      </c>
    </row>
    <row r="8414" spans="6:11" x14ac:dyDescent="0.25">
      <c r="F8414" s="106"/>
      <c r="K8414" s="106">
        <v>5.05</v>
      </c>
    </row>
    <row r="8415" spans="6:11" x14ac:dyDescent="0.25">
      <c r="F8415" s="106"/>
      <c r="K8415" s="106">
        <v>5.05</v>
      </c>
    </row>
    <row r="8416" spans="6:11" x14ac:dyDescent="0.25">
      <c r="F8416" s="106"/>
      <c r="K8416" s="106">
        <v>5.05</v>
      </c>
    </row>
    <row r="8417" spans="6:11" x14ac:dyDescent="0.25">
      <c r="F8417" s="106"/>
      <c r="K8417" s="106">
        <v>5.05</v>
      </c>
    </row>
    <row r="8418" spans="6:11" x14ac:dyDescent="0.25">
      <c r="F8418" s="106"/>
      <c r="K8418" s="106">
        <v>5.05</v>
      </c>
    </row>
    <row r="8419" spans="6:11" x14ac:dyDescent="0.25">
      <c r="F8419" s="106"/>
      <c r="K8419" s="106">
        <v>5.05</v>
      </c>
    </row>
    <row r="8420" spans="6:11" x14ac:dyDescent="0.25">
      <c r="F8420" s="106"/>
      <c r="K8420" s="106">
        <v>5.05</v>
      </c>
    </row>
    <row r="8421" spans="6:11" x14ac:dyDescent="0.25">
      <c r="F8421" s="106"/>
      <c r="K8421" s="106">
        <v>5.05</v>
      </c>
    </row>
    <row r="8422" spans="6:11" x14ac:dyDescent="0.25">
      <c r="F8422" s="106"/>
      <c r="K8422" s="106">
        <v>5.05</v>
      </c>
    </row>
    <row r="8423" spans="6:11" x14ac:dyDescent="0.25">
      <c r="F8423" s="106"/>
      <c r="K8423" s="106">
        <v>5.05</v>
      </c>
    </row>
    <row r="8424" spans="6:11" x14ac:dyDescent="0.25">
      <c r="F8424" s="106"/>
      <c r="K8424" s="106">
        <v>5.05</v>
      </c>
    </row>
    <row r="8425" spans="6:11" x14ac:dyDescent="0.25">
      <c r="F8425" s="106"/>
      <c r="K8425" s="106">
        <v>5.05</v>
      </c>
    </row>
    <row r="8426" spans="6:11" x14ac:dyDescent="0.25">
      <c r="F8426" s="106"/>
      <c r="K8426" s="106">
        <v>5.05</v>
      </c>
    </row>
    <row r="8427" spans="6:11" x14ac:dyDescent="0.25">
      <c r="F8427" s="106"/>
      <c r="K8427" s="106">
        <v>5.05</v>
      </c>
    </row>
    <row r="8428" spans="6:11" x14ac:dyDescent="0.25">
      <c r="F8428" s="106"/>
      <c r="K8428" s="106">
        <v>5.05</v>
      </c>
    </row>
    <row r="8429" spans="6:11" x14ac:dyDescent="0.25">
      <c r="F8429" s="106"/>
      <c r="K8429" s="106">
        <v>5.05</v>
      </c>
    </row>
    <row r="8430" spans="6:11" x14ac:dyDescent="0.25">
      <c r="F8430" s="106"/>
      <c r="K8430" s="106">
        <v>5.05</v>
      </c>
    </row>
    <row r="8431" spans="6:11" x14ac:dyDescent="0.25">
      <c r="F8431" s="106"/>
      <c r="K8431" s="106">
        <v>5.05</v>
      </c>
    </row>
    <row r="8432" spans="6:11" x14ac:dyDescent="0.25">
      <c r="F8432" s="106"/>
      <c r="K8432" s="106">
        <v>5.05</v>
      </c>
    </row>
    <row r="8433" spans="6:11" x14ac:dyDescent="0.25">
      <c r="F8433" s="106"/>
      <c r="K8433" s="106">
        <v>5.05</v>
      </c>
    </row>
    <row r="8434" spans="6:11" x14ac:dyDescent="0.25">
      <c r="F8434" s="106"/>
      <c r="K8434" s="106">
        <v>5.05</v>
      </c>
    </row>
    <row r="8435" spans="6:11" x14ac:dyDescent="0.25">
      <c r="F8435" s="106"/>
      <c r="K8435" s="106">
        <v>5.05</v>
      </c>
    </row>
    <row r="8436" spans="6:11" x14ac:dyDescent="0.25">
      <c r="F8436" s="106"/>
      <c r="K8436" s="106">
        <v>5.05</v>
      </c>
    </row>
    <row r="8437" spans="6:11" x14ac:dyDescent="0.25">
      <c r="F8437" s="106"/>
      <c r="K8437" s="106">
        <v>5.05</v>
      </c>
    </row>
    <row r="8438" spans="6:11" x14ac:dyDescent="0.25">
      <c r="F8438" s="106"/>
      <c r="K8438" s="106">
        <v>5.05</v>
      </c>
    </row>
    <row r="8439" spans="6:11" x14ac:dyDescent="0.25">
      <c r="F8439" s="106"/>
      <c r="K8439" s="106">
        <v>5.05</v>
      </c>
    </row>
    <row r="8440" spans="6:11" x14ac:dyDescent="0.25">
      <c r="F8440" s="106"/>
      <c r="K8440" s="106">
        <v>5.05</v>
      </c>
    </row>
    <row r="8441" spans="6:11" x14ac:dyDescent="0.25">
      <c r="F8441" s="106"/>
      <c r="K8441" s="106">
        <v>5.05</v>
      </c>
    </row>
    <row r="8442" spans="6:11" x14ac:dyDescent="0.25">
      <c r="F8442" s="106"/>
      <c r="K8442" s="106">
        <v>5.05</v>
      </c>
    </row>
    <row r="8443" spans="6:11" x14ac:dyDescent="0.25">
      <c r="F8443" s="106"/>
      <c r="K8443" s="106">
        <v>5.05</v>
      </c>
    </row>
    <row r="8444" spans="6:11" x14ac:dyDescent="0.25">
      <c r="F8444" s="106"/>
      <c r="K8444" s="106">
        <v>5.05</v>
      </c>
    </row>
    <row r="8445" spans="6:11" x14ac:dyDescent="0.25">
      <c r="F8445" s="106"/>
      <c r="K8445" s="106">
        <v>5.05</v>
      </c>
    </row>
    <row r="8446" spans="6:11" x14ac:dyDescent="0.25">
      <c r="F8446" s="106"/>
      <c r="K8446" s="106">
        <v>5.05</v>
      </c>
    </row>
    <row r="8447" spans="6:11" x14ac:dyDescent="0.25">
      <c r="F8447" s="106"/>
      <c r="K8447" s="106">
        <v>5.05</v>
      </c>
    </row>
    <row r="8448" spans="6:11" x14ac:dyDescent="0.25">
      <c r="F8448" s="106"/>
      <c r="K8448" s="106">
        <v>5.05</v>
      </c>
    </row>
    <row r="8449" spans="6:11" x14ac:dyDescent="0.25">
      <c r="F8449" s="106"/>
      <c r="K8449" s="106">
        <v>5.05</v>
      </c>
    </row>
    <row r="8450" spans="6:11" x14ac:dyDescent="0.25">
      <c r="F8450" s="106"/>
      <c r="K8450" s="106">
        <v>5.05</v>
      </c>
    </row>
    <row r="8451" spans="6:11" x14ac:dyDescent="0.25">
      <c r="F8451" s="106"/>
      <c r="K8451" s="106">
        <v>5.05</v>
      </c>
    </row>
    <row r="8452" spans="6:11" x14ac:dyDescent="0.25">
      <c r="F8452" s="106"/>
      <c r="K8452" s="106">
        <v>5.05</v>
      </c>
    </row>
    <row r="8453" spans="6:11" x14ac:dyDescent="0.25">
      <c r="F8453" s="106"/>
      <c r="K8453" s="106">
        <v>5.05</v>
      </c>
    </row>
    <row r="8454" spans="6:11" x14ac:dyDescent="0.25">
      <c r="F8454" s="106"/>
      <c r="K8454" s="106">
        <v>5.05</v>
      </c>
    </row>
    <row r="8455" spans="6:11" x14ac:dyDescent="0.25">
      <c r="F8455" s="106"/>
      <c r="K8455" s="106">
        <v>5.05</v>
      </c>
    </row>
    <row r="8456" spans="6:11" x14ac:dyDescent="0.25">
      <c r="F8456" s="106"/>
      <c r="K8456" s="106">
        <v>5.05</v>
      </c>
    </row>
    <row r="8457" spans="6:11" x14ac:dyDescent="0.25">
      <c r="F8457" s="106"/>
      <c r="K8457" s="106">
        <v>5.05</v>
      </c>
    </row>
    <row r="8458" spans="6:11" x14ac:dyDescent="0.25">
      <c r="F8458" s="106"/>
      <c r="K8458" s="106">
        <v>5.05</v>
      </c>
    </row>
    <row r="8459" spans="6:11" x14ac:dyDescent="0.25">
      <c r="F8459" s="106"/>
      <c r="K8459" s="106">
        <v>5.05</v>
      </c>
    </row>
    <row r="8460" spans="6:11" x14ac:dyDescent="0.25">
      <c r="F8460" s="106"/>
      <c r="K8460" s="106">
        <v>5.05</v>
      </c>
    </row>
    <row r="8461" spans="6:11" x14ac:dyDescent="0.25">
      <c r="F8461" s="106"/>
      <c r="K8461" s="106">
        <v>5.05</v>
      </c>
    </row>
    <row r="8462" spans="6:11" x14ac:dyDescent="0.25">
      <c r="F8462" s="106"/>
      <c r="K8462" s="106">
        <v>5.05</v>
      </c>
    </row>
    <row r="8463" spans="6:11" x14ac:dyDescent="0.25">
      <c r="F8463" s="106"/>
      <c r="K8463" s="106">
        <v>5.05</v>
      </c>
    </row>
    <row r="8464" spans="6:11" x14ac:dyDescent="0.25">
      <c r="F8464" s="106"/>
      <c r="K8464" s="106">
        <v>5.05</v>
      </c>
    </row>
    <row r="8465" spans="6:11" x14ac:dyDescent="0.25">
      <c r="F8465" s="106"/>
      <c r="K8465" s="106">
        <v>5.05</v>
      </c>
    </row>
    <row r="8466" spans="6:11" x14ac:dyDescent="0.25">
      <c r="F8466" s="106"/>
      <c r="K8466" s="106">
        <v>5.05</v>
      </c>
    </row>
    <row r="8467" spans="6:11" x14ac:dyDescent="0.25">
      <c r="F8467" s="106"/>
      <c r="K8467" s="106">
        <v>5.05</v>
      </c>
    </row>
    <row r="8468" spans="6:11" x14ac:dyDescent="0.25">
      <c r="F8468" s="106"/>
      <c r="K8468" s="106">
        <v>5.05</v>
      </c>
    </row>
    <row r="8469" spans="6:11" x14ac:dyDescent="0.25">
      <c r="F8469" s="106"/>
      <c r="K8469" s="106">
        <v>5.05</v>
      </c>
    </row>
    <row r="8470" spans="6:11" x14ac:dyDescent="0.25">
      <c r="F8470" s="106"/>
      <c r="K8470" s="106">
        <v>5.05</v>
      </c>
    </row>
    <row r="8471" spans="6:11" x14ac:dyDescent="0.25">
      <c r="F8471" s="106"/>
      <c r="K8471" s="106">
        <v>5.05</v>
      </c>
    </row>
    <row r="8472" spans="6:11" x14ac:dyDescent="0.25">
      <c r="F8472" s="106"/>
      <c r="K8472" s="106">
        <v>5.05</v>
      </c>
    </row>
    <row r="8473" spans="6:11" x14ac:dyDescent="0.25">
      <c r="F8473" s="106"/>
      <c r="K8473" s="106">
        <v>5.05</v>
      </c>
    </row>
    <row r="8474" spans="6:11" x14ac:dyDescent="0.25">
      <c r="F8474" s="106"/>
      <c r="K8474" s="106">
        <v>5.05</v>
      </c>
    </row>
    <row r="8475" spans="6:11" x14ac:dyDescent="0.25">
      <c r="F8475" s="106"/>
      <c r="K8475" s="106">
        <v>5.05</v>
      </c>
    </row>
    <row r="8476" spans="6:11" x14ac:dyDescent="0.25">
      <c r="F8476" s="106"/>
      <c r="K8476" s="106">
        <v>5.05</v>
      </c>
    </row>
    <row r="8477" spans="6:11" x14ac:dyDescent="0.25">
      <c r="F8477" s="106"/>
      <c r="K8477" s="106">
        <v>5.05</v>
      </c>
    </row>
    <row r="8478" spans="6:11" x14ac:dyDescent="0.25">
      <c r="F8478" s="106"/>
      <c r="K8478" s="106">
        <v>5.05</v>
      </c>
    </row>
    <row r="8479" spans="6:11" x14ac:dyDescent="0.25">
      <c r="F8479" s="106"/>
      <c r="K8479" s="106">
        <v>5.05</v>
      </c>
    </row>
    <row r="8480" spans="6:11" x14ac:dyDescent="0.25">
      <c r="F8480" s="106"/>
      <c r="K8480" s="106">
        <v>5.05</v>
      </c>
    </row>
    <row r="8481" spans="6:11" x14ac:dyDescent="0.25">
      <c r="F8481" s="106"/>
      <c r="K8481" s="106">
        <v>5.05</v>
      </c>
    </row>
    <row r="8482" spans="6:11" x14ac:dyDescent="0.25">
      <c r="F8482" s="106"/>
      <c r="K8482" s="106">
        <v>5.05</v>
      </c>
    </row>
    <row r="8483" spans="6:11" x14ac:dyDescent="0.25">
      <c r="F8483" s="106"/>
      <c r="K8483" s="106">
        <v>5.05</v>
      </c>
    </row>
    <row r="8484" spans="6:11" x14ac:dyDescent="0.25">
      <c r="F8484" s="106"/>
      <c r="K8484" s="106">
        <v>5.05</v>
      </c>
    </row>
    <row r="8485" spans="6:11" x14ac:dyDescent="0.25">
      <c r="F8485" s="106"/>
      <c r="K8485" s="106">
        <v>5.05</v>
      </c>
    </row>
    <row r="8486" spans="6:11" x14ac:dyDescent="0.25">
      <c r="F8486" s="106"/>
      <c r="K8486" s="106">
        <v>5.05</v>
      </c>
    </row>
    <row r="8487" spans="6:11" x14ac:dyDescent="0.25">
      <c r="F8487" s="106"/>
      <c r="K8487" s="106">
        <v>5.05</v>
      </c>
    </row>
    <row r="8488" spans="6:11" x14ac:dyDescent="0.25">
      <c r="F8488" s="106"/>
      <c r="K8488" s="106">
        <v>5.05</v>
      </c>
    </row>
    <row r="8489" spans="6:11" x14ac:dyDescent="0.25">
      <c r="F8489" s="106"/>
      <c r="K8489" s="106">
        <v>5.05</v>
      </c>
    </row>
    <row r="8490" spans="6:11" x14ac:dyDescent="0.25">
      <c r="F8490" s="106"/>
      <c r="K8490" s="106">
        <v>5.05</v>
      </c>
    </row>
    <row r="8491" spans="6:11" x14ac:dyDescent="0.25">
      <c r="F8491" s="106"/>
      <c r="K8491" s="106">
        <v>5.05</v>
      </c>
    </row>
    <row r="8492" spans="6:11" x14ac:dyDescent="0.25">
      <c r="F8492" s="106"/>
      <c r="K8492" s="106">
        <v>5.05</v>
      </c>
    </row>
    <row r="8493" spans="6:11" x14ac:dyDescent="0.25">
      <c r="F8493" s="106"/>
      <c r="K8493" s="106">
        <v>5.05</v>
      </c>
    </row>
    <row r="8494" spans="6:11" x14ac:dyDescent="0.25">
      <c r="F8494" s="106"/>
      <c r="K8494" s="106">
        <v>5.05</v>
      </c>
    </row>
    <row r="8495" spans="6:11" x14ac:dyDescent="0.25">
      <c r="F8495" s="106"/>
      <c r="K8495" s="106">
        <v>5.05</v>
      </c>
    </row>
    <row r="8496" spans="6:11" x14ac:dyDescent="0.25">
      <c r="F8496" s="106"/>
      <c r="K8496" s="106">
        <v>5.05</v>
      </c>
    </row>
    <row r="8497" spans="6:11" x14ac:dyDescent="0.25">
      <c r="F8497" s="106"/>
      <c r="K8497" s="106">
        <v>5.05</v>
      </c>
    </row>
    <row r="8498" spans="6:11" x14ac:dyDescent="0.25">
      <c r="F8498" s="106"/>
      <c r="K8498" s="106">
        <v>5.05</v>
      </c>
    </row>
    <row r="8499" spans="6:11" x14ac:dyDescent="0.25">
      <c r="F8499" s="106"/>
      <c r="K8499" s="106">
        <v>5.05</v>
      </c>
    </row>
    <row r="8500" spans="6:11" x14ac:dyDescent="0.25">
      <c r="F8500" s="106"/>
      <c r="K8500" s="106">
        <v>5.05</v>
      </c>
    </row>
    <row r="8501" spans="6:11" x14ac:dyDescent="0.25">
      <c r="F8501" s="106"/>
      <c r="K8501" s="106">
        <v>5.05</v>
      </c>
    </row>
    <row r="8502" spans="6:11" x14ac:dyDescent="0.25">
      <c r="F8502" s="106"/>
      <c r="K8502" s="106">
        <v>5.05</v>
      </c>
    </row>
    <row r="8503" spans="6:11" x14ac:dyDescent="0.25">
      <c r="F8503" s="106"/>
      <c r="K8503" s="106">
        <v>5.05</v>
      </c>
    </row>
    <row r="8504" spans="6:11" x14ac:dyDescent="0.25">
      <c r="F8504" s="106"/>
      <c r="K8504" s="106">
        <v>5.05</v>
      </c>
    </row>
    <row r="8505" spans="6:11" x14ac:dyDescent="0.25">
      <c r="F8505" s="106"/>
      <c r="K8505" s="106">
        <v>5.05</v>
      </c>
    </row>
    <row r="8506" spans="6:11" x14ac:dyDescent="0.25">
      <c r="F8506" s="106"/>
      <c r="K8506" s="106">
        <v>5.05</v>
      </c>
    </row>
    <row r="8507" spans="6:11" x14ac:dyDescent="0.25">
      <c r="F8507" s="106"/>
      <c r="K8507" s="106">
        <v>5.05</v>
      </c>
    </row>
    <row r="8508" spans="6:11" x14ac:dyDescent="0.25">
      <c r="F8508" s="106"/>
      <c r="K8508" s="106">
        <v>5.05</v>
      </c>
    </row>
    <row r="8509" spans="6:11" x14ac:dyDescent="0.25">
      <c r="F8509" s="106"/>
      <c r="K8509" s="106">
        <v>5.05</v>
      </c>
    </row>
    <row r="8510" spans="6:11" x14ac:dyDescent="0.25">
      <c r="F8510" s="106"/>
      <c r="K8510" s="106">
        <v>5.05</v>
      </c>
    </row>
    <row r="8511" spans="6:11" x14ac:dyDescent="0.25">
      <c r="F8511" s="106"/>
      <c r="K8511" s="106">
        <v>5.05</v>
      </c>
    </row>
    <row r="8512" spans="6:11" x14ac:dyDescent="0.25">
      <c r="F8512" s="106"/>
      <c r="K8512" s="106">
        <v>5.05</v>
      </c>
    </row>
    <row r="8513" spans="6:11" x14ac:dyDescent="0.25">
      <c r="F8513" s="106"/>
      <c r="K8513" s="106">
        <v>5.05</v>
      </c>
    </row>
    <row r="8514" spans="6:11" x14ac:dyDescent="0.25">
      <c r="F8514" s="106"/>
      <c r="K8514" s="106">
        <v>5.05</v>
      </c>
    </row>
    <row r="8515" spans="6:11" x14ac:dyDescent="0.25">
      <c r="F8515" s="106"/>
      <c r="K8515" s="106">
        <v>5.05</v>
      </c>
    </row>
    <row r="8516" spans="6:11" x14ac:dyDescent="0.25">
      <c r="F8516" s="106"/>
      <c r="K8516" s="106">
        <v>5.05</v>
      </c>
    </row>
    <row r="8517" spans="6:11" x14ac:dyDescent="0.25">
      <c r="F8517" s="106"/>
      <c r="K8517" s="106">
        <v>5.05</v>
      </c>
    </row>
    <row r="8518" spans="6:11" x14ac:dyDescent="0.25">
      <c r="F8518" s="106"/>
      <c r="K8518" s="106">
        <v>5.05</v>
      </c>
    </row>
    <row r="8519" spans="6:11" x14ac:dyDescent="0.25">
      <c r="F8519" s="106"/>
      <c r="K8519" s="106">
        <v>5.05</v>
      </c>
    </row>
    <row r="8520" spans="6:11" x14ac:dyDescent="0.25">
      <c r="F8520" s="106"/>
      <c r="K8520" s="106">
        <v>5.05</v>
      </c>
    </row>
    <row r="8521" spans="6:11" x14ac:dyDescent="0.25">
      <c r="F8521" s="106"/>
      <c r="K8521" s="106">
        <v>5.05</v>
      </c>
    </row>
    <row r="8522" spans="6:11" x14ac:dyDescent="0.25">
      <c r="F8522" s="106"/>
      <c r="K8522" s="106">
        <v>5.05</v>
      </c>
    </row>
    <row r="8523" spans="6:11" x14ac:dyDescent="0.25">
      <c r="F8523" s="106"/>
      <c r="K8523" s="106">
        <v>5.05</v>
      </c>
    </row>
    <row r="8524" spans="6:11" x14ac:dyDescent="0.25">
      <c r="F8524" s="106"/>
      <c r="K8524" s="106">
        <v>5.05</v>
      </c>
    </row>
    <row r="8525" spans="6:11" x14ac:dyDescent="0.25">
      <c r="F8525" s="106"/>
      <c r="K8525" s="106">
        <v>5.05</v>
      </c>
    </row>
    <row r="8526" spans="6:11" x14ac:dyDescent="0.25">
      <c r="F8526" s="106"/>
      <c r="K8526" s="106">
        <v>5.05</v>
      </c>
    </row>
    <row r="8527" spans="6:11" x14ac:dyDescent="0.25">
      <c r="F8527" s="106"/>
      <c r="K8527" s="106">
        <v>5.05</v>
      </c>
    </row>
    <row r="8528" spans="6:11" x14ac:dyDescent="0.25">
      <c r="F8528" s="106"/>
      <c r="K8528" s="106">
        <v>5.05</v>
      </c>
    </row>
    <row r="8529" spans="6:11" x14ac:dyDescent="0.25">
      <c r="F8529" s="106"/>
      <c r="K8529" s="106">
        <v>5.05</v>
      </c>
    </row>
    <row r="8530" spans="6:11" x14ac:dyDescent="0.25">
      <c r="F8530" s="106"/>
      <c r="K8530" s="106">
        <v>5.05</v>
      </c>
    </row>
    <row r="8531" spans="6:11" x14ac:dyDescent="0.25">
      <c r="F8531" s="106"/>
      <c r="K8531" s="106">
        <v>5.05</v>
      </c>
    </row>
    <row r="8532" spans="6:11" x14ac:dyDescent="0.25">
      <c r="F8532" s="106"/>
      <c r="K8532" s="106">
        <v>5.05</v>
      </c>
    </row>
    <row r="8533" spans="6:11" x14ac:dyDescent="0.25">
      <c r="F8533" s="106"/>
      <c r="K8533" s="106">
        <v>5.05</v>
      </c>
    </row>
    <row r="8534" spans="6:11" x14ac:dyDescent="0.25">
      <c r="F8534" s="106"/>
      <c r="K8534" s="106">
        <v>5.05</v>
      </c>
    </row>
    <row r="8535" spans="6:11" x14ac:dyDescent="0.25">
      <c r="F8535" s="106"/>
      <c r="K8535" s="106">
        <v>5.05</v>
      </c>
    </row>
    <row r="8536" spans="6:11" x14ac:dyDescent="0.25">
      <c r="F8536" s="106"/>
      <c r="K8536" s="106">
        <v>5.05</v>
      </c>
    </row>
    <row r="8537" spans="6:11" x14ac:dyDescent="0.25">
      <c r="F8537" s="106"/>
      <c r="K8537" s="106">
        <v>5.05</v>
      </c>
    </row>
    <row r="8538" spans="6:11" x14ac:dyDescent="0.25">
      <c r="F8538" s="106"/>
      <c r="K8538" s="106">
        <v>5.05</v>
      </c>
    </row>
    <row r="8539" spans="6:11" x14ac:dyDescent="0.25">
      <c r="F8539" s="106"/>
      <c r="K8539" s="106">
        <v>5.05</v>
      </c>
    </row>
    <row r="8540" spans="6:11" x14ac:dyDescent="0.25">
      <c r="F8540" s="106"/>
      <c r="K8540" s="106">
        <v>5.05</v>
      </c>
    </row>
    <row r="8541" spans="6:11" x14ac:dyDescent="0.25">
      <c r="F8541" s="106"/>
      <c r="K8541" s="106">
        <v>5.05</v>
      </c>
    </row>
    <row r="8542" spans="6:11" x14ac:dyDescent="0.25">
      <c r="F8542" s="106"/>
      <c r="K8542" s="106">
        <v>5.05</v>
      </c>
    </row>
    <row r="8543" spans="6:11" x14ac:dyDescent="0.25">
      <c r="F8543" s="106"/>
      <c r="K8543" s="106">
        <v>5.05</v>
      </c>
    </row>
    <row r="8544" spans="6:11" x14ac:dyDescent="0.25">
      <c r="F8544" s="106"/>
      <c r="K8544" s="106">
        <v>5.05</v>
      </c>
    </row>
    <row r="8545" spans="6:11" x14ac:dyDescent="0.25">
      <c r="F8545" s="106"/>
      <c r="K8545" s="106">
        <v>5.05</v>
      </c>
    </row>
    <row r="8546" spans="6:11" x14ac:dyDescent="0.25">
      <c r="F8546" s="106"/>
      <c r="K8546" s="106">
        <v>5.05</v>
      </c>
    </row>
    <row r="8547" spans="6:11" x14ac:dyDescent="0.25">
      <c r="F8547" s="106"/>
      <c r="K8547" s="106">
        <v>5.05</v>
      </c>
    </row>
    <row r="8548" spans="6:11" x14ac:dyDescent="0.25">
      <c r="F8548" s="106"/>
      <c r="K8548" s="106">
        <v>5.05</v>
      </c>
    </row>
    <row r="8549" spans="6:11" x14ac:dyDescent="0.25">
      <c r="F8549" s="106"/>
      <c r="K8549" s="106">
        <v>5.05</v>
      </c>
    </row>
    <row r="8550" spans="6:11" x14ac:dyDescent="0.25">
      <c r="F8550" s="106"/>
      <c r="K8550" s="106">
        <v>5.05</v>
      </c>
    </row>
    <row r="8551" spans="6:11" x14ac:dyDescent="0.25">
      <c r="F8551" s="106"/>
      <c r="K8551" s="106">
        <v>5.05</v>
      </c>
    </row>
    <row r="8552" spans="6:11" x14ac:dyDescent="0.25">
      <c r="F8552" s="106"/>
      <c r="K8552" s="106">
        <v>5.05</v>
      </c>
    </row>
    <row r="8553" spans="6:11" x14ac:dyDescent="0.25">
      <c r="F8553" s="106"/>
      <c r="K8553" s="106">
        <v>5.05</v>
      </c>
    </row>
    <row r="8554" spans="6:11" x14ac:dyDescent="0.25">
      <c r="F8554" s="106"/>
      <c r="K8554" s="106">
        <v>5.05</v>
      </c>
    </row>
    <row r="8555" spans="6:11" x14ac:dyDescent="0.25">
      <c r="F8555" s="106"/>
      <c r="K8555" s="106">
        <v>5.05</v>
      </c>
    </row>
    <row r="8556" spans="6:11" x14ac:dyDescent="0.25">
      <c r="F8556" s="106"/>
      <c r="K8556" s="106">
        <v>5.05</v>
      </c>
    </row>
    <row r="8557" spans="6:11" x14ac:dyDescent="0.25">
      <c r="F8557" s="106"/>
      <c r="K8557" s="106">
        <v>5.05</v>
      </c>
    </row>
    <row r="8558" spans="6:11" x14ac:dyDescent="0.25">
      <c r="F8558" s="106"/>
      <c r="K8558" s="106">
        <v>5.05</v>
      </c>
    </row>
    <row r="8559" spans="6:11" x14ac:dyDescent="0.25">
      <c r="F8559" s="106"/>
      <c r="K8559" s="106">
        <v>5.05</v>
      </c>
    </row>
    <row r="8560" spans="6:11" x14ac:dyDescent="0.25">
      <c r="F8560" s="106"/>
      <c r="K8560" s="106">
        <v>5.05</v>
      </c>
    </row>
    <row r="8561" spans="6:11" x14ac:dyDescent="0.25">
      <c r="F8561" s="106"/>
      <c r="K8561" s="106">
        <v>5.05</v>
      </c>
    </row>
    <row r="8562" spans="6:11" x14ac:dyDescent="0.25">
      <c r="F8562" s="106"/>
      <c r="K8562" s="106">
        <v>5.05</v>
      </c>
    </row>
    <row r="8563" spans="6:11" x14ac:dyDescent="0.25">
      <c r="F8563" s="106"/>
      <c r="K8563" s="106">
        <v>5.05</v>
      </c>
    </row>
    <row r="8564" spans="6:11" x14ac:dyDescent="0.25">
      <c r="F8564" s="106"/>
      <c r="K8564" s="106">
        <v>5.05</v>
      </c>
    </row>
    <row r="8565" spans="6:11" x14ac:dyDescent="0.25">
      <c r="F8565" s="106"/>
      <c r="K8565" s="106">
        <v>5.05</v>
      </c>
    </row>
    <row r="8566" spans="6:11" x14ac:dyDescent="0.25">
      <c r="F8566" s="106"/>
      <c r="K8566" s="106">
        <v>5.05</v>
      </c>
    </row>
    <row r="8567" spans="6:11" x14ac:dyDescent="0.25">
      <c r="F8567" s="106"/>
      <c r="K8567" s="106">
        <v>5.05</v>
      </c>
    </row>
    <row r="8568" spans="6:11" x14ac:dyDescent="0.25">
      <c r="F8568" s="106"/>
      <c r="K8568" s="106">
        <v>5.05</v>
      </c>
    </row>
    <row r="8569" spans="6:11" x14ac:dyDescent="0.25">
      <c r="F8569" s="106"/>
      <c r="K8569" s="106">
        <v>5.05</v>
      </c>
    </row>
    <row r="8570" spans="6:11" x14ac:dyDescent="0.25">
      <c r="F8570" s="106"/>
      <c r="K8570" s="106">
        <v>5.05</v>
      </c>
    </row>
    <row r="8571" spans="6:11" x14ac:dyDescent="0.25">
      <c r="F8571" s="106"/>
      <c r="K8571" s="106">
        <v>5.05</v>
      </c>
    </row>
    <row r="8572" spans="6:11" x14ac:dyDescent="0.25">
      <c r="F8572" s="106"/>
      <c r="K8572" s="106">
        <v>5.05</v>
      </c>
    </row>
    <row r="8573" spans="6:11" x14ac:dyDescent="0.25">
      <c r="F8573" s="106"/>
      <c r="K8573" s="106">
        <v>5.05</v>
      </c>
    </row>
    <row r="8574" spans="6:11" x14ac:dyDescent="0.25">
      <c r="F8574" s="106"/>
      <c r="K8574" s="106">
        <v>5.05</v>
      </c>
    </row>
    <row r="8575" spans="6:11" x14ac:dyDescent="0.25">
      <c r="F8575" s="106"/>
      <c r="K8575" s="106">
        <v>5.05</v>
      </c>
    </row>
    <row r="8576" spans="6:11" x14ac:dyDescent="0.25">
      <c r="F8576" s="106"/>
      <c r="K8576" s="106">
        <v>5.05</v>
      </c>
    </row>
    <row r="8577" spans="6:11" x14ac:dyDescent="0.25">
      <c r="F8577" s="106"/>
      <c r="K8577" s="106">
        <v>5.05</v>
      </c>
    </row>
    <row r="8578" spans="6:11" x14ac:dyDescent="0.25">
      <c r="F8578" s="106"/>
      <c r="K8578" s="106">
        <v>5.05</v>
      </c>
    </row>
    <row r="8579" spans="6:11" x14ac:dyDescent="0.25">
      <c r="F8579" s="106"/>
      <c r="K8579" s="106">
        <v>5.05</v>
      </c>
    </row>
    <row r="8580" spans="6:11" x14ac:dyDescent="0.25">
      <c r="F8580" s="106"/>
      <c r="K8580" s="106">
        <v>5.05</v>
      </c>
    </row>
    <row r="8581" spans="6:11" x14ac:dyDescent="0.25">
      <c r="F8581" s="106"/>
      <c r="K8581" s="106">
        <v>5.05</v>
      </c>
    </row>
    <row r="8582" spans="6:11" x14ac:dyDescent="0.25">
      <c r="F8582" s="106"/>
      <c r="K8582" s="106">
        <v>5.05</v>
      </c>
    </row>
    <row r="8583" spans="6:11" x14ac:dyDescent="0.25">
      <c r="F8583" s="106"/>
      <c r="K8583" s="106">
        <v>5.05</v>
      </c>
    </row>
    <row r="8584" spans="6:11" x14ac:dyDescent="0.25">
      <c r="F8584" s="106"/>
      <c r="K8584" s="106">
        <v>5.05</v>
      </c>
    </row>
    <row r="8585" spans="6:11" x14ac:dyDescent="0.25">
      <c r="F8585" s="106"/>
      <c r="K8585" s="106">
        <v>5.05</v>
      </c>
    </row>
    <row r="8586" spans="6:11" x14ac:dyDescent="0.25">
      <c r="F8586" s="106"/>
      <c r="K8586" s="106">
        <v>5.05</v>
      </c>
    </row>
    <row r="8587" spans="6:11" x14ac:dyDescent="0.25">
      <c r="F8587" s="106"/>
      <c r="K8587" s="106">
        <v>5.05</v>
      </c>
    </row>
    <row r="8588" spans="6:11" x14ac:dyDescent="0.25">
      <c r="F8588" s="106"/>
      <c r="K8588" s="106">
        <v>5.05</v>
      </c>
    </row>
    <row r="8589" spans="6:11" x14ac:dyDescent="0.25">
      <c r="F8589" s="106"/>
      <c r="K8589" s="106">
        <v>5.05</v>
      </c>
    </row>
    <row r="8590" spans="6:11" x14ac:dyDescent="0.25">
      <c r="F8590" s="106"/>
      <c r="K8590" s="106">
        <v>5.05</v>
      </c>
    </row>
    <row r="8591" spans="6:11" x14ac:dyDescent="0.25">
      <c r="F8591" s="106"/>
      <c r="K8591" s="106">
        <v>5.05</v>
      </c>
    </row>
    <row r="8592" spans="6:11" x14ac:dyDescent="0.25">
      <c r="F8592" s="106"/>
      <c r="K8592" s="106">
        <v>5.05</v>
      </c>
    </row>
    <row r="8593" spans="6:11" x14ac:dyDescent="0.25">
      <c r="F8593" s="106"/>
      <c r="K8593" s="106">
        <v>5.05</v>
      </c>
    </row>
    <row r="8594" spans="6:11" x14ac:dyDescent="0.25">
      <c r="F8594" s="106"/>
      <c r="K8594" s="106">
        <v>5.05</v>
      </c>
    </row>
    <row r="8595" spans="6:11" x14ac:dyDescent="0.25">
      <c r="F8595" s="106"/>
      <c r="K8595" s="106">
        <v>5.05</v>
      </c>
    </row>
    <row r="8596" spans="6:11" x14ac:dyDescent="0.25">
      <c r="F8596" s="106"/>
      <c r="K8596" s="106">
        <v>5.05</v>
      </c>
    </row>
    <row r="8597" spans="6:11" x14ac:dyDescent="0.25">
      <c r="F8597" s="106"/>
      <c r="K8597" s="106">
        <v>5.05</v>
      </c>
    </row>
    <row r="8598" spans="6:11" x14ac:dyDescent="0.25">
      <c r="F8598" s="106"/>
      <c r="K8598" s="106">
        <v>5.05</v>
      </c>
    </row>
    <row r="8599" spans="6:11" x14ac:dyDescent="0.25">
      <c r="F8599" s="106"/>
      <c r="K8599" s="106">
        <v>5.05</v>
      </c>
    </row>
    <row r="8600" spans="6:11" x14ac:dyDescent="0.25">
      <c r="F8600" s="106"/>
      <c r="K8600" s="106">
        <v>5.05</v>
      </c>
    </row>
    <row r="8601" spans="6:11" x14ac:dyDescent="0.25">
      <c r="F8601" s="106"/>
      <c r="K8601" s="106">
        <v>5.05</v>
      </c>
    </row>
    <row r="8602" spans="6:11" x14ac:dyDescent="0.25">
      <c r="F8602" s="106"/>
      <c r="K8602" s="106">
        <v>5.05</v>
      </c>
    </row>
    <row r="8603" spans="6:11" x14ac:dyDescent="0.25">
      <c r="F8603" s="106"/>
      <c r="K8603" s="106">
        <v>5.05</v>
      </c>
    </row>
    <row r="8604" spans="6:11" x14ac:dyDescent="0.25">
      <c r="F8604" s="106"/>
      <c r="K8604" s="106">
        <v>5.05</v>
      </c>
    </row>
    <row r="8605" spans="6:11" x14ac:dyDescent="0.25">
      <c r="F8605" s="106"/>
      <c r="K8605" s="106">
        <v>5.05</v>
      </c>
    </row>
    <row r="8606" spans="6:11" x14ac:dyDescent="0.25">
      <c r="F8606" s="106"/>
      <c r="K8606" s="106">
        <v>5.05</v>
      </c>
    </row>
    <row r="8607" spans="6:11" x14ac:dyDescent="0.25">
      <c r="F8607" s="106"/>
      <c r="K8607" s="106">
        <v>5.05</v>
      </c>
    </row>
    <row r="8608" spans="6:11" x14ac:dyDescent="0.25">
      <c r="F8608" s="106"/>
      <c r="K8608" s="106">
        <v>5.05</v>
      </c>
    </row>
    <row r="8609" spans="6:11" x14ac:dyDescent="0.25">
      <c r="F8609" s="106"/>
      <c r="K8609" s="106">
        <v>5.05</v>
      </c>
    </row>
    <row r="8610" spans="6:11" x14ac:dyDescent="0.25">
      <c r="F8610" s="106"/>
      <c r="K8610" s="106">
        <v>5.05</v>
      </c>
    </row>
    <row r="8611" spans="6:11" x14ac:dyDescent="0.25">
      <c r="F8611" s="106"/>
      <c r="K8611" s="106">
        <v>5.05</v>
      </c>
    </row>
    <row r="8612" spans="6:11" x14ac:dyDescent="0.25">
      <c r="F8612" s="106"/>
      <c r="K8612" s="106">
        <v>5.05</v>
      </c>
    </row>
    <row r="8613" spans="6:11" x14ac:dyDescent="0.25">
      <c r="F8613" s="106"/>
      <c r="K8613" s="106">
        <v>5.05</v>
      </c>
    </row>
    <row r="8614" spans="6:11" x14ac:dyDescent="0.25">
      <c r="F8614" s="106"/>
      <c r="K8614" s="106">
        <v>5.05</v>
      </c>
    </row>
    <row r="8615" spans="6:11" x14ac:dyDescent="0.25">
      <c r="F8615" s="106"/>
      <c r="K8615" s="106">
        <v>5.05</v>
      </c>
    </row>
    <row r="8616" spans="6:11" x14ac:dyDescent="0.25">
      <c r="F8616" s="106"/>
      <c r="K8616" s="106">
        <v>5.05</v>
      </c>
    </row>
    <row r="8617" spans="6:11" x14ac:dyDescent="0.25">
      <c r="F8617" s="106"/>
      <c r="K8617" s="106">
        <v>5.05</v>
      </c>
    </row>
    <row r="8618" spans="6:11" x14ac:dyDescent="0.25">
      <c r="F8618" s="106"/>
      <c r="K8618" s="106">
        <v>5.05</v>
      </c>
    </row>
    <row r="8619" spans="6:11" x14ac:dyDescent="0.25">
      <c r="F8619" s="106"/>
      <c r="K8619" s="106">
        <v>5.05</v>
      </c>
    </row>
    <row r="8620" spans="6:11" x14ac:dyDescent="0.25">
      <c r="F8620" s="106"/>
      <c r="K8620" s="106">
        <v>5.05</v>
      </c>
    </row>
    <row r="8621" spans="6:11" x14ac:dyDescent="0.25">
      <c r="F8621" s="106"/>
      <c r="K8621" s="106">
        <v>5.05</v>
      </c>
    </row>
    <row r="8622" spans="6:11" x14ac:dyDescent="0.25">
      <c r="F8622" s="106"/>
      <c r="K8622" s="106">
        <v>5.05</v>
      </c>
    </row>
    <row r="8623" spans="6:11" x14ac:dyDescent="0.25">
      <c r="F8623" s="106"/>
      <c r="K8623" s="106">
        <v>5.05</v>
      </c>
    </row>
    <row r="8624" spans="6:11" x14ac:dyDescent="0.25">
      <c r="F8624" s="106"/>
      <c r="K8624" s="106">
        <v>5.05</v>
      </c>
    </row>
    <row r="8625" spans="6:11" x14ac:dyDescent="0.25">
      <c r="F8625" s="106"/>
      <c r="K8625" s="106">
        <v>5.05</v>
      </c>
    </row>
    <row r="8626" spans="6:11" x14ac:dyDescent="0.25">
      <c r="F8626" s="106"/>
      <c r="K8626" s="106">
        <v>5.05</v>
      </c>
    </row>
    <row r="8627" spans="6:11" x14ac:dyDescent="0.25">
      <c r="F8627" s="106"/>
      <c r="K8627" s="106">
        <v>5.05</v>
      </c>
    </row>
    <row r="8628" spans="6:11" x14ac:dyDescent="0.25">
      <c r="F8628" s="106"/>
      <c r="K8628" s="106">
        <v>5.05</v>
      </c>
    </row>
    <row r="8629" spans="6:11" x14ac:dyDescent="0.25">
      <c r="F8629" s="106"/>
      <c r="K8629" s="106">
        <v>5.05</v>
      </c>
    </row>
    <row r="8630" spans="6:11" x14ac:dyDescent="0.25">
      <c r="F8630" s="106"/>
      <c r="K8630" s="106">
        <v>5.05</v>
      </c>
    </row>
    <row r="8631" spans="6:11" x14ac:dyDescent="0.25">
      <c r="F8631" s="106"/>
      <c r="K8631" s="106">
        <v>5.05</v>
      </c>
    </row>
    <row r="8632" spans="6:11" x14ac:dyDescent="0.25">
      <c r="F8632" s="106"/>
      <c r="K8632" s="106">
        <v>5.05</v>
      </c>
    </row>
    <row r="8633" spans="6:11" x14ac:dyDescent="0.25">
      <c r="F8633" s="106"/>
      <c r="K8633" s="106">
        <v>5.05</v>
      </c>
    </row>
    <row r="8634" spans="6:11" x14ac:dyDescent="0.25">
      <c r="F8634" s="106"/>
      <c r="K8634" s="106">
        <v>5.05</v>
      </c>
    </row>
    <row r="8635" spans="6:11" x14ac:dyDescent="0.25">
      <c r="F8635" s="106"/>
      <c r="K8635" s="106">
        <v>5.05</v>
      </c>
    </row>
    <row r="8636" spans="6:11" x14ac:dyDescent="0.25">
      <c r="F8636" s="106"/>
      <c r="K8636" s="106">
        <v>5.05</v>
      </c>
    </row>
    <row r="8637" spans="6:11" x14ac:dyDescent="0.25">
      <c r="F8637" s="106"/>
      <c r="K8637" s="106">
        <v>5.05</v>
      </c>
    </row>
    <row r="8638" spans="6:11" x14ac:dyDescent="0.25">
      <c r="F8638" s="106"/>
      <c r="K8638" s="106">
        <v>5.05</v>
      </c>
    </row>
    <row r="8639" spans="6:11" x14ac:dyDescent="0.25">
      <c r="F8639" s="106"/>
      <c r="K8639" s="106">
        <v>5.05</v>
      </c>
    </row>
    <row r="8640" spans="6:11" x14ac:dyDescent="0.25">
      <c r="F8640" s="106"/>
      <c r="K8640" s="106">
        <v>5.05</v>
      </c>
    </row>
    <row r="8641" spans="6:11" x14ac:dyDescent="0.25">
      <c r="F8641" s="106"/>
      <c r="K8641" s="106">
        <v>5.05</v>
      </c>
    </row>
    <row r="8642" spans="6:11" x14ac:dyDescent="0.25">
      <c r="F8642" s="106"/>
      <c r="K8642" s="106">
        <v>5.05</v>
      </c>
    </row>
    <row r="8643" spans="6:11" x14ac:dyDescent="0.25">
      <c r="F8643" s="106"/>
      <c r="K8643" s="106">
        <v>5.05</v>
      </c>
    </row>
    <row r="8644" spans="6:11" x14ac:dyDescent="0.25">
      <c r="F8644" s="106"/>
      <c r="K8644" s="106">
        <v>5.05</v>
      </c>
    </row>
    <row r="8645" spans="6:11" x14ac:dyDescent="0.25">
      <c r="F8645" s="106"/>
      <c r="K8645" s="106">
        <v>5.05</v>
      </c>
    </row>
    <row r="8646" spans="6:11" x14ac:dyDescent="0.25">
      <c r="F8646" s="106"/>
      <c r="K8646" s="106">
        <v>5.05</v>
      </c>
    </row>
    <row r="8647" spans="6:11" x14ac:dyDescent="0.25">
      <c r="F8647" s="106"/>
      <c r="K8647" s="106">
        <v>5.05</v>
      </c>
    </row>
    <row r="8648" spans="6:11" x14ac:dyDescent="0.25">
      <c r="F8648" s="106"/>
      <c r="K8648" s="106">
        <v>5.05</v>
      </c>
    </row>
    <row r="8649" spans="6:11" x14ac:dyDescent="0.25">
      <c r="F8649" s="106"/>
      <c r="K8649" s="106">
        <v>5.05</v>
      </c>
    </row>
    <row r="8650" spans="6:11" x14ac:dyDescent="0.25">
      <c r="F8650" s="106"/>
      <c r="K8650" s="106">
        <v>5.05</v>
      </c>
    </row>
    <row r="8651" spans="6:11" x14ac:dyDescent="0.25">
      <c r="F8651" s="106"/>
      <c r="K8651" s="106">
        <v>5.05</v>
      </c>
    </row>
    <row r="8652" spans="6:11" x14ac:dyDescent="0.25">
      <c r="F8652" s="106"/>
      <c r="K8652" s="106">
        <v>5.05</v>
      </c>
    </row>
    <row r="8653" spans="6:11" x14ac:dyDescent="0.25">
      <c r="F8653" s="106"/>
      <c r="K8653" s="106">
        <v>5.05</v>
      </c>
    </row>
    <row r="8654" spans="6:11" x14ac:dyDescent="0.25">
      <c r="F8654" s="106"/>
      <c r="K8654" s="106">
        <v>5.05</v>
      </c>
    </row>
    <row r="8655" spans="6:11" x14ac:dyDescent="0.25">
      <c r="F8655" s="106"/>
      <c r="K8655" s="106">
        <v>5.05</v>
      </c>
    </row>
    <row r="8656" spans="6:11" x14ac:dyDescent="0.25">
      <c r="F8656" s="106"/>
      <c r="K8656" s="106">
        <v>5.05</v>
      </c>
    </row>
    <row r="8657" spans="6:11" x14ac:dyDescent="0.25">
      <c r="F8657" s="106"/>
      <c r="K8657" s="106">
        <v>5.05</v>
      </c>
    </row>
    <row r="8658" spans="6:11" x14ac:dyDescent="0.25">
      <c r="F8658" s="106"/>
      <c r="K8658" s="106">
        <v>5.05</v>
      </c>
    </row>
    <row r="8659" spans="6:11" x14ac:dyDescent="0.25">
      <c r="F8659" s="106"/>
      <c r="K8659" s="106">
        <v>5.05</v>
      </c>
    </row>
    <row r="8660" spans="6:11" x14ac:dyDescent="0.25">
      <c r="F8660" s="106"/>
      <c r="K8660" s="106">
        <v>5.05</v>
      </c>
    </row>
    <row r="8661" spans="6:11" x14ac:dyDescent="0.25">
      <c r="F8661" s="106"/>
      <c r="K8661" s="106">
        <v>5.05</v>
      </c>
    </row>
    <row r="8662" spans="6:11" x14ac:dyDescent="0.25">
      <c r="F8662" s="106"/>
      <c r="K8662" s="106">
        <v>5.05</v>
      </c>
    </row>
    <row r="8663" spans="6:11" x14ac:dyDescent="0.25">
      <c r="F8663" s="106"/>
      <c r="K8663" s="106">
        <v>5.05</v>
      </c>
    </row>
    <row r="8664" spans="6:11" x14ac:dyDescent="0.25">
      <c r="F8664" s="106"/>
      <c r="K8664" s="106">
        <v>5.05</v>
      </c>
    </row>
    <row r="8665" spans="6:11" x14ac:dyDescent="0.25">
      <c r="F8665" s="106"/>
      <c r="K8665" s="106">
        <v>5.05</v>
      </c>
    </row>
    <row r="8666" spans="6:11" x14ac:dyDescent="0.25">
      <c r="F8666" s="106"/>
      <c r="K8666" s="106">
        <v>5.05</v>
      </c>
    </row>
    <row r="8667" spans="6:11" x14ac:dyDescent="0.25">
      <c r="F8667" s="106"/>
      <c r="K8667" s="106">
        <v>5.05</v>
      </c>
    </row>
    <row r="8668" spans="6:11" x14ac:dyDescent="0.25">
      <c r="F8668" s="106"/>
      <c r="K8668" s="106">
        <v>5.05</v>
      </c>
    </row>
    <row r="8669" spans="6:11" x14ac:dyDescent="0.25">
      <c r="F8669" s="106"/>
      <c r="K8669" s="106">
        <v>5.05</v>
      </c>
    </row>
    <row r="8670" spans="6:11" x14ac:dyDescent="0.25">
      <c r="F8670" s="106"/>
      <c r="K8670" s="106">
        <v>5.05</v>
      </c>
    </row>
    <row r="8671" spans="6:11" x14ac:dyDescent="0.25">
      <c r="F8671" s="106"/>
      <c r="K8671" s="106">
        <v>5.05</v>
      </c>
    </row>
    <row r="8672" spans="6:11" x14ac:dyDescent="0.25">
      <c r="F8672" s="106"/>
      <c r="K8672" s="106">
        <v>5.05</v>
      </c>
    </row>
    <row r="8673" spans="6:11" x14ac:dyDescent="0.25">
      <c r="F8673" s="106"/>
      <c r="K8673" s="106">
        <v>5.05</v>
      </c>
    </row>
    <row r="8674" spans="6:11" x14ac:dyDescent="0.25">
      <c r="F8674" s="106"/>
      <c r="K8674" s="106">
        <v>5.05</v>
      </c>
    </row>
    <row r="8675" spans="6:11" x14ac:dyDescent="0.25">
      <c r="F8675" s="106"/>
      <c r="K8675" s="106">
        <v>5.05</v>
      </c>
    </row>
    <row r="8676" spans="6:11" x14ac:dyDescent="0.25">
      <c r="F8676" s="106"/>
      <c r="K8676" s="106">
        <v>5.05</v>
      </c>
    </row>
    <row r="8677" spans="6:11" x14ac:dyDescent="0.25">
      <c r="F8677" s="106"/>
      <c r="K8677" s="106">
        <v>5.05</v>
      </c>
    </row>
    <row r="8678" spans="6:11" x14ac:dyDescent="0.25">
      <c r="F8678" s="106"/>
      <c r="K8678" s="106">
        <v>5.05</v>
      </c>
    </row>
    <row r="8679" spans="6:11" x14ac:dyDescent="0.25">
      <c r="F8679" s="106"/>
      <c r="K8679" s="106">
        <v>5.05</v>
      </c>
    </row>
    <row r="8680" spans="6:11" x14ac:dyDescent="0.25">
      <c r="F8680" s="106"/>
      <c r="K8680" s="106">
        <v>5.05</v>
      </c>
    </row>
    <row r="8681" spans="6:11" x14ac:dyDescent="0.25">
      <c r="F8681" s="106"/>
      <c r="K8681" s="106">
        <v>5.05</v>
      </c>
    </row>
    <row r="8682" spans="6:11" x14ac:dyDescent="0.25">
      <c r="F8682" s="106"/>
      <c r="K8682" s="106">
        <v>5.05</v>
      </c>
    </row>
    <row r="8683" spans="6:11" x14ac:dyDescent="0.25">
      <c r="F8683" s="106"/>
      <c r="K8683" s="106">
        <v>5.05</v>
      </c>
    </row>
    <row r="8684" spans="6:11" x14ac:dyDescent="0.25">
      <c r="F8684" s="106"/>
      <c r="K8684" s="106">
        <v>5.05</v>
      </c>
    </row>
    <row r="8685" spans="6:11" x14ac:dyDescent="0.25">
      <c r="F8685" s="106"/>
      <c r="K8685" s="106">
        <v>5.05</v>
      </c>
    </row>
    <row r="8686" spans="6:11" x14ac:dyDescent="0.25">
      <c r="F8686" s="106"/>
      <c r="K8686" s="106">
        <v>5.05</v>
      </c>
    </row>
    <row r="8687" spans="6:11" x14ac:dyDescent="0.25">
      <c r="F8687" s="106"/>
      <c r="K8687" s="106">
        <v>5.05</v>
      </c>
    </row>
    <row r="8688" spans="6:11" x14ac:dyDescent="0.25">
      <c r="F8688" s="106"/>
      <c r="K8688" s="106">
        <v>5.05</v>
      </c>
    </row>
    <row r="8689" spans="6:11" x14ac:dyDescent="0.25">
      <c r="F8689" s="106"/>
      <c r="K8689" s="106">
        <v>5.05</v>
      </c>
    </row>
    <row r="8690" spans="6:11" x14ac:dyDescent="0.25">
      <c r="F8690" s="106"/>
      <c r="K8690" s="106">
        <v>5.05</v>
      </c>
    </row>
    <row r="8691" spans="6:11" x14ac:dyDescent="0.25">
      <c r="F8691" s="106"/>
      <c r="K8691" s="106">
        <v>5.05</v>
      </c>
    </row>
    <row r="8692" spans="6:11" x14ac:dyDescent="0.25">
      <c r="F8692" s="106"/>
      <c r="K8692" s="106">
        <v>5.05</v>
      </c>
    </row>
    <row r="8693" spans="6:11" x14ac:dyDescent="0.25">
      <c r="F8693" s="106"/>
      <c r="K8693" s="106">
        <v>5.05</v>
      </c>
    </row>
    <row r="8694" spans="6:11" x14ac:dyDescent="0.25">
      <c r="F8694" s="106"/>
      <c r="K8694" s="106">
        <v>5.05</v>
      </c>
    </row>
    <row r="8695" spans="6:11" x14ac:dyDescent="0.25">
      <c r="F8695" s="106"/>
      <c r="K8695" s="106">
        <v>5.05</v>
      </c>
    </row>
    <row r="8696" spans="6:11" x14ac:dyDescent="0.25">
      <c r="F8696" s="106"/>
      <c r="K8696" s="106">
        <v>5.05</v>
      </c>
    </row>
    <row r="8697" spans="6:11" x14ac:dyDescent="0.25">
      <c r="F8697" s="106"/>
      <c r="K8697" s="106">
        <v>5.05</v>
      </c>
    </row>
    <row r="8698" spans="6:11" x14ac:dyDescent="0.25">
      <c r="F8698" s="106"/>
      <c r="K8698" s="106">
        <v>5.05</v>
      </c>
    </row>
    <row r="8699" spans="6:11" x14ac:dyDescent="0.25">
      <c r="F8699" s="106"/>
      <c r="K8699" s="106">
        <v>5.05</v>
      </c>
    </row>
    <row r="8700" spans="6:11" x14ac:dyDescent="0.25">
      <c r="F8700" s="106"/>
      <c r="K8700" s="106">
        <v>5.05</v>
      </c>
    </row>
    <row r="8701" spans="6:11" x14ac:dyDescent="0.25">
      <c r="F8701" s="106"/>
      <c r="K8701" s="106">
        <v>5.05</v>
      </c>
    </row>
    <row r="8702" spans="6:11" x14ac:dyDescent="0.25">
      <c r="F8702" s="106"/>
      <c r="K8702" s="106">
        <v>5.05</v>
      </c>
    </row>
    <row r="8703" spans="6:11" x14ac:dyDescent="0.25">
      <c r="F8703" s="106"/>
      <c r="K8703" s="106">
        <v>5.05</v>
      </c>
    </row>
    <row r="8704" spans="6:11" x14ac:dyDescent="0.25">
      <c r="F8704" s="106"/>
      <c r="K8704" s="106">
        <v>5.05</v>
      </c>
    </row>
    <row r="8705" spans="6:11" x14ac:dyDescent="0.25">
      <c r="F8705" s="106"/>
      <c r="K8705" s="106">
        <v>5.05</v>
      </c>
    </row>
    <row r="8706" spans="6:11" x14ac:dyDescent="0.25">
      <c r="F8706" s="106"/>
      <c r="K8706" s="106">
        <v>5.05</v>
      </c>
    </row>
    <row r="8707" spans="6:11" x14ac:dyDescent="0.25">
      <c r="F8707" s="106"/>
      <c r="K8707" s="106">
        <v>5.05</v>
      </c>
    </row>
    <row r="8708" spans="6:11" x14ac:dyDescent="0.25">
      <c r="F8708" s="106"/>
      <c r="K8708" s="106">
        <v>5.05</v>
      </c>
    </row>
    <row r="8709" spans="6:11" x14ac:dyDescent="0.25">
      <c r="F8709" s="106"/>
      <c r="K8709" s="106">
        <v>5.05</v>
      </c>
    </row>
    <row r="8710" spans="6:11" x14ac:dyDescent="0.25">
      <c r="F8710" s="106"/>
      <c r="K8710" s="106">
        <v>5.05</v>
      </c>
    </row>
    <row r="8711" spans="6:11" x14ac:dyDescent="0.25">
      <c r="F8711" s="106"/>
      <c r="K8711" s="106">
        <v>5.05</v>
      </c>
    </row>
    <row r="8712" spans="6:11" x14ac:dyDescent="0.25">
      <c r="F8712" s="106"/>
      <c r="K8712" s="106">
        <v>5.05</v>
      </c>
    </row>
    <row r="8713" spans="6:11" x14ac:dyDescent="0.25">
      <c r="F8713" s="106"/>
      <c r="K8713" s="106">
        <v>5.05</v>
      </c>
    </row>
    <row r="8714" spans="6:11" x14ac:dyDescent="0.25">
      <c r="F8714" s="106"/>
      <c r="K8714" s="106">
        <v>5.05</v>
      </c>
    </row>
    <row r="8715" spans="6:11" x14ac:dyDescent="0.25">
      <c r="F8715" s="106"/>
      <c r="K8715" s="106">
        <v>5.05</v>
      </c>
    </row>
    <row r="8716" spans="6:11" x14ac:dyDescent="0.25">
      <c r="F8716" s="106"/>
      <c r="K8716" s="106">
        <v>5.05</v>
      </c>
    </row>
    <row r="8717" spans="6:11" x14ac:dyDescent="0.25">
      <c r="F8717" s="106"/>
      <c r="K8717" s="106">
        <v>5.05</v>
      </c>
    </row>
    <row r="8718" spans="6:11" x14ac:dyDescent="0.25">
      <c r="F8718" s="106"/>
      <c r="K8718" s="106">
        <v>5.05</v>
      </c>
    </row>
    <row r="8719" spans="6:11" x14ac:dyDescent="0.25">
      <c r="F8719" s="106"/>
      <c r="K8719" s="106">
        <v>5.05</v>
      </c>
    </row>
    <row r="8720" spans="6:11" x14ac:dyDescent="0.25">
      <c r="F8720" s="106"/>
      <c r="K8720" s="106">
        <v>5.05</v>
      </c>
    </row>
    <row r="8721" spans="6:11" x14ac:dyDescent="0.25">
      <c r="F8721" s="106"/>
      <c r="K8721" s="106">
        <v>5.05</v>
      </c>
    </row>
    <row r="8722" spans="6:11" x14ac:dyDescent="0.25">
      <c r="F8722" s="106"/>
      <c r="K8722" s="106">
        <v>5.05</v>
      </c>
    </row>
    <row r="8723" spans="6:11" x14ac:dyDescent="0.25">
      <c r="F8723" s="106"/>
      <c r="K8723" s="106">
        <v>5.05</v>
      </c>
    </row>
    <row r="8724" spans="6:11" x14ac:dyDescent="0.25">
      <c r="F8724" s="106"/>
      <c r="K8724" s="106">
        <v>5.05</v>
      </c>
    </row>
    <row r="8725" spans="6:11" x14ac:dyDescent="0.25">
      <c r="F8725" s="106"/>
      <c r="K8725" s="106">
        <v>5.05</v>
      </c>
    </row>
    <row r="8726" spans="6:11" x14ac:dyDescent="0.25">
      <c r="F8726" s="106"/>
      <c r="K8726" s="106">
        <v>5.05</v>
      </c>
    </row>
    <row r="8727" spans="6:11" x14ac:dyDescent="0.25">
      <c r="F8727" s="106"/>
      <c r="K8727" s="106">
        <v>5.05</v>
      </c>
    </row>
    <row r="8728" spans="6:11" x14ac:dyDescent="0.25">
      <c r="F8728" s="106"/>
      <c r="K8728" s="106">
        <v>5.05</v>
      </c>
    </row>
    <row r="8729" spans="6:11" x14ac:dyDescent="0.25">
      <c r="F8729" s="106"/>
      <c r="K8729" s="106">
        <v>5.05</v>
      </c>
    </row>
    <row r="8730" spans="6:11" x14ac:dyDescent="0.25">
      <c r="F8730" s="106"/>
      <c r="K8730" s="106">
        <v>5.05</v>
      </c>
    </row>
    <row r="8731" spans="6:11" x14ac:dyDescent="0.25">
      <c r="F8731" s="106"/>
      <c r="K8731" s="106">
        <v>5.05</v>
      </c>
    </row>
    <row r="8732" spans="6:11" x14ac:dyDescent="0.25">
      <c r="F8732" s="106"/>
      <c r="K8732" s="106">
        <v>5.05</v>
      </c>
    </row>
    <row r="8733" spans="6:11" x14ac:dyDescent="0.25">
      <c r="F8733" s="106"/>
      <c r="K8733" s="106">
        <v>5.05</v>
      </c>
    </row>
    <row r="8734" spans="6:11" x14ac:dyDescent="0.25">
      <c r="F8734" s="106"/>
      <c r="K8734" s="106">
        <v>5.05</v>
      </c>
    </row>
    <row r="8735" spans="6:11" x14ac:dyDescent="0.25">
      <c r="F8735" s="106"/>
      <c r="K8735" s="106">
        <v>5.05</v>
      </c>
    </row>
    <row r="8736" spans="6:11" x14ac:dyDescent="0.25">
      <c r="F8736" s="106"/>
      <c r="K8736" s="106">
        <v>5.05</v>
      </c>
    </row>
    <row r="8737" spans="6:11" x14ac:dyDescent="0.25">
      <c r="F8737" s="106"/>
      <c r="K8737" s="106">
        <v>5.05</v>
      </c>
    </row>
    <row r="8738" spans="6:11" x14ac:dyDescent="0.25">
      <c r="F8738" s="106"/>
      <c r="K8738" s="106">
        <v>5.05</v>
      </c>
    </row>
    <row r="8739" spans="6:11" x14ac:dyDescent="0.25">
      <c r="F8739" s="106"/>
      <c r="K8739" s="106">
        <v>5.05</v>
      </c>
    </row>
    <row r="8740" spans="6:11" x14ac:dyDescent="0.25">
      <c r="F8740" s="106"/>
      <c r="K8740" s="106">
        <v>5.05</v>
      </c>
    </row>
    <row r="8741" spans="6:11" x14ac:dyDescent="0.25">
      <c r="F8741" s="106"/>
      <c r="K8741" s="106">
        <v>5.05</v>
      </c>
    </row>
    <row r="8742" spans="6:11" x14ac:dyDescent="0.25">
      <c r="F8742" s="106"/>
      <c r="K8742" s="106">
        <v>5.05</v>
      </c>
    </row>
    <row r="8743" spans="6:11" x14ac:dyDescent="0.25">
      <c r="F8743" s="106"/>
      <c r="K8743" s="106">
        <v>5.05</v>
      </c>
    </row>
    <row r="8744" spans="6:11" x14ac:dyDescent="0.25">
      <c r="F8744" s="106"/>
      <c r="K8744" s="106">
        <v>5.05</v>
      </c>
    </row>
    <row r="8745" spans="6:11" x14ac:dyDescent="0.25">
      <c r="F8745" s="106"/>
      <c r="K8745" s="106">
        <v>5.05</v>
      </c>
    </row>
    <row r="8746" spans="6:11" x14ac:dyDescent="0.25">
      <c r="F8746" s="106"/>
      <c r="K8746" s="106">
        <v>5.05</v>
      </c>
    </row>
    <row r="8747" spans="6:11" x14ac:dyDescent="0.25">
      <c r="F8747" s="106"/>
      <c r="K8747" s="106">
        <v>5.05</v>
      </c>
    </row>
    <row r="8748" spans="6:11" x14ac:dyDescent="0.25">
      <c r="F8748" s="106"/>
      <c r="K8748" s="106">
        <v>5.05</v>
      </c>
    </row>
    <row r="8749" spans="6:11" x14ac:dyDescent="0.25">
      <c r="F8749" s="106"/>
      <c r="K8749" s="106">
        <v>5.05</v>
      </c>
    </row>
    <row r="8750" spans="6:11" x14ac:dyDescent="0.25">
      <c r="F8750" s="106"/>
      <c r="K8750" s="106">
        <v>5.05</v>
      </c>
    </row>
    <row r="8751" spans="6:11" x14ac:dyDescent="0.25">
      <c r="F8751" s="106"/>
      <c r="K8751" s="106">
        <v>5.05</v>
      </c>
    </row>
    <row r="8752" spans="6:11" x14ac:dyDescent="0.25">
      <c r="F8752" s="106"/>
      <c r="K8752" s="106">
        <v>5.05</v>
      </c>
    </row>
    <row r="8753" spans="6:11" x14ac:dyDescent="0.25">
      <c r="F8753" s="106"/>
      <c r="K8753" s="106">
        <v>5.05</v>
      </c>
    </row>
    <row r="8754" spans="6:11" x14ac:dyDescent="0.25">
      <c r="F8754" s="106"/>
      <c r="K8754" s="106">
        <v>5.05</v>
      </c>
    </row>
    <row r="8755" spans="6:11" x14ac:dyDescent="0.25">
      <c r="F8755" s="106"/>
      <c r="K8755" s="106">
        <v>5.05</v>
      </c>
    </row>
    <row r="8756" spans="6:11" x14ac:dyDescent="0.25">
      <c r="F8756" s="106"/>
      <c r="K8756" s="106">
        <v>5.05</v>
      </c>
    </row>
    <row r="8757" spans="6:11" x14ac:dyDescent="0.25">
      <c r="F8757" s="106"/>
      <c r="K8757" s="106">
        <v>5.05</v>
      </c>
    </row>
    <row r="8758" spans="6:11" x14ac:dyDescent="0.25">
      <c r="F8758" s="106"/>
      <c r="K8758" s="106">
        <v>5.05</v>
      </c>
    </row>
    <row r="8759" spans="6:11" x14ac:dyDescent="0.25">
      <c r="F8759" s="106"/>
      <c r="K8759" s="106">
        <v>5.05</v>
      </c>
    </row>
    <row r="8760" spans="6:11" x14ac:dyDescent="0.25">
      <c r="F8760" s="106"/>
      <c r="K8760" s="106">
        <v>5.05</v>
      </c>
    </row>
    <row r="8761" spans="6:11" x14ac:dyDescent="0.25">
      <c r="F8761" s="106"/>
      <c r="K8761" s="106">
        <v>5.05</v>
      </c>
    </row>
    <row r="8762" spans="6:11" x14ac:dyDescent="0.25">
      <c r="F8762" s="106"/>
      <c r="K8762" s="106">
        <v>5.05</v>
      </c>
    </row>
    <row r="8763" spans="6:11" x14ac:dyDescent="0.25">
      <c r="F8763" s="106"/>
      <c r="K8763" s="106">
        <v>5.05</v>
      </c>
    </row>
    <row r="8764" spans="6:11" x14ac:dyDescent="0.25">
      <c r="F8764" s="106"/>
      <c r="K8764" s="106">
        <v>5.05</v>
      </c>
    </row>
    <row r="8765" spans="6:11" x14ac:dyDescent="0.25">
      <c r="F8765" s="106"/>
      <c r="K8765" s="106">
        <v>5.05</v>
      </c>
    </row>
    <row r="8766" spans="6:11" x14ac:dyDescent="0.25">
      <c r="F8766" s="106"/>
      <c r="K8766" s="106">
        <v>5.05</v>
      </c>
    </row>
    <row r="8767" spans="6:11" x14ac:dyDescent="0.25">
      <c r="F8767" s="106"/>
      <c r="K8767" s="106">
        <v>5.05</v>
      </c>
    </row>
    <row r="8768" spans="6:11" x14ac:dyDescent="0.25">
      <c r="F8768" s="106"/>
      <c r="K8768" s="106">
        <v>5.05</v>
      </c>
    </row>
    <row r="8769" spans="6:11" x14ac:dyDescent="0.25">
      <c r="F8769" s="106"/>
      <c r="K8769" s="106">
        <v>5.05</v>
      </c>
    </row>
    <row r="8770" spans="6:11" x14ac:dyDescent="0.25">
      <c r="F8770" s="106"/>
      <c r="K8770" s="106">
        <v>5.05</v>
      </c>
    </row>
    <row r="8771" spans="6:11" x14ac:dyDescent="0.25">
      <c r="F8771" s="106"/>
      <c r="K8771" s="106">
        <v>5.05</v>
      </c>
    </row>
    <row r="8772" spans="6:11" x14ac:dyDescent="0.25">
      <c r="F8772" s="106"/>
      <c r="K8772" s="106">
        <v>5.05</v>
      </c>
    </row>
    <row r="8773" spans="6:11" x14ac:dyDescent="0.25">
      <c r="F8773" s="106"/>
      <c r="K8773" s="106">
        <v>5.05</v>
      </c>
    </row>
    <row r="8774" spans="6:11" x14ac:dyDescent="0.25">
      <c r="F8774" s="106"/>
      <c r="K8774" s="106">
        <v>5.05</v>
      </c>
    </row>
    <row r="8775" spans="6:11" x14ac:dyDescent="0.25">
      <c r="F8775" s="106"/>
      <c r="K8775" s="106">
        <v>5.05</v>
      </c>
    </row>
    <row r="8776" spans="6:11" x14ac:dyDescent="0.25">
      <c r="F8776" s="106"/>
      <c r="K8776" s="106">
        <v>5.05</v>
      </c>
    </row>
    <row r="8777" spans="6:11" x14ac:dyDescent="0.25">
      <c r="F8777" s="106"/>
      <c r="K8777" s="106">
        <v>5.05</v>
      </c>
    </row>
    <row r="8778" spans="6:11" x14ac:dyDescent="0.25">
      <c r="F8778" s="106"/>
      <c r="K8778" s="106">
        <v>5.05</v>
      </c>
    </row>
    <row r="8779" spans="6:11" x14ac:dyDescent="0.25">
      <c r="F8779" s="106"/>
      <c r="K8779" s="106">
        <v>5.05</v>
      </c>
    </row>
    <row r="8780" spans="6:11" x14ac:dyDescent="0.25">
      <c r="F8780" s="106"/>
      <c r="K8780" s="106">
        <v>5.05</v>
      </c>
    </row>
    <row r="8781" spans="6:11" x14ac:dyDescent="0.25">
      <c r="F8781" s="106"/>
      <c r="K8781" s="106">
        <v>5.05</v>
      </c>
    </row>
    <row r="8782" spans="6:11" x14ac:dyDescent="0.25">
      <c r="F8782" s="106"/>
      <c r="K8782" s="106">
        <v>5.05</v>
      </c>
    </row>
    <row r="8783" spans="6:11" x14ac:dyDescent="0.25">
      <c r="F8783" s="106"/>
      <c r="K8783" s="106">
        <v>5.05</v>
      </c>
    </row>
    <row r="8784" spans="6:11" x14ac:dyDescent="0.25">
      <c r="F8784" s="106"/>
      <c r="K8784" s="106">
        <v>5.05</v>
      </c>
    </row>
    <row r="8785" spans="6:11" x14ac:dyDescent="0.25">
      <c r="F8785" s="106"/>
      <c r="K8785" s="106">
        <v>5.05</v>
      </c>
    </row>
    <row r="8786" spans="6:11" x14ac:dyDescent="0.25">
      <c r="F8786" s="106"/>
      <c r="K8786" s="106">
        <v>5.05</v>
      </c>
    </row>
    <row r="8787" spans="6:11" x14ac:dyDescent="0.25">
      <c r="F8787" s="106"/>
      <c r="K8787" s="106">
        <v>5.05</v>
      </c>
    </row>
    <row r="8788" spans="6:11" x14ac:dyDescent="0.25">
      <c r="F8788" s="106"/>
      <c r="K8788" s="106">
        <v>5.05</v>
      </c>
    </row>
    <row r="8789" spans="6:11" x14ac:dyDescent="0.25">
      <c r="F8789" s="106"/>
      <c r="K8789" s="106">
        <v>5.05</v>
      </c>
    </row>
    <row r="8790" spans="6:11" x14ac:dyDescent="0.25">
      <c r="F8790" s="106"/>
      <c r="K8790" s="106">
        <v>5.05</v>
      </c>
    </row>
    <row r="8791" spans="6:11" x14ac:dyDescent="0.25">
      <c r="F8791" s="106"/>
      <c r="K8791" s="106">
        <v>5.05</v>
      </c>
    </row>
    <row r="8792" spans="6:11" x14ac:dyDescent="0.25">
      <c r="F8792" s="106"/>
      <c r="K8792" s="106">
        <v>5.05</v>
      </c>
    </row>
    <row r="8793" spans="6:11" x14ac:dyDescent="0.25">
      <c r="F8793" s="106"/>
      <c r="K8793" s="106">
        <v>5.05</v>
      </c>
    </row>
    <row r="8794" spans="6:11" x14ac:dyDescent="0.25">
      <c r="F8794" s="106"/>
      <c r="K8794" s="106">
        <v>5.05</v>
      </c>
    </row>
    <row r="8795" spans="6:11" x14ac:dyDescent="0.25">
      <c r="F8795" s="106"/>
      <c r="K8795" s="106">
        <v>5.05</v>
      </c>
    </row>
    <row r="8796" spans="6:11" x14ac:dyDescent="0.25">
      <c r="F8796" s="106"/>
      <c r="K8796" s="106">
        <v>5.05</v>
      </c>
    </row>
    <row r="8797" spans="6:11" x14ac:dyDescent="0.25">
      <c r="F8797" s="106"/>
      <c r="K8797" s="106">
        <v>5.05</v>
      </c>
    </row>
    <row r="8798" spans="6:11" x14ac:dyDescent="0.25">
      <c r="F8798" s="106"/>
      <c r="K8798" s="106">
        <v>5.05</v>
      </c>
    </row>
    <row r="8799" spans="6:11" x14ac:dyDescent="0.25">
      <c r="F8799" s="106"/>
      <c r="K8799" s="106">
        <v>5.05</v>
      </c>
    </row>
    <row r="8800" spans="6:11" x14ac:dyDescent="0.25">
      <c r="F8800" s="106"/>
      <c r="K8800" s="106">
        <v>5.05</v>
      </c>
    </row>
    <row r="8801" spans="6:11" x14ac:dyDescent="0.25">
      <c r="F8801" s="106"/>
      <c r="K8801" s="106">
        <v>5.05</v>
      </c>
    </row>
    <row r="8802" spans="6:11" x14ac:dyDescent="0.25">
      <c r="F8802" s="106"/>
      <c r="K8802" s="106">
        <v>5.05</v>
      </c>
    </row>
    <row r="8803" spans="6:11" x14ac:dyDescent="0.25">
      <c r="F8803" s="106"/>
      <c r="K8803" s="106">
        <v>5.05</v>
      </c>
    </row>
    <row r="8804" spans="6:11" x14ac:dyDescent="0.25">
      <c r="F8804" s="106"/>
      <c r="K8804" s="106">
        <v>5.05</v>
      </c>
    </row>
    <row r="8805" spans="6:11" x14ac:dyDescent="0.25">
      <c r="F8805" s="106"/>
      <c r="K8805" s="106">
        <v>5.05</v>
      </c>
    </row>
    <row r="8806" spans="6:11" x14ac:dyDescent="0.25">
      <c r="F8806" s="106"/>
      <c r="K8806" s="106">
        <v>5.05</v>
      </c>
    </row>
    <row r="8807" spans="6:11" x14ac:dyDescent="0.25">
      <c r="F8807" s="106"/>
      <c r="K8807" s="106">
        <v>5.05</v>
      </c>
    </row>
    <row r="8808" spans="6:11" x14ac:dyDescent="0.25">
      <c r="F8808" s="106"/>
      <c r="K8808" s="106">
        <v>5.05</v>
      </c>
    </row>
    <row r="8809" spans="6:11" x14ac:dyDescent="0.25">
      <c r="F8809" s="106"/>
      <c r="K8809" s="106">
        <v>5.05</v>
      </c>
    </row>
    <row r="8810" spans="6:11" x14ac:dyDescent="0.25">
      <c r="F8810" s="106"/>
      <c r="K8810" s="106">
        <v>5.05</v>
      </c>
    </row>
    <row r="8811" spans="6:11" x14ac:dyDescent="0.25">
      <c r="F8811" s="106"/>
      <c r="K8811" s="106">
        <v>5.05</v>
      </c>
    </row>
    <row r="8812" spans="6:11" x14ac:dyDescent="0.25">
      <c r="F8812" s="106"/>
      <c r="K8812" s="106">
        <v>5.05</v>
      </c>
    </row>
    <row r="8813" spans="6:11" x14ac:dyDescent="0.25">
      <c r="F8813" s="106"/>
      <c r="K8813" s="106">
        <v>5.05</v>
      </c>
    </row>
    <row r="8814" spans="6:11" x14ac:dyDescent="0.25">
      <c r="F8814" s="106"/>
      <c r="K8814" s="106">
        <v>5.05</v>
      </c>
    </row>
    <row r="8815" spans="6:11" x14ac:dyDescent="0.25">
      <c r="F8815" s="106"/>
      <c r="K8815" s="106">
        <v>5.05</v>
      </c>
    </row>
    <row r="8816" spans="6:11" x14ac:dyDescent="0.25">
      <c r="F8816" s="106"/>
      <c r="K8816" s="106">
        <v>5.05</v>
      </c>
    </row>
    <row r="8817" spans="6:11" x14ac:dyDescent="0.25">
      <c r="F8817" s="106"/>
      <c r="K8817" s="106">
        <v>5.05</v>
      </c>
    </row>
    <row r="8818" spans="6:11" x14ac:dyDescent="0.25">
      <c r="F8818" s="106"/>
      <c r="K8818" s="106">
        <v>5.05</v>
      </c>
    </row>
    <row r="8819" spans="6:11" x14ac:dyDescent="0.25">
      <c r="F8819" s="106"/>
      <c r="K8819" s="106">
        <v>5.05</v>
      </c>
    </row>
    <row r="8820" spans="6:11" x14ac:dyDescent="0.25">
      <c r="F8820" s="106"/>
      <c r="K8820" s="106">
        <v>5.05</v>
      </c>
    </row>
    <row r="8821" spans="6:11" x14ac:dyDescent="0.25">
      <c r="F8821" s="106"/>
      <c r="K8821" s="106">
        <v>5.05</v>
      </c>
    </row>
    <row r="8822" spans="6:11" x14ac:dyDescent="0.25">
      <c r="F8822" s="106"/>
      <c r="K8822" s="106">
        <v>5.05</v>
      </c>
    </row>
    <row r="8823" spans="6:11" x14ac:dyDescent="0.25">
      <c r="F8823" s="106"/>
      <c r="K8823" s="106">
        <v>5.05</v>
      </c>
    </row>
    <row r="8824" spans="6:11" x14ac:dyDescent="0.25">
      <c r="F8824" s="106"/>
      <c r="K8824" s="106">
        <v>5.05</v>
      </c>
    </row>
    <row r="8825" spans="6:11" x14ac:dyDescent="0.25">
      <c r="F8825" s="106"/>
      <c r="K8825" s="106">
        <v>5.05</v>
      </c>
    </row>
    <row r="8826" spans="6:11" x14ac:dyDescent="0.25">
      <c r="F8826" s="106"/>
      <c r="K8826" s="106">
        <v>5.05</v>
      </c>
    </row>
    <row r="8827" spans="6:11" x14ac:dyDescent="0.25">
      <c r="F8827" s="106"/>
      <c r="K8827" s="106">
        <v>5.05</v>
      </c>
    </row>
    <row r="8828" spans="6:11" x14ac:dyDescent="0.25">
      <c r="F8828" s="106"/>
      <c r="K8828" s="106">
        <v>5.05</v>
      </c>
    </row>
    <row r="8829" spans="6:11" x14ac:dyDescent="0.25">
      <c r="F8829" s="106"/>
      <c r="K8829" s="106">
        <v>5.05</v>
      </c>
    </row>
    <row r="8830" spans="6:11" x14ac:dyDescent="0.25">
      <c r="F8830" s="106"/>
      <c r="K8830" s="106">
        <v>5.05</v>
      </c>
    </row>
    <row r="8831" spans="6:11" x14ac:dyDescent="0.25">
      <c r="F8831" s="106"/>
      <c r="K8831" s="106">
        <v>5.05</v>
      </c>
    </row>
    <row r="8832" spans="6:11" x14ac:dyDescent="0.25">
      <c r="F8832" s="106"/>
      <c r="K8832" s="106">
        <v>5.05</v>
      </c>
    </row>
    <row r="8833" spans="6:11" x14ac:dyDescent="0.25">
      <c r="F8833" s="106"/>
      <c r="K8833" s="106">
        <v>5.05</v>
      </c>
    </row>
    <row r="8834" spans="6:11" x14ac:dyDescent="0.25">
      <c r="F8834" s="106"/>
      <c r="K8834" s="106">
        <v>5.05</v>
      </c>
    </row>
    <row r="8835" spans="6:11" x14ac:dyDescent="0.25">
      <c r="F8835" s="106"/>
      <c r="K8835" s="106">
        <v>5.05</v>
      </c>
    </row>
    <row r="8836" spans="6:11" x14ac:dyDescent="0.25">
      <c r="F8836" s="106"/>
      <c r="K8836" s="106">
        <v>5.05</v>
      </c>
    </row>
    <row r="8837" spans="6:11" x14ac:dyDescent="0.25">
      <c r="F8837" s="106"/>
      <c r="K8837" s="106">
        <v>5.05</v>
      </c>
    </row>
    <row r="8838" spans="6:11" x14ac:dyDescent="0.25">
      <c r="F8838" s="106"/>
      <c r="K8838" s="106">
        <v>5.05</v>
      </c>
    </row>
    <row r="8839" spans="6:11" x14ac:dyDescent="0.25">
      <c r="F8839" s="106"/>
      <c r="K8839" s="106">
        <v>5.05</v>
      </c>
    </row>
    <row r="8840" spans="6:11" x14ac:dyDescent="0.25">
      <c r="F8840" s="106"/>
      <c r="K8840" s="106">
        <v>5.05</v>
      </c>
    </row>
    <row r="8841" spans="6:11" x14ac:dyDescent="0.25">
      <c r="F8841" s="106"/>
      <c r="K8841" s="106">
        <v>5.05</v>
      </c>
    </row>
    <row r="8842" spans="6:11" x14ac:dyDescent="0.25">
      <c r="F8842" s="106"/>
      <c r="K8842" s="106">
        <v>5.05</v>
      </c>
    </row>
    <row r="8843" spans="6:11" x14ac:dyDescent="0.25">
      <c r="F8843" s="106"/>
      <c r="K8843" s="106">
        <v>5.05</v>
      </c>
    </row>
    <row r="8844" spans="6:11" x14ac:dyDescent="0.25">
      <c r="F8844" s="106"/>
      <c r="K8844" s="106">
        <v>5.05</v>
      </c>
    </row>
    <row r="8845" spans="6:11" x14ac:dyDescent="0.25">
      <c r="F8845" s="106"/>
      <c r="K8845" s="106">
        <v>5.05</v>
      </c>
    </row>
    <row r="8846" spans="6:11" x14ac:dyDescent="0.25">
      <c r="F8846" s="106"/>
      <c r="K8846" s="106">
        <v>5.05</v>
      </c>
    </row>
    <row r="8847" spans="6:11" x14ac:dyDescent="0.25">
      <c r="F8847" s="106"/>
      <c r="K8847" s="106">
        <v>5.05</v>
      </c>
    </row>
    <row r="8848" spans="6:11" x14ac:dyDescent="0.25">
      <c r="F8848" s="106"/>
      <c r="K8848" s="106">
        <v>5.05</v>
      </c>
    </row>
    <row r="8849" spans="6:11" x14ac:dyDescent="0.25">
      <c r="F8849" s="106"/>
      <c r="K8849" s="106">
        <v>5.05</v>
      </c>
    </row>
    <row r="8850" spans="6:11" x14ac:dyDescent="0.25">
      <c r="F8850" s="106"/>
      <c r="K8850" s="106">
        <v>5.05</v>
      </c>
    </row>
    <row r="8851" spans="6:11" x14ac:dyDescent="0.25">
      <c r="F8851" s="106"/>
      <c r="K8851" s="106">
        <v>5.05</v>
      </c>
    </row>
    <row r="8852" spans="6:11" x14ac:dyDescent="0.25">
      <c r="F8852" s="106"/>
      <c r="K8852" s="106">
        <v>5.05</v>
      </c>
    </row>
    <row r="8853" spans="6:11" x14ac:dyDescent="0.25">
      <c r="F8853" s="106"/>
      <c r="K8853" s="106">
        <v>5.05</v>
      </c>
    </row>
    <row r="8854" spans="6:11" x14ac:dyDescent="0.25">
      <c r="F8854" s="106"/>
      <c r="K8854" s="106">
        <v>5.05</v>
      </c>
    </row>
    <row r="8855" spans="6:11" x14ac:dyDescent="0.25">
      <c r="F8855" s="106"/>
      <c r="K8855" s="106">
        <v>5.05</v>
      </c>
    </row>
    <row r="8856" spans="6:11" x14ac:dyDescent="0.25">
      <c r="F8856" s="106"/>
      <c r="K8856" s="106">
        <v>5.05</v>
      </c>
    </row>
    <row r="8857" spans="6:11" x14ac:dyDescent="0.25">
      <c r="F8857" s="106"/>
      <c r="K8857" s="106">
        <v>5.05</v>
      </c>
    </row>
    <row r="8858" spans="6:11" x14ac:dyDescent="0.25">
      <c r="F8858" s="106"/>
      <c r="K8858" s="106">
        <v>5.05</v>
      </c>
    </row>
    <row r="8859" spans="6:11" x14ac:dyDescent="0.25">
      <c r="F8859" s="106"/>
      <c r="K8859" s="106">
        <v>5.05</v>
      </c>
    </row>
    <row r="8860" spans="6:11" x14ac:dyDescent="0.25">
      <c r="F8860" s="106"/>
      <c r="K8860" s="106">
        <v>5.05</v>
      </c>
    </row>
    <row r="8861" spans="6:11" x14ac:dyDescent="0.25">
      <c r="F8861" s="106"/>
      <c r="K8861" s="106">
        <v>5.05</v>
      </c>
    </row>
    <row r="8862" spans="6:11" x14ac:dyDescent="0.25">
      <c r="F8862" s="106"/>
      <c r="K8862" s="106">
        <v>5.05</v>
      </c>
    </row>
    <row r="8863" spans="6:11" x14ac:dyDescent="0.25">
      <c r="F8863" s="106"/>
      <c r="K8863" s="106">
        <v>5.05</v>
      </c>
    </row>
    <row r="8864" spans="6:11" x14ac:dyDescent="0.25">
      <c r="F8864" s="106"/>
      <c r="K8864" s="106">
        <v>5.05</v>
      </c>
    </row>
    <row r="8865" spans="6:11" x14ac:dyDescent="0.25">
      <c r="F8865" s="106"/>
      <c r="K8865" s="106">
        <v>5.05</v>
      </c>
    </row>
    <row r="8866" spans="6:11" x14ac:dyDescent="0.25">
      <c r="F8866" s="106"/>
      <c r="K8866" s="106">
        <v>5.05</v>
      </c>
    </row>
    <row r="8867" spans="6:11" x14ac:dyDescent="0.25">
      <c r="F8867" s="106"/>
      <c r="K8867" s="106">
        <v>5.05</v>
      </c>
    </row>
    <row r="8868" spans="6:11" x14ac:dyDescent="0.25">
      <c r="F8868" s="106"/>
      <c r="K8868" s="106">
        <v>5.05</v>
      </c>
    </row>
    <row r="8869" spans="6:11" x14ac:dyDescent="0.25">
      <c r="F8869" s="106"/>
      <c r="K8869" s="106">
        <v>5.05</v>
      </c>
    </row>
    <row r="8870" spans="6:11" x14ac:dyDescent="0.25">
      <c r="F8870" s="106"/>
      <c r="K8870" s="106">
        <v>5.05</v>
      </c>
    </row>
    <row r="8871" spans="6:11" x14ac:dyDescent="0.25">
      <c r="F8871" s="106"/>
      <c r="K8871" s="106">
        <v>5.05</v>
      </c>
    </row>
    <row r="8872" spans="6:11" x14ac:dyDescent="0.25">
      <c r="F8872" s="106"/>
      <c r="K8872" s="106">
        <v>5.05</v>
      </c>
    </row>
    <row r="8873" spans="6:11" x14ac:dyDescent="0.25">
      <c r="F8873" s="106"/>
      <c r="K8873" s="106">
        <v>5.05</v>
      </c>
    </row>
    <row r="8874" spans="6:11" x14ac:dyDescent="0.25">
      <c r="F8874" s="106"/>
      <c r="K8874" s="106">
        <v>5.05</v>
      </c>
    </row>
    <row r="8875" spans="6:11" x14ac:dyDescent="0.25">
      <c r="F8875" s="106"/>
      <c r="K8875" s="106">
        <v>5.05</v>
      </c>
    </row>
    <row r="8876" spans="6:11" x14ac:dyDescent="0.25">
      <c r="F8876" s="106"/>
      <c r="K8876" s="106">
        <v>5.05</v>
      </c>
    </row>
    <row r="8877" spans="6:11" x14ac:dyDescent="0.25">
      <c r="F8877" s="106"/>
      <c r="K8877" s="106">
        <v>5.05</v>
      </c>
    </row>
    <row r="8878" spans="6:11" x14ac:dyDescent="0.25">
      <c r="F8878" s="106"/>
      <c r="K8878" s="106">
        <v>5.05</v>
      </c>
    </row>
    <row r="8879" spans="6:11" x14ac:dyDescent="0.25">
      <c r="F8879" s="106"/>
      <c r="K8879" s="106">
        <v>5.05</v>
      </c>
    </row>
    <row r="8880" spans="6:11" x14ac:dyDescent="0.25">
      <c r="F8880" s="106"/>
      <c r="K8880" s="106">
        <v>5.05</v>
      </c>
    </row>
    <row r="8881" spans="6:11" x14ac:dyDescent="0.25">
      <c r="F8881" s="106"/>
      <c r="K8881" s="106">
        <v>5.05</v>
      </c>
    </row>
    <row r="8882" spans="6:11" x14ac:dyDescent="0.25">
      <c r="F8882" s="106"/>
      <c r="K8882" s="106">
        <v>5.05</v>
      </c>
    </row>
    <row r="8883" spans="6:11" x14ac:dyDescent="0.25">
      <c r="F8883" s="106"/>
      <c r="K8883" s="106">
        <v>5.05</v>
      </c>
    </row>
    <row r="8884" spans="6:11" x14ac:dyDescent="0.25">
      <c r="F8884" s="106"/>
      <c r="K8884" s="106">
        <v>5.05</v>
      </c>
    </row>
    <row r="8885" spans="6:11" x14ac:dyDescent="0.25">
      <c r="F8885" s="106"/>
      <c r="K8885" s="106">
        <v>5.05</v>
      </c>
    </row>
    <row r="8886" spans="6:11" x14ac:dyDescent="0.25">
      <c r="F8886" s="106"/>
      <c r="K8886" s="106">
        <v>5.05</v>
      </c>
    </row>
    <row r="8887" spans="6:11" x14ac:dyDescent="0.25">
      <c r="F8887" s="106"/>
      <c r="K8887" s="106">
        <v>5.05</v>
      </c>
    </row>
    <row r="8888" spans="6:11" x14ac:dyDescent="0.25">
      <c r="F8888" s="106"/>
      <c r="K8888" s="106">
        <v>5.05</v>
      </c>
    </row>
    <row r="8889" spans="6:11" x14ac:dyDescent="0.25">
      <c r="F8889" s="106"/>
      <c r="K8889" s="106">
        <v>5.05</v>
      </c>
    </row>
    <row r="8890" spans="6:11" x14ac:dyDescent="0.25">
      <c r="F8890" s="106"/>
      <c r="K8890" s="106">
        <v>5.05</v>
      </c>
    </row>
    <row r="8891" spans="6:11" x14ac:dyDescent="0.25">
      <c r="F8891" s="106"/>
      <c r="K8891" s="106">
        <v>5.05</v>
      </c>
    </row>
    <row r="8892" spans="6:11" x14ac:dyDescent="0.25">
      <c r="F8892" s="106"/>
      <c r="K8892" s="106">
        <v>5.05</v>
      </c>
    </row>
    <row r="8893" spans="6:11" x14ac:dyDescent="0.25">
      <c r="F8893" s="106"/>
      <c r="K8893" s="106">
        <v>5.05</v>
      </c>
    </row>
    <row r="8894" spans="6:11" x14ac:dyDescent="0.25">
      <c r="F8894" s="106"/>
      <c r="K8894" s="106">
        <v>5.05</v>
      </c>
    </row>
    <row r="8895" spans="6:11" x14ac:dyDescent="0.25">
      <c r="F8895" s="106"/>
      <c r="K8895" s="106">
        <v>5.05</v>
      </c>
    </row>
    <row r="8896" spans="6:11" x14ac:dyDescent="0.25">
      <c r="F8896" s="106"/>
      <c r="K8896" s="106">
        <v>5.05</v>
      </c>
    </row>
    <row r="8897" spans="6:11" x14ac:dyDescent="0.25">
      <c r="F8897" s="106"/>
      <c r="K8897" s="106">
        <v>5.05</v>
      </c>
    </row>
    <row r="8898" spans="6:11" x14ac:dyDescent="0.25">
      <c r="F8898" s="106"/>
      <c r="K8898" s="106">
        <v>5.05</v>
      </c>
    </row>
    <row r="8899" spans="6:11" x14ac:dyDescent="0.25">
      <c r="F8899" s="106"/>
      <c r="K8899" s="106">
        <v>5.05</v>
      </c>
    </row>
    <row r="8900" spans="6:11" x14ac:dyDescent="0.25">
      <c r="F8900" s="106"/>
      <c r="K8900" s="106">
        <v>5.05</v>
      </c>
    </row>
    <row r="8901" spans="6:11" x14ac:dyDescent="0.25">
      <c r="F8901" s="106"/>
      <c r="K8901" s="106">
        <v>5.05</v>
      </c>
    </row>
    <row r="8902" spans="6:11" x14ac:dyDescent="0.25">
      <c r="F8902" s="106"/>
      <c r="K8902" s="106">
        <v>5.05</v>
      </c>
    </row>
    <row r="8903" spans="6:11" x14ac:dyDescent="0.25">
      <c r="F8903" s="106"/>
      <c r="K8903" s="106">
        <v>5.05</v>
      </c>
    </row>
    <row r="8904" spans="6:11" x14ac:dyDescent="0.25">
      <c r="F8904" s="106"/>
      <c r="K8904" s="106">
        <v>5.05</v>
      </c>
    </row>
    <row r="8905" spans="6:11" x14ac:dyDescent="0.25">
      <c r="F8905" s="106"/>
      <c r="K8905" s="106">
        <v>5.05</v>
      </c>
    </row>
    <row r="8906" spans="6:11" x14ac:dyDescent="0.25">
      <c r="F8906" s="106"/>
      <c r="K8906" s="106">
        <v>5.05</v>
      </c>
    </row>
    <row r="8907" spans="6:11" x14ac:dyDescent="0.25">
      <c r="F8907" s="106"/>
      <c r="K8907" s="106">
        <v>5.05</v>
      </c>
    </row>
    <row r="8908" spans="6:11" x14ac:dyDescent="0.25">
      <c r="F8908" s="106"/>
      <c r="K8908" s="106">
        <v>5.05</v>
      </c>
    </row>
    <row r="8909" spans="6:11" x14ac:dyDescent="0.25">
      <c r="F8909" s="106"/>
      <c r="K8909" s="106">
        <v>5.05</v>
      </c>
    </row>
    <row r="8910" spans="6:11" x14ac:dyDescent="0.25">
      <c r="F8910" s="106"/>
      <c r="K8910" s="106">
        <v>5.05</v>
      </c>
    </row>
    <row r="8911" spans="6:11" x14ac:dyDescent="0.25">
      <c r="F8911" s="106"/>
      <c r="K8911" s="106">
        <v>5.05</v>
      </c>
    </row>
    <row r="8912" spans="6:11" x14ac:dyDescent="0.25">
      <c r="F8912" s="106"/>
      <c r="K8912" s="106">
        <v>5.05</v>
      </c>
    </row>
    <row r="8913" spans="6:11" x14ac:dyDescent="0.25">
      <c r="F8913" s="106"/>
      <c r="K8913" s="106">
        <v>5.05</v>
      </c>
    </row>
    <row r="8914" spans="6:11" x14ac:dyDescent="0.25">
      <c r="F8914" s="106"/>
      <c r="K8914" s="106">
        <v>5.05</v>
      </c>
    </row>
    <row r="8915" spans="6:11" x14ac:dyDescent="0.25">
      <c r="F8915" s="106"/>
      <c r="K8915" s="106">
        <v>5.05</v>
      </c>
    </row>
    <row r="8916" spans="6:11" x14ac:dyDescent="0.25">
      <c r="F8916" s="106"/>
      <c r="K8916" s="106">
        <v>5.05</v>
      </c>
    </row>
    <row r="8917" spans="6:11" x14ac:dyDescent="0.25">
      <c r="F8917" s="106"/>
      <c r="K8917" s="106">
        <v>5.05</v>
      </c>
    </row>
    <row r="8918" spans="6:11" x14ac:dyDescent="0.25">
      <c r="F8918" s="106"/>
      <c r="K8918" s="106">
        <v>5.05</v>
      </c>
    </row>
    <row r="8919" spans="6:11" x14ac:dyDescent="0.25">
      <c r="F8919" s="106"/>
      <c r="K8919" s="106">
        <v>5.05</v>
      </c>
    </row>
    <row r="8920" spans="6:11" x14ac:dyDescent="0.25">
      <c r="F8920" s="106"/>
      <c r="K8920" s="106">
        <v>5.05</v>
      </c>
    </row>
    <row r="8921" spans="6:11" x14ac:dyDescent="0.25">
      <c r="F8921" s="106"/>
      <c r="K8921" s="106">
        <v>5.05</v>
      </c>
    </row>
    <row r="8922" spans="6:11" x14ac:dyDescent="0.25">
      <c r="F8922" s="106"/>
      <c r="K8922" s="106">
        <v>5.05</v>
      </c>
    </row>
    <row r="8923" spans="6:11" x14ac:dyDescent="0.25">
      <c r="F8923" s="106"/>
      <c r="K8923" s="106">
        <v>5.05</v>
      </c>
    </row>
    <row r="8924" spans="6:11" x14ac:dyDescent="0.25">
      <c r="F8924" s="106"/>
      <c r="K8924" s="106">
        <v>5.05</v>
      </c>
    </row>
    <row r="8925" spans="6:11" x14ac:dyDescent="0.25">
      <c r="F8925" s="106"/>
      <c r="K8925" s="106">
        <v>5.05</v>
      </c>
    </row>
    <row r="8926" spans="6:11" x14ac:dyDescent="0.25">
      <c r="F8926" s="106"/>
      <c r="K8926" s="106">
        <v>5.05</v>
      </c>
    </row>
    <row r="8927" spans="6:11" x14ac:dyDescent="0.25">
      <c r="F8927" s="106"/>
      <c r="K8927" s="106">
        <v>5.05</v>
      </c>
    </row>
    <row r="8928" spans="6:11" x14ac:dyDescent="0.25">
      <c r="F8928" s="106"/>
      <c r="K8928" s="106">
        <v>5.05</v>
      </c>
    </row>
    <row r="8929" spans="6:11" x14ac:dyDescent="0.25">
      <c r="F8929" s="106"/>
      <c r="K8929" s="106">
        <v>5.05</v>
      </c>
    </row>
    <row r="8930" spans="6:11" x14ac:dyDescent="0.25">
      <c r="F8930" s="106"/>
      <c r="K8930" s="106">
        <v>5.05</v>
      </c>
    </row>
    <row r="8931" spans="6:11" x14ac:dyDescent="0.25">
      <c r="F8931" s="106"/>
      <c r="K8931" s="106">
        <v>5.05</v>
      </c>
    </row>
    <row r="8932" spans="6:11" x14ac:dyDescent="0.25">
      <c r="F8932" s="106"/>
      <c r="K8932" s="106">
        <v>5.05</v>
      </c>
    </row>
    <row r="8933" spans="6:11" x14ac:dyDescent="0.25">
      <c r="F8933" s="106"/>
      <c r="K8933" s="106">
        <v>5.05</v>
      </c>
    </row>
    <row r="8934" spans="6:11" x14ac:dyDescent="0.25">
      <c r="F8934" s="106"/>
      <c r="K8934" s="106">
        <v>5.05</v>
      </c>
    </row>
    <row r="8935" spans="6:11" x14ac:dyDescent="0.25">
      <c r="F8935" s="106"/>
      <c r="K8935" s="106">
        <v>5.05</v>
      </c>
    </row>
    <row r="8936" spans="6:11" x14ac:dyDescent="0.25">
      <c r="F8936" s="106"/>
      <c r="K8936" s="106">
        <v>5.05</v>
      </c>
    </row>
    <row r="8937" spans="6:11" x14ac:dyDescent="0.25">
      <c r="F8937" s="106"/>
      <c r="K8937" s="106">
        <v>5.05</v>
      </c>
    </row>
    <row r="8938" spans="6:11" x14ac:dyDescent="0.25">
      <c r="F8938" s="106"/>
      <c r="K8938" s="106">
        <v>5.05</v>
      </c>
    </row>
    <row r="8939" spans="6:11" x14ac:dyDescent="0.25">
      <c r="F8939" s="106"/>
      <c r="K8939" s="106">
        <v>5.05</v>
      </c>
    </row>
    <row r="8940" spans="6:11" x14ac:dyDescent="0.25">
      <c r="F8940" s="106"/>
      <c r="K8940" s="106">
        <v>5.05</v>
      </c>
    </row>
    <row r="8941" spans="6:11" x14ac:dyDescent="0.25">
      <c r="F8941" s="106"/>
      <c r="K8941" s="106">
        <v>5.05</v>
      </c>
    </row>
    <row r="8942" spans="6:11" x14ac:dyDescent="0.25">
      <c r="F8942" s="106"/>
      <c r="K8942" s="106">
        <v>5.05</v>
      </c>
    </row>
    <row r="8943" spans="6:11" x14ac:dyDescent="0.25">
      <c r="F8943" s="106"/>
      <c r="K8943" s="106">
        <v>5.05</v>
      </c>
    </row>
    <row r="8944" spans="6:11" x14ac:dyDescent="0.25">
      <c r="F8944" s="106"/>
      <c r="K8944" s="106">
        <v>5.05</v>
      </c>
    </row>
    <row r="8945" spans="6:11" x14ac:dyDescent="0.25">
      <c r="F8945" s="106"/>
      <c r="K8945" s="106">
        <v>5.05</v>
      </c>
    </row>
    <row r="8946" spans="6:11" x14ac:dyDescent="0.25">
      <c r="F8946" s="106"/>
      <c r="K8946" s="106">
        <v>5.05</v>
      </c>
    </row>
    <row r="8947" spans="6:11" x14ac:dyDescent="0.25">
      <c r="F8947" s="106"/>
      <c r="K8947" s="106">
        <v>5.05</v>
      </c>
    </row>
    <row r="8948" spans="6:11" x14ac:dyDescent="0.25">
      <c r="F8948" s="106"/>
      <c r="K8948" s="106">
        <v>5.05</v>
      </c>
    </row>
    <row r="8949" spans="6:11" x14ac:dyDescent="0.25">
      <c r="F8949" s="106"/>
      <c r="K8949" s="106">
        <v>5.05</v>
      </c>
    </row>
    <row r="8950" spans="6:11" x14ac:dyDescent="0.25">
      <c r="F8950" s="106"/>
      <c r="K8950" s="106">
        <v>5.05</v>
      </c>
    </row>
    <row r="8951" spans="6:11" x14ac:dyDescent="0.25">
      <c r="F8951" s="106"/>
      <c r="K8951" s="106">
        <v>5.05</v>
      </c>
    </row>
    <row r="8952" spans="6:11" x14ac:dyDescent="0.25">
      <c r="F8952" s="106"/>
      <c r="K8952" s="106">
        <v>5.05</v>
      </c>
    </row>
    <row r="8953" spans="6:11" x14ac:dyDescent="0.25">
      <c r="F8953" s="106"/>
      <c r="K8953" s="106">
        <v>5.05</v>
      </c>
    </row>
    <row r="8954" spans="6:11" x14ac:dyDescent="0.25">
      <c r="F8954" s="106"/>
      <c r="K8954" s="106">
        <v>5.05</v>
      </c>
    </row>
    <row r="8955" spans="6:11" x14ac:dyDescent="0.25">
      <c r="F8955" s="106"/>
      <c r="K8955" s="106">
        <v>5.05</v>
      </c>
    </row>
    <row r="8956" spans="6:11" x14ac:dyDescent="0.25">
      <c r="F8956" s="106"/>
      <c r="K8956" s="106">
        <v>5.05</v>
      </c>
    </row>
    <row r="8957" spans="6:11" x14ac:dyDescent="0.25">
      <c r="F8957" s="106"/>
      <c r="K8957" s="106">
        <v>5.05</v>
      </c>
    </row>
    <row r="8958" spans="6:11" x14ac:dyDescent="0.25">
      <c r="F8958" s="106"/>
      <c r="K8958" s="106">
        <v>5.05</v>
      </c>
    </row>
    <row r="8959" spans="6:11" x14ac:dyDescent="0.25">
      <c r="F8959" s="106"/>
      <c r="K8959" s="106">
        <v>5.05</v>
      </c>
    </row>
    <row r="8960" spans="6:11" x14ac:dyDescent="0.25">
      <c r="F8960" s="106"/>
      <c r="K8960" s="106">
        <v>5.05</v>
      </c>
    </row>
    <row r="8961" spans="6:11" x14ac:dyDescent="0.25">
      <c r="F8961" s="106"/>
      <c r="K8961" s="106">
        <v>5.05</v>
      </c>
    </row>
    <row r="8962" spans="6:11" x14ac:dyDescent="0.25">
      <c r="F8962" s="106"/>
      <c r="K8962" s="106">
        <v>5.05</v>
      </c>
    </row>
    <row r="8963" spans="6:11" x14ac:dyDescent="0.25">
      <c r="F8963" s="106"/>
      <c r="K8963" s="106">
        <v>5.05</v>
      </c>
    </row>
    <row r="8964" spans="6:11" x14ac:dyDescent="0.25">
      <c r="F8964" s="106"/>
      <c r="K8964" s="106">
        <v>5.05</v>
      </c>
    </row>
    <row r="8965" spans="6:11" x14ac:dyDescent="0.25">
      <c r="F8965" s="106"/>
      <c r="K8965" s="106">
        <v>5.05</v>
      </c>
    </row>
    <row r="8966" spans="6:11" x14ac:dyDescent="0.25">
      <c r="F8966" s="106"/>
      <c r="K8966" s="106">
        <v>5.05</v>
      </c>
    </row>
    <row r="8967" spans="6:11" x14ac:dyDescent="0.25">
      <c r="F8967" s="106"/>
      <c r="K8967" s="106">
        <v>5.05</v>
      </c>
    </row>
    <row r="8968" spans="6:11" x14ac:dyDescent="0.25">
      <c r="F8968" s="106"/>
      <c r="K8968" s="106">
        <v>5.05</v>
      </c>
    </row>
    <row r="8969" spans="6:11" x14ac:dyDescent="0.25">
      <c r="F8969" s="106"/>
      <c r="K8969" s="106">
        <v>5.05</v>
      </c>
    </row>
    <row r="8970" spans="6:11" x14ac:dyDescent="0.25">
      <c r="F8970" s="106"/>
      <c r="K8970" s="106">
        <v>5.05</v>
      </c>
    </row>
    <row r="8971" spans="6:11" x14ac:dyDescent="0.25">
      <c r="F8971" s="106"/>
      <c r="K8971" s="106">
        <v>5.05</v>
      </c>
    </row>
    <row r="8972" spans="6:11" x14ac:dyDescent="0.25">
      <c r="F8972" s="106"/>
      <c r="K8972" s="106">
        <v>5.05</v>
      </c>
    </row>
    <row r="8973" spans="6:11" x14ac:dyDescent="0.25">
      <c r="F8973" s="106"/>
      <c r="K8973" s="106">
        <v>5.05</v>
      </c>
    </row>
    <row r="8974" spans="6:11" x14ac:dyDescent="0.25">
      <c r="F8974" s="106"/>
      <c r="K8974" s="106">
        <v>5.05</v>
      </c>
    </row>
    <row r="8975" spans="6:11" x14ac:dyDescent="0.25">
      <c r="F8975" s="106"/>
      <c r="K8975" s="106">
        <v>5.05</v>
      </c>
    </row>
    <row r="8976" spans="6:11" x14ac:dyDescent="0.25">
      <c r="K8976" s="106">
        <v>5.05</v>
      </c>
    </row>
    <row r="8977" spans="11:11" x14ac:dyDescent="0.25">
      <c r="K8977" s="106">
        <v>5.05</v>
      </c>
    </row>
    <row r="8978" spans="11:11" x14ac:dyDescent="0.25">
      <c r="K8978" s="106">
        <v>5.05</v>
      </c>
    </row>
    <row r="8979" spans="11:11" x14ac:dyDescent="0.25">
      <c r="K8979" s="106">
        <v>5.05</v>
      </c>
    </row>
    <row r="8980" spans="11:11" x14ac:dyDescent="0.25">
      <c r="K8980" s="106">
        <v>5.05</v>
      </c>
    </row>
    <row r="8981" spans="11:11" x14ac:dyDescent="0.25">
      <c r="K8981" s="106">
        <v>5.05</v>
      </c>
    </row>
    <row r="8982" spans="11:11" x14ac:dyDescent="0.25">
      <c r="K8982" s="106">
        <v>5.05</v>
      </c>
    </row>
    <row r="8983" spans="11:11" x14ac:dyDescent="0.25">
      <c r="K8983" s="106">
        <v>5.05</v>
      </c>
    </row>
    <row r="8984" spans="11:11" x14ac:dyDescent="0.25">
      <c r="K8984" s="106">
        <v>5.05</v>
      </c>
    </row>
    <row r="8985" spans="11:11" x14ac:dyDescent="0.25">
      <c r="K8985" s="106">
        <v>5.05</v>
      </c>
    </row>
    <row r="8986" spans="11:11" x14ac:dyDescent="0.25">
      <c r="K8986" s="106">
        <v>5.05</v>
      </c>
    </row>
    <row r="8987" spans="11:11" x14ac:dyDescent="0.25">
      <c r="K8987" s="106">
        <v>5.05</v>
      </c>
    </row>
    <row r="8988" spans="11:11" x14ac:dyDescent="0.25">
      <c r="K8988" s="106">
        <v>5.05</v>
      </c>
    </row>
    <row r="8989" spans="11:11" x14ac:dyDescent="0.25">
      <c r="K8989" s="106">
        <v>5.05</v>
      </c>
    </row>
    <row r="8990" spans="11:11" x14ac:dyDescent="0.25">
      <c r="K8990" s="106">
        <v>5.05</v>
      </c>
    </row>
    <row r="8991" spans="11:11" x14ac:dyDescent="0.25">
      <c r="K8991" s="106">
        <v>5.05</v>
      </c>
    </row>
    <row r="8992" spans="11:11" x14ac:dyDescent="0.25">
      <c r="K8992" s="106">
        <v>5.05</v>
      </c>
    </row>
    <row r="8993" spans="11:11" x14ac:dyDescent="0.25">
      <c r="K8993" s="106">
        <v>5.05</v>
      </c>
    </row>
    <row r="8994" spans="11:11" x14ac:dyDescent="0.25">
      <c r="K8994" s="106">
        <v>5.05</v>
      </c>
    </row>
    <row r="8995" spans="11:11" x14ac:dyDescent="0.25">
      <c r="K8995" s="106">
        <v>5.05</v>
      </c>
    </row>
    <row r="8996" spans="11:11" x14ac:dyDescent="0.25">
      <c r="K8996" s="106">
        <v>5.05</v>
      </c>
    </row>
    <row r="8997" spans="11:11" x14ac:dyDescent="0.25">
      <c r="K8997" s="106">
        <v>5.05</v>
      </c>
    </row>
    <row r="8998" spans="11:11" x14ac:dyDescent="0.25">
      <c r="K8998" s="106">
        <v>5.05</v>
      </c>
    </row>
    <row r="8999" spans="11:11" x14ac:dyDescent="0.25">
      <c r="K8999" s="106">
        <v>5.05</v>
      </c>
    </row>
    <row r="9000" spans="11:11" x14ac:dyDescent="0.25">
      <c r="K9000" s="106">
        <v>5.05</v>
      </c>
    </row>
    <row r="9001" spans="11:11" x14ac:dyDescent="0.25">
      <c r="K9001" s="106">
        <v>5.05</v>
      </c>
    </row>
    <row r="9002" spans="11:11" x14ac:dyDescent="0.25">
      <c r="K9002" s="106">
        <v>5.05</v>
      </c>
    </row>
    <row r="9003" spans="11:11" x14ac:dyDescent="0.25">
      <c r="K9003" s="106">
        <v>5.05</v>
      </c>
    </row>
    <row r="9004" spans="11:11" x14ac:dyDescent="0.25">
      <c r="K9004" s="106">
        <v>5.05</v>
      </c>
    </row>
    <row r="9005" spans="11:11" x14ac:dyDescent="0.25">
      <c r="K9005" s="106">
        <v>5.05</v>
      </c>
    </row>
    <row r="9006" spans="11:11" x14ac:dyDescent="0.25">
      <c r="K9006" s="106">
        <v>5.05</v>
      </c>
    </row>
    <row r="9007" spans="11:11" x14ac:dyDescent="0.25">
      <c r="K9007" s="106">
        <v>5.05</v>
      </c>
    </row>
    <row r="9008" spans="11:11" x14ac:dyDescent="0.25">
      <c r="K9008" s="106">
        <v>5.05</v>
      </c>
    </row>
    <row r="9009" spans="11:11" x14ac:dyDescent="0.25">
      <c r="K9009" s="106">
        <v>5.05</v>
      </c>
    </row>
    <row r="9010" spans="11:11" x14ac:dyDescent="0.25">
      <c r="K9010" s="106">
        <v>5.05</v>
      </c>
    </row>
    <row r="9011" spans="11:11" x14ac:dyDescent="0.25">
      <c r="K9011" s="106">
        <v>5.05</v>
      </c>
    </row>
    <row r="9012" spans="11:11" x14ac:dyDescent="0.25">
      <c r="K9012" s="106">
        <v>5.05</v>
      </c>
    </row>
    <row r="9013" spans="11:11" x14ac:dyDescent="0.25">
      <c r="K9013" s="106">
        <v>5.05</v>
      </c>
    </row>
    <row r="9014" spans="11:11" x14ac:dyDescent="0.25">
      <c r="K9014" s="106">
        <v>5.05</v>
      </c>
    </row>
    <row r="9015" spans="11:11" x14ac:dyDescent="0.25">
      <c r="K9015" s="106">
        <v>5.05</v>
      </c>
    </row>
    <row r="9016" spans="11:11" x14ac:dyDescent="0.25">
      <c r="K9016" s="106">
        <v>5.05</v>
      </c>
    </row>
    <row r="9017" spans="11:11" x14ac:dyDescent="0.25">
      <c r="K9017" s="106">
        <v>5.05</v>
      </c>
    </row>
    <row r="9018" spans="11:11" x14ac:dyDescent="0.25">
      <c r="K9018" s="106">
        <v>5.05</v>
      </c>
    </row>
    <row r="9019" spans="11:11" x14ac:dyDescent="0.25">
      <c r="K9019" s="106">
        <v>5.05</v>
      </c>
    </row>
    <row r="9020" spans="11:11" x14ac:dyDescent="0.25">
      <c r="K9020" s="106">
        <v>5.05</v>
      </c>
    </row>
    <row r="9021" spans="11:11" x14ac:dyDescent="0.25">
      <c r="K9021" s="106">
        <v>5.05</v>
      </c>
    </row>
    <row r="9022" spans="11:11" x14ac:dyDescent="0.25">
      <c r="K9022" s="106">
        <v>5.05</v>
      </c>
    </row>
    <row r="9023" spans="11:11" x14ac:dyDescent="0.25">
      <c r="K9023" s="106">
        <v>5.05</v>
      </c>
    </row>
    <row r="9024" spans="11:11" x14ac:dyDescent="0.25">
      <c r="K9024" s="106">
        <v>5.05</v>
      </c>
    </row>
    <row r="9025" spans="11:11" x14ac:dyDescent="0.25">
      <c r="K9025" s="106">
        <v>5.05</v>
      </c>
    </row>
    <row r="9026" spans="11:11" x14ac:dyDescent="0.25">
      <c r="K9026" s="106">
        <v>5.05</v>
      </c>
    </row>
    <row r="9027" spans="11:11" x14ac:dyDescent="0.25">
      <c r="K9027" s="106">
        <v>5.05</v>
      </c>
    </row>
    <row r="9028" spans="11:11" x14ac:dyDescent="0.25">
      <c r="K9028" s="106">
        <v>5.05</v>
      </c>
    </row>
    <row r="9029" spans="11:11" x14ac:dyDescent="0.25">
      <c r="K9029" s="106">
        <v>5.05</v>
      </c>
    </row>
    <row r="9030" spans="11:11" x14ac:dyDescent="0.25">
      <c r="K9030" s="106">
        <v>5.05</v>
      </c>
    </row>
    <row r="9031" spans="11:11" x14ac:dyDescent="0.25">
      <c r="K9031" s="106">
        <v>5.05</v>
      </c>
    </row>
    <row r="9032" spans="11:11" x14ac:dyDescent="0.25">
      <c r="K9032" s="106">
        <v>5.05</v>
      </c>
    </row>
    <row r="9033" spans="11:11" x14ac:dyDescent="0.25">
      <c r="K9033" s="106">
        <v>5.05</v>
      </c>
    </row>
    <row r="9034" spans="11:11" x14ac:dyDescent="0.25">
      <c r="K9034" s="106">
        <v>5.05</v>
      </c>
    </row>
    <row r="9035" spans="11:11" x14ac:dyDescent="0.25">
      <c r="K9035" s="106">
        <v>5.05</v>
      </c>
    </row>
    <row r="9036" spans="11:11" x14ac:dyDescent="0.25">
      <c r="K9036" s="106">
        <v>5.05</v>
      </c>
    </row>
    <row r="9037" spans="11:11" x14ac:dyDescent="0.25">
      <c r="K9037" s="106">
        <v>5.05</v>
      </c>
    </row>
    <row r="9038" spans="11:11" x14ac:dyDescent="0.25">
      <c r="K9038" s="106">
        <v>5.05</v>
      </c>
    </row>
    <row r="9039" spans="11:11" x14ac:dyDescent="0.25">
      <c r="K9039" s="106">
        <v>5.05</v>
      </c>
    </row>
    <row r="9040" spans="11:11" x14ac:dyDescent="0.25">
      <c r="K9040" s="106">
        <v>5.05</v>
      </c>
    </row>
    <row r="9041" spans="11:11" x14ac:dyDescent="0.25">
      <c r="K9041" s="106">
        <v>5.05</v>
      </c>
    </row>
    <row r="9042" spans="11:11" x14ac:dyDescent="0.25">
      <c r="K9042" s="106">
        <v>5.05</v>
      </c>
    </row>
    <row r="9043" spans="11:11" x14ac:dyDescent="0.25">
      <c r="K9043" s="106">
        <v>5.05</v>
      </c>
    </row>
    <row r="9044" spans="11:11" x14ac:dyDescent="0.25">
      <c r="K9044" s="106">
        <v>5.05</v>
      </c>
    </row>
    <row r="9045" spans="11:11" x14ac:dyDescent="0.25">
      <c r="K9045" s="106">
        <v>5.05</v>
      </c>
    </row>
    <row r="9046" spans="11:11" x14ac:dyDescent="0.25">
      <c r="K9046" s="106">
        <v>5.05</v>
      </c>
    </row>
    <row r="9047" spans="11:11" x14ac:dyDescent="0.25">
      <c r="K9047" s="106">
        <v>5.05</v>
      </c>
    </row>
    <row r="9048" spans="11:11" x14ac:dyDescent="0.25">
      <c r="K9048" s="106">
        <v>5.05</v>
      </c>
    </row>
    <row r="9049" spans="11:11" x14ac:dyDescent="0.25">
      <c r="K9049" s="106">
        <v>5.05</v>
      </c>
    </row>
    <row r="9050" spans="11:11" x14ac:dyDescent="0.25">
      <c r="K9050" s="106">
        <v>5.05</v>
      </c>
    </row>
    <row r="9051" spans="11:11" x14ac:dyDescent="0.25">
      <c r="K9051" s="106">
        <v>5.05</v>
      </c>
    </row>
    <row r="9052" spans="11:11" x14ac:dyDescent="0.25">
      <c r="K9052" s="106">
        <v>5.05</v>
      </c>
    </row>
    <row r="9053" spans="11:11" x14ac:dyDescent="0.25">
      <c r="K9053" s="106">
        <v>5.05</v>
      </c>
    </row>
    <row r="9054" spans="11:11" x14ac:dyDescent="0.25">
      <c r="K9054" s="106">
        <v>5.05</v>
      </c>
    </row>
    <row r="9055" spans="11:11" x14ac:dyDescent="0.25">
      <c r="K9055" s="106">
        <v>5.05</v>
      </c>
    </row>
    <row r="9056" spans="11:11" x14ac:dyDescent="0.25">
      <c r="K9056" s="106">
        <v>5.05</v>
      </c>
    </row>
    <row r="9057" spans="11:11" x14ac:dyDescent="0.25">
      <c r="K9057" s="106">
        <v>5.05</v>
      </c>
    </row>
    <row r="9058" spans="11:11" x14ac:dyDescent="0.25">
      <c r="K9058" s="106">
        <v>5.05</v>
      </c>
    </row>
    <row r="9059" spans="11:11" x14ac:dyDescent="0.25">
      <c r="K9059" s="106">
        <v>5.05</v>
      </c>
    </row>
    <row r="9060" spans="11:11" x14ac:dyDescent="0.25">
      <c r="K9060" s="106">
        <v>5.05</v>
      </c>
    </row>
    <row r="9061" spans="11:11" x14ac:dyDescent="0.25">
      <c r="K9061" s="106">
        <v>5.05</v>
      </c>
    </row>
    <row r="9062" spans="11:11" x14ac:dyDescent="0.25">
      <c r="K9062" s="106">
        <v>5.05</v>
      </c>
    </row>
    <row r="9063" spans="11:11" x14ac:dyDescent="0.25">
      <c r="K9063" s="106">
        <v>5.05</v>
      </c>
    </row>
    <row r="9064" spans="11:11" x14ac:dyDescent="0.25">
      <c r="K9064" s="106">
        <v>5.05</v>
      </c>
    </row>
    <row r="9065" spans="11:11" x14ac:dyDescent="0.25">
      <c r="K9065" s="106">
        <v>5.05</v>
      </c>
    </row>
    <row r="9066" spans="11:11" x14ac:dyDescent="0.25">
      <c r="K9066" s="106">
        <v>5.05</v>
      </c>
    </row>
    <row r="9067" spans="11:11" x14ac:dyDescent="0.25">
      <c r="K9067" s="106">
        <v>5.05</v>
      </c>
    </row>
    <row r="9068" spans="11:11" x14ac:dyDescent="0.25">
      <c r="K9068" s="106">
        <v>5.05</v>
      </c>
    </row>
    <row r="9069" spans="11:11" x14ac:dyDescent="0.25">
      <c r="K9069" s="106">
        <v>5.05</v>
      </c>
    </row>
    <row r="9070" spans="11:11" x14ac:dyDescent="0.25">
      <c r="K9070" s="106">
        <v>5.05</v>
      </c>
    </row>
    <row r="9071" spans="11:11" x14ac:dyDescent="0.25">
      <c r="K9071" s="106">
        <v>5.05</v>
      </c>
    </row>
    <row r="9072" spans="11:11" x14ac:dyDescent="0.25">
      <c r="K9072" s="106">
        <v>5.05</v>
      </c>
    </row>
    <row r="9073" spans="11:11" x14ac:dyDescent="0.25">
      <c r="K9073" s="106">
        <v>5.05</v>
      </c>
    </row>
    <row r="9074" spans="11:11" x14ac:dyDescent="0.25">
      <c r="K9074" s="106">
        <v>5.05</v>
      </c>
    </row>
    <row r="9075" spans="11:11" x14ac:dyDescent="0.25">
      <c r="K9075" s="106">
        <v>5.05</v>
      </c>
    </row>
    <row r="9076" spans="11:11" x14ac:dyDescent="0.25">
      <c r="K9076" s="106">
        <v>5.05</v>
      </c>
    </row>
    <row r="9077" spans="11:11" x14ac:dyDescent="0.25">
      <c r="K9077" s="106">
        <v>5.05</v>
      </c>
    </row>
    <row r="9078" spans="11:11" x14ac:dyDescent="0.25">
      <c r="K9078" s="106">
        <v>5.05</v>
      </c>
    </row>
    <row r="9079" spans="11:11" x14ac:dyDescent="0.25">
      <c r="K9079" s="106">
        <v>5.05</v>
      </c>
    </row>
    <row r="9080" spans="11:11" x14ac:dyDescent="0.25">
      <c r="K9080" s="106">
        <v>5.05</v>
      </c>
    </row>
    <row r="9081" spans="11:11" x14ac:dyDescent="0.25">
      <c r="K9081" s="106">
        <v>5.05</v>
      </c>
    </row>
    <row r="9082" spans="11:11" x14ac:dyDescent="0.25">
      <c r="K9082" s="106">
        <v>5.05</v>
      </c>
    </row>
    <row r="9083" spans="11:11" x14ac:dyDescent="0.25">
      <c r="K9083" s="106">
        <v>5.05</v>
      </c>
    </row>
    <row r="9084" spans="11:11" x14ac:dyDescent="0.25">
      <c r="K9084" s="106">
        <v>5.05</v>
      </c>
    </row>
    <row r="9085" spans="11:11" x14ac:dyDescent="0.25">
      <c r="K9085" s="106">
        <v>5.05</v>
      </c>
    </row>
    <row r="9086" spans="11:11" x14ac:dyDescent="0.25">
      <c r="K9086" s="106">
        <v>5.05</v>
      </c>
    </row>
    <row r="9087" spans="11:11" x14ac:dyDescent="0.25">
      <c r="K9087" s="106">
        <v>5.05</v>
      </c>
    </row>
    <row r="9088" spans="11:11" x14ac:dyDescent="0.25">
      <c r="K9088" s="106">
        <v>5.05</v>
      </c>
    </row>
    <row r="9089" spans="11:11" x14ac:dyDescent="0.25">
      <c r="K9089" s="106">
        <v>5.05</v>
      </c>
    </row>
    <row r="9090" spans="11:11" x14ac:dyDescent="0.25">
      <c r="K9090" s="106">
        <v>5.05</v>
      </c>
    </row>
    <row r="9091" spans="11:11" x14ac:dyDescent="0.25">
      <c r="K9091" s="106">
        <v>5.05</v>
      </c>
    </row>
    <row r="9092" spans="11:11" x14ac:dyDescent="0.25">
      <c r="K9092" s="106">
        <v>5.05</v>
      </c>
    </row>
    <row r="9093" spans="11:11" x14ac:dyDescent="0.25">
      <c r="K9093" s="106">
        <v>5.05</v>
      </c>
    </row>
    <row r="9094" spans="11:11" x14ac:dyDescent="0.25">
      <c r="K9094" s="106">
        <v>5.05</v>
      </c>
    </row>
    <row r="9095" spans="11:11" x14ac:dyDescent="0.25">
      <c r="K9095" s="106">
        <v>5.05</v>
      </c>
    </row>
    <row r="9096" spans="11:11" x14ac:dyDescent="0.25">
      <c r="K9096" s="106">
        <v>5.05</v>
      </c>
    </row>
    <row r="9097" spans="11:11" x14ac:dyDescent="0.25">
      <c r="K9097" s="106">
        <v>5.05</v>
      </c>
    </row>
    <row r="9098" spans="11:11" x14ac:dyDescent="0.25">
      <c r="K9098" s="106">
        <v>5.05</v>
      </c>
    </row>
    <row r="9099" spans="11:11" x14ac:dyDescent="0.25">
      <c r="K9099" s="106">
        <v>5.05</v>
      </c>
    </row>
    <row r="9100" spans="11:11" x14ac:dyDescent="0.25">
      <c r="K9100" s="106">
        <v>5.05</v>
      </c>
    </row>
    <row r="9101" spans="11:11" x14ac:dyDescent="0.25">
      <c r="K9101" s="106">
        <v>5.05</v>
      </c>
    </row>
    <row r="9102" spans="11:11" x14ac:dyDescent="0.25">
      <c r="K9102" s="106">
        <v>5.05</v>
      </c>
    </row>
    <row r="9103" spans="11:11" x14ac:dyDescent="0.25">
      <c r="K9103" s="106">
        <v>5.05</v>
      </c>
    </row>
    <row r="9104" spans="11:11" x14ac:dyDescent="0.25">
      <c r="K9104" s="106">
        <v>5.05</v>
      </c>
    </row>
    <row r="9105" spans="11:11" x14ac:dyDescent="0.25">
      <c r="K9105" s="106">
        <v>5.05</v>
      </c>
    </row>
    <row r="9106" spans="11:11" x14ac:dyDescent="0.25">
      <c r="K9106" s="106">
        <v>5.05</v>
      </c>
    </row>
    <row r="9107" spans="11:11" x14ac:dyDescent="0.25">
      <c r="K9107" s="106">
        <v>5.05</v>
      </c>
    </row>
    <row r="9108" spans="11:11" x14ac:dyDescent="0.25">
      <c r="K9108" s="106">
        <v>5.05</v>
      </c>
    </row>
    <row r="9109" spans="11:11" x14ac:dyDescent="0.25">
      <c r="K9109" s="106">
        <v>5.05</v>
      </c>
    </row>
    <row r="9110" spans="11:11" x14ac:dyDescent="0.25">
      <c r="K9110" s="106">
        <v>5.05</v>
      </c>
    </row>
    <row r="9111" spans="11:11" x14ac:dyDescent="0.25">
      <c r="K9111" s="106">
        <v>5.05</v>
      </c>
    </row>
    <row r="9112" spans="11:11" x14ac:dyDescent="0.25">
      <c r="K9112" s="106">
        <v>5.05</v>
      </c>
    </row>
    <row r="9113" spans="11:11" x14ac:dyDescent="0.25">
      <c r="K9113" s="106">
        <v>5.05</v>
      </c>
    </row>
    <row r="9114" spans="11:11" x14ac:dyDescent="0.25">
      <c r="K9114" s="106">
        <v>5.05</v>
      </c>
    </row>
    <row r="9115" spans="11:11" x14ac:dyDescent="0.25">
      <c r="K9115" s="106">
        <v>5.05</v>
      </c>
    </row>
    <row r="9116" spans="11:11" x14ac:dyDescent="0.25">
      <c r="K9116" s="106">
        <v>5.05</v>
      </c>
    </row>
    <row r="9117" spans="11:11" x14ac:dyDescent="0.25">
      <c r="K9117" s="106">
        <v>5.05</v>
      </c>
    </row>
    <row r="9118" spans="11:11" x14ac:dyDescent="0.25">
      <c r="K9118" s="106">
        <v>5.05</v>
      </c>
    </row>
    <row r="9119" spans="11:11" x14ac:dyDescent="0.25">
      <c r="K9119" s="106">
        <v>5.05</v>
      </c>
    </row>
    <row r="9120" spans="11:11" x14ac:dyDescent="0.25">
      <c r="K9120" s="106">
        <v>5.05</v>
      </c>
    </row>
    <row r="9121" spans="11:11" x14ac:dyDescent="0.25">
      <c r="K9121" s="106">
        <v>5.05</v>
      </c>
    </row>
    <row r="9122" spans="11:11" x14ac:dyDescent="0.25">
      <c r="K9122" s="106">
        <v>5.05</v>
      </c>
    </row>
    <row r="9123" spans="11:11" x14ac:dyDescent="0.25">
      <c r="K9123" s="106">
        <v>5.05</v>
      </c>
    </row>
    <row r="9124" spans="11:11" x14ac:dyDescent="0.25">
      <c r="K9124" s="106">
        <v>5.05</v>
      </c>
    </row>
    <row r="9125" spans="11:11" x14ac:dyDescent="0.25">
      <c r="K9125" s="106">
        <v>5.05</v>
      </c>
    </row>
    <row r="9126" spans="11:11" x14ac:dyDescent="0.25">
      <c r="K9126" s="106">
        <v>5.05</v>
      </c>
    </row>
    <row r="9127" spans="11:11" x14ac:dyDescent="0.25">
      <c r="K9127" s="106">
        <v>5.05</v>
      </c>
    </row>
    <row r="9128" spans="11:11" x14ac:dyDescent="0.25">
      <c r="K9128" s="106">
        <v>5.05</v>
      </c>
    </row>
    <row r="9129" spans="11:11" x14ac:dyDescent="0.25">
      <c r="K9129" s="106">
        <v>5.05</v>
      </c>
    </row>
    <row r="9130" spans="11:11" x14ac:dyDescent="0.25">
      <c r="K9130" s="106">
        <v>5.05</v>
      </c>
    </row>
    <row r="9131" spans="11:11" x14ac:dyDescent="0.25">
      <c r="K9131" s="106">
        <v>5.05</v>
      </c>
    </row>
    <row r="9132" spans="11:11" x14ac:dyDescent="0.25">
      <c r="K9132" s="106">
        <v>5.05</v>
      </c>
    </row>
    <row r="9133" spans="11:11" x14ac:dyDescent="0.25">
      <c r="K9133" s="106">
        <v>5.05</v>
      </c>
    </row>
    <row r="9134" spans="11:11" x14ac:dyDescent="0.25">
      <c r="K9134" s="106">
        <v>5.05</v>
      </c>
    </row>
    <row r="9135" spans="11:11" x14ac:dyDescent="0.25">
      <c r="K9135" s="106">
        <v>5.05</v>
      </c>
    </row>
    <row r="9136" spans="11:11" x14ac:dyDescent="0.25">
      <c r="K9136" s="106">
        <v>5.05</v>
      </c>
    </row>
    <row r="9137" spans="11:11" x14ac:dyDescent="0.25">
      <c r="K9137" s="106">
        <v>5.05</v>
      </c>
    </row>
    <row r="9138" spans="11:11" x14ac:dyDescent="0.25">
      <c r="K9138" s="106">
        <v>5.05</v>
      </c>
    </row>
    <row r="9139" spans="11:11" x14ac:dyDescent="0.25">
      <c r="K9139" s="106">
        <v>5.05</v>
      </c>
    </row>
    <row r="9140" spans="11:11" x14ac:dyDescent="0.25">
      <c r="K9140" s="106">
        <v>5.05</v>
      </c>
    </row>
    <row r="9141" spans="11:11" x14ac:dyDescent="0.25">
      <c r="K9141" s="106">
        <v>5.05</v>
      </c>
    </row>
    <row r="9142" spans="11:11" x14ac:dyDescent="0.25">
      <c r="K9142" s="106">
        <v>5.05</v>
      </c>
    </row>
    <row r="9143" spans="11:11" x14ac:dyDescent="0.25">
      <c r="K9143" s="106">
        <v>5.05</v>
      </c>
    </row>
    <row r="9144" spans="11:11" x14ac:dyDescent="0.25">
      <c r="K9144" s="106">
        <v>5.05</v>
      </c>
    </row>
    <row r="9145" spans="11:11" x14ac:dyDescent="0.25">
      <c r="K9145" s="106">
        <v>5.05</v>
      </c>
    </row>
    <row r="9146" spans="11:11" x14ac:dyDescent="0.25">
      <c r="K9146" s="106">
        <v>5.05</v>
      </c>
    </row>
    <row r="9147" spans="11:11" x14ac:dyDescent="0.25">
      <c r="K9147" s="106">
        <v>5.05</v>
      </c>
    </row>
    <row r="9148" spans="11:11" x14ac:dyDescent="0.25">
      <c r="K9148" s="106">
        <v>5.05</v>
      </c>
    </row>
    <row r="9149" spans="11:11" x14ac:dyDescent="0.25">
      <c r="K9149" s="106">
        <v>5.05</v>
      </c>
    </row>
    <row r="9150" spans="11:11" x14ac:dyDescent="0.25">
      <c r="K9150" s="106">
        <v>5.05</v>
      </c>
    </row>
    <row r="9151" spans="11:11" x14ac:dyDescent="0.25">
      <c r="K9151" s="106">
        <v>5.05</v>
      </c>
    </row>
    <row r="9152" spans="11:11" x14ac:dyDescent="0.25">
      <c r="K9152" s="106">
        <v>5.05</v>
      </c>
    </row>
    <row r="9153" spans="11:11" x14ac:dyDescent="0.25">
      <c r="K9153" s="106">
        <v>5.05</v>
      </c>
    </row>
    <row r="9154" spans="11:11" x14ac:dyDescent="0.25">
      <c r="K9154" s="106">
        <v>5.05</v>
      </c>
    </row>
    <row r="9155" spans="11:11" x14ac:dyDescent="0.25">
      <c r="K9155" s="106">
        <v>5.05</v>
      </c>
    </row>
    <row r="9156" spans="11:11" x14ac:dyDescent="0.25">
      <c r="K9156" s="106">
        <v>5.05</v>
      </c>
    </row>
    <row r="9157" spans="11:11" x14ac:dyDescent="0.25">
      <c r="K9157" s="106">
        <v>5.05</v>
      </c>
    </row>
    <row r="9158" spans="11:11" x14ac:dyDescent="0.25">
      <c r="K9158" s="106">
        <v>5.05</v>
      </c>
    </row>
    <row r="9159" spans="11:11" x14ac:dyDescent="0.25">
      <c r="K9159" s="106">
        <v>5.05</v>
      </c>
    </row>
    <row r="9160" spans="11:11" x14ac:dyDescent="0.25">
      <c r="K9160" s="106">
        <v>5.05</v>
      </c>
    </row>
    <row r="9161" spans="11:11" x14ac:dyDescent="0.25">
      <c r="K9161" s="106">
        <v>5.05</v>
      </c>
    </row>
    <row r="9162" spans="11:11" x14ac:dyDescent="0.25">
      <c r="K9162" s="106">
        <v>5.05</v>
      </c>
    </row>
    <row r="9163" spans="11:11" x14ac:dyDescent="0.25">
      <c r="K9163" s="106">
        <v>5.05</v>
      </c>
    </row>
    <row r="9164" spans="11:11" x14ac:dyDescent="0.25">
      <c r="K9164" s="106">
        <v>5.05</v>
      </c>
    </row>
    <row r="9165" spans="11:11" x14ac:dyDescent="0.25">
      <c r="K9165" s="106">
        <v>5.05</v>
      </c>
    </row>
    <row r="9166" spans="11:11" x14ac:dyDescent="0.25">
      <c r="K9166" s="106">
        <v>5.05</v>
      </c>
    </row>
    <row r="9167" spans="11:11" x14ac:dyDescent="0.25">
      <c r="K9167" s="106">
        <v>5.05</v>
      </c>
    </row>
    <row r="9168" spans="11:11" x14ac:dyDescent="0.25">
      <c r="K9168" s="106">
        <v>5.05</v>
      </c>
    </row>
    <row r="9169" spans="11:11" x14ac:dyDescent="0.25">
      <c r="K9169" s="106">
        <v>5.05</v>
      </c>
    </row>
    <row r="9170" spans="11:11" x14ac:dyDescent="0.25">
      <c r="K9170" s="106">
        <v>5.05</v>
      </c>
    </row>
    <row r="9171" spans="11:11" x14ac:dyDescent="0.25">
      <c r="K9171" s="106">
        <v>5.05</v>
      </c>
    </row>
    <row r="9172" spans="11:11" x14ac:dyDescent="0.25">
      <c r="K9172" s="106">
        <v>5.05</v>
      </c>
    </row>
    <row r="9173" spans="11:11" x14ac:dyDescent="0.25">
      <c r="K9173" s="106">
        <v>5.05</v>
      </c>
    </row>
    <row r="9174" spans="11:11" x14ac:dyDescent="0.25">
      <c r="K9174" s="106">
        <v>5.05</v>
      </c>
    </row>
    <row r="9175" spans="11:11" x14ac:dyDescent="0.25">
      <c r="K9175" s="106">
        <v>5.05</v>
      </c>
    </row>
    <row r="9176" spans="11:11" x14ac:dyDescent="0.25">
      <c r="K9176" s="106">
        <v>5.05</v>
      </c>
    </row>
    <row r="9177" spans="11:11" x14ac:dyDescent="0.25">
      <c r="K9177" s="106">
        <v>5.05</v>
      </c>
    </row>
    <row r="9178" spans="11:11" x14ac:dyDescent="0.25">
      <c r="K9178" s="106">
        <v>5.05</v>
      </c>
    </row>
    <row r="9179" spans="11:11" x14ac:dyDescent="0.25">
      <c r="K9179" s="106">
        <v>5.05</v>
      </c>
    </row>
    <row r="9180" spans="11:11" x14ac:dyDescent="0.25">
      <c r="K9180" s="106">
        <v>5.05</v>
      </c>
    </row>
    <row r="9181" spans="11:11" x14ac:dyDescent="0.25">
      <c r="K9181" s="106">
        <v>5.05</v>
      </c>
    </row>
    <row r="9182" spans="11:11" x14ac:dyDescent="0.25">
      <c r="K9182" s="106">
        <v>5.05</v>
      </c>
    </row>
    <row r="9183" spans="11:11" x14ac:dyDescent="0.25">
      <c r="K9183" s="106">
        <v>5.05</v>
      </c>
    </row>
    <row r="9184" spans="11:11" x14ac:dyDescent="0.25">
      <c r="K9184" s="106">
        <v>5.05</v>
      </c>
    </row>
    <row r="9185" spans="11:11" x14ac:dyDescent="0.25">
      <c r="K9185" s="106">
        <v>5.05</v>
      </c>
    </row>
    <row r="9186" spans="11:11" x14ac:dyDescent="0.25">
      <c r="K9186" s="106">
        <v>5.05</v>
      </c>
    </row>
    <row r="9187" spans="11:11" x14ac:dyDescent="0.25">
      <c r="K9187" s="106">
        <v>5.05</v>
      </c>
    </row>
    <row r="9188" spans="11:11" x14ac:dyDescent="0.25">
      <c r="K9188" s="106">
        <v>5.05</v>
      </c>
    </row>
    <row r="9189" spans="11:11" x14ac:dyDescent="0.25">
      <c r="K9189" s="106">
        <v>5.05</v>
      </c>
    </row>
    <row r="9190" spans="11:11" x14ac:dyDescent="0.25">
      <c r="K9190" s="106">
        <v>5.05</v>
      </c>
    </row>
    <row r="9191" spans="11:11" x14ac:dyDescent="0.25">
      <c r="K9191" s="106">
        <v>5.05</v>
      </c>
    </row>
    <row r="9192" spans="11:11" x14ac:dyDescent="0.25">
      <c r="K9192" s="106">
        <v>5.05</v>
      </c>
    </row>
    <row r="9193" spans="11:11" x14ac:dyDescent="0.25">
      <c r="K9193" s="106">
        <v>5.05</v>
      </c>
    </row>
    <row r="9194" spans="11:11" x14ac:dyDescent="0.25">
      <c r="K9194" s="106">
        <v>5.05</v>
      </c>
    </row>
    <row r="9195" spans="11:11" x14ac:dyDescent="0.25">
      <c r="K9195" s="106">
        <v>5.05</v>
      </c>
    </row>
    <row r="9196" spans="11:11" x14ac:dyDescent="0.25">
      <c r="K9196" s="106">
        <v>5.05</v>
      </c>
    </row>
    <row r="9197" spans="11:11" x14ac:dyDescent="0.25">
      <c r="K9197" s="106">
        <v>5.05</v>
      </c>
    </row>
    <row r="9198" spans="11:11" x14ac:dyDescent="0.25">
      <c r="K9198" s="106">
        <v>5.05</v>
      </c>
    </row>
    <row r="9199" spans="11:11" x14ac:dyDescent="0.25">
      <c r="K9199" s="106">
        <v>5.05</v>
      </c>
    </row>
    <row r="9200" spans="11:11" x14ac:dyDescent="0.25">
      <c r="K9200" s="106">
        <v>5.05</v>
      </c>
    </row>
    <row r="9201" spans="11:11" x14ac:dyDescent="0.25">
      <c r="K9201" s="106">
        <v>5.05</v>
      </c>
    </row>
    <row r="9202" spans="11:11" x14ac:dyDescent="0.25">
      <c r="K9202" s="106">
        <v>5.05</v>
      </c>
    </row>
    <row r="9203" spans="11:11" x14ac:dyDescent="0.25">
      <c r="K9203" s="106">
        <v>5.05</v>
      </c>
    </row>
    <row r="9204" spans="11:11" x14ac:dyDescent="0.25">
      <c r="K9204" s="106">
        <v>5.05</v>
      </c>
    </row>
    <row r="9205" spans="11:11" x14ac:dyDescent="0.25">
      <c r="K9205" s="106">
        <v>5.05</v>
      </c>
    </row>
    <row r="9206" spans="11:11" x14ac:dyDescent="0.25">
      <c r="K9206" s="106">
        <v>5.05</v>
      </c>
    </row>
    <row r="9207" spans="11:11" x14ac:dyDescent="0.25">
      <c r="K9207" s="106">
        <v>5.05</v>
      </c>
    </row>
    <row r="9208" spans="11:11" x14ac:dyDescent="0.25">
      <c r="K9208" s="106">
        <v>5.05</v>
      </c>
    </row>
    <row r="9209" spans="11:11" x14ac:dyDescent="0.25">
      <c r="K9209" s="106">
        <v>5.05</v>
      </c>
    </row>
    <row r="9210" spans="11:11" x14ac:dyDescent="0.25">
      <c r="K9210" s="106">
        <v>5.05</v>
      </c>
    </row>
    <row r="9211" spans="11:11" x14ac:dyDescent="0.25">
      <c r="K9211" s="106">
        <v>5.05</v>
      </c>
    </row>
    <row r="9212" spans="11:11" x14ac:dyDescent="0.25">
      <c r="K9212" s="106">
        <v>5.05</v>
      </c>
    </row>
    <row r="9213" spans="11:11" x14ac:dyDescent="0.25">
      <c r="K9213" s="106">
        <v>5.05</v>
      </c>
    </row>
    <row r="9214" spans="11:11" x14ac:dyDescent="0.25">
      <c r="K9214" s="106">
        <v>5.05</v>
      </c>
    </row>
    <row r="9215" spans="11:11" x14ac:dyDescent="0.25">
      <c r="K9215" s="106">
        <v>5.05</v>
      </c>
    </row>
    <row r="9216" spans="11:11" x14ac:dyDescent="0.25">
      <c r="K9216" s="106">
        <v>5.05</v>
      </c>
    </row>
    <row r="9217" spans="11:11" x14ac:dyDescent="0.25">
      <c r="K9217" s="106">
        <v>5.05</v>
      </c>
    </row>
    <row r="9218" spans="11:11" x14ac:dyDescent="0.25">
      <c r="K9218" s="106">
        <v>5.05</v>
      </c>
    </row>
    <row r="9219" spans="11:11" x14ac:dyDescent="0.25">
      <c r="K9219" s="106">
        <v>5.05</v>
      </c>
    </row>
    <row r="9220" spans="11:11" x14ac:dyDescent="0.25">
      <c r="K9220" s="106">
        <v>5.05</v>
      </c>
    </row>
    <row r="9221" spans="11:11" x14ac:dyDescent="0.25">
      <c r="K9221" s="106">
        <v>5.05</v>
      </c>
    </row>
    <row r="9222" spans="11:11" x14ac:dyDescent="0.25">
      <c r="K9222" s="106">
        <v>5.05</v>
      </c>
    </row>
    <row r="9223" spans="11:11" x14ac:dyDescent="0.25">
      <c r="K9223" s="106">
        <v>5.05</v>
      </c>
    </row>
    <row r="9224" spans="11:11" x14ac:dyDescent="0.25">
      <c r="K9224" s="106">
        <v>5.05</v>
      </c>
    </row>
    <row r="9225" spans="11:11" x14ac:dyDescent="0.25">
      <c r="K9225" s="106">
        <v>5.05</v>
      </c>
    </row>
    <row r="9226" spans="11:11" x14ac:dyDescent="0.25">
      <c r="K9226" s="106">
        <v>5.05</v>
      </c>
    </row>
    <row r="9227" spans="11:11" x14ac:dyDescent="0.25">
      <c r="K9227" s="106">
        <v>5.05</v>
      </c>
    </row>
    <row r="9228" spans="11:11" x14ac:dyDescent="0.25">
      <c r="K9228" s="106">
        <v>5.05</v>
      </c>
    </row>
    <row r="9229" spans="11:11" x14ac:dyDescent="0.25">
      <c r="K9229" s="106">
        <v>5.05</v>
      </c>
    </row>
    <row r="9230" spans="11:11" x14ac:dyDescent="0.25">
      <c r="K9230" s="106">
        <v>5.05</v>
      </c>
    </row>
    <row r="9231" spans="11:11" x14ac:dyDescent="0.25">
      <c r="K9231" s="106">
        <v>5.05</v>
      </c>
    </row>
    <row r="9232" spans="11:11" x14ac:dyDescent="0.25">
      <c r="K9232" s="106">
        <v>5.05</v>
      </c>
    </row>
    <row r="9233" spans="11:11" x14ac:dyDescent="0.25">
      <c r="K9233" s="106">
        <v>5.05</v>
      </c>
    </row>
    <row r="9234" spans="11:11" x14ac:dyDescent="0.25">
      <c r="K9234" s="106">
        <v>5.05</v>
      </c>
    </row>
    <row r="9235" spans="11:11" x14ac:dyDescent="0.25">
      <c r="K9235" s="106">
        <v>5.05</v>
      </c>
    </row>
    <row r="9236" spans="11:11" x14ac:dyDescent="0.25">
      <c r="K9236" s="106">
        <v>5.05</v>
      </c>
    </row>
    <row r="9237" spans="11:11" x14ac:dyDescent="0.25">
      <c r="K9237" s="106">
        <v>5.05</v>
      </c>
    </row>
    <row r="9238" spans="11:11" x14ac:dyDescent="0.25">
      <c r="K9238" s="106">
        <v>5.05</v>
      </c>
    </row>
    <row r="9239" spans="11:11" x14ac:dyDescent="0.25">
      <c r="K9239" s="106">
        <v>5.05</v>
      </c>
    </row>
    <row r="9240" spans="11:11" x14ac:dyDescent="0.25">
      <c r="K9240" s="106">
        <v>5.05</v>
      </c>
    </row>
    <row r="9241" spans="11:11" x14ac:dyDescent="0.25">
      <c r="K9241" s="106">
        <v>5.05</v>
      </c>
    </row>
    <row r="9242" spans="11:11" x14ac:dyDescent="0.25">
      <c r="K9242" s="106">
        <v>5.05</v>
      </c>
    </row>
    <row r="9243" spans="11:11" x14ac:dyDescent="0.25">
      <c r="K9243" s="106">
        <v>5.05</v>
      </c>
    </row>
    <row r="9244" spans="11:11" x14ac:dyDescent="0.25">
      <c r="K9244" s="106">
        <v>5.05</v>
      </c>
    </row>
    <row r="9245" spans="11:11" x14ac:dyDescent="0.25">
      <c r="K9245" s="106">
        <v>5.05</v>
      </c>
    </row>
    <row r="9246" spans="11:11" x14ac:dyDescent="0.25">
      <c r="K9246" s="106">
        <v>5.05</v>
      </c>
    </row>
    <row r="9247" spans="11:11" x14ac:dyDescent="0.25">
      <c r="K9247" s="106">
        <v>5.05</v>
      </c>
    </row>
    <row r="9248" spans="11:11" x14ac:dyDescent="0.25">
      <c r="K9248" s="106">
        <v>5.05</v>
      </c>
    </row>
    <row r="9249" spans="11:11" x14ac:dyDescent="0.25">
      <c r="K9249" s="106">
        <v>5.05</v>
      </c>
    </row>
    <row r="9250" spans="11:11" x14ac:dyDescent="0.25">
      <c r="K9250" s="106">
        <v>5.05</v>
      </c>
    </row>
    <row r="9251" spans="11:11" x14ac:dyDescent="0.25">
      <c r="K9251" s="106">
        <v>5.05</v>
      </c>
    </row>
    <row r="9252" spans="11:11" x14ac:dyDescent="0.25">
      <c r="K9252" s="106">
        <v>5.05</v>
      </c>
    </row>
    <row r="9253" spans="11:11" x14ac:dyDescent="0.25">
      <c r="K9253" s="106">
        <v>5.05</v>
      </c>
    </row>
    <row r="9254" spans="11:11" x14ac:dyDescent="0.25">
      <c r="K9254" s="106">
        <v>5.05</v>
      </c>
    </row>
    <row r="9255" spans="11:11" x14ac:dyDescent="0.25">
      <c r="K9255" s="106">
        <v>5.05</v>
      </c>
    </row>
    <row r="9256" spans="11:11" x14ac:dyDescent="0.25">
      <c r="K9256" s="106">
        <v>5.05</v>
      </c>
    </row>
    <row r="9257" spans="11:11" x14ac:dyDescent="0.25">
      <c r="K9257" s="106">
        <v>5.05</v>
      </c>
    </row>
    <row r="9258" spans="11:11" x14ac:dyDescent="0.25">
      <c r="K9258" s="106">
        <v>5.05</v>
      </c>
    </row>
    <row r="9259" spans="11:11" x14ac:dyDescent="0.25">
      <c r="K9259" s="106">
        <v>5.05</v>
      </c>
    </row>
    <row r="9260" spans="11:11" x14ac:dyDescent="0.25">
      <c r="K9260" s="106">
        <v>5.05</v>
      </c>
    </row>
    <row r="9261" spans="11:11" x14ac:dyDescent="0.25">
      <c r="K9261" s="106">
        <v>5.05</v>
      </c>
    </row>
    <row r="9262" spans="11:11" x14ac:dyDescent="0.25">
      <c r="K9262" s="106">
        <v>5.05</v>
      </c>
    </row>
    <row r="9263" spans="11:11" x14ac:dyDescent="0.25">
      <c r="K9263" s="106">
        <v>5.05</v>
      </c>
    </row>
    <row r="9264" spans="11:11" x14ac:dyDescent="0.25">
      <c r="K9264" s="106">
        <v>5.05</v>
      </c>
    </row>
    <row r="9265" spans="11:11" x14ac:dyDescent="0.25">
      <c r="K9265" s="106">
        <v>5.05</v>
      </c>
    </row>
    <row r="9266" spans="11:11" x14ac:dyDescent="0.25">
      <c r="K9266" s="106">
        <v>5.05</v>
      </c>
    </row>
    <row r="9267" spans="11:11" x14ac:dyDescent="0.25">
      <c r="K9267" s="106">
        <v>5.05</v>
      </c>
    </row>
    <row r="9268" spans="11:11" x14ac:dyDescent="0.25">
      <c r="K9268" s="106">
        <v>5.05</v>
      </c>
    </row>
    <row r="9269" spans="11:11" x14ac:dyDescent="0.25">
      <c r="K9269" s="106">
        <v>5.05</v>
      </c>
    </row>
    <row r="9270" spans="11:11" x14ac:dyDescent="0.25">
      <c r="K9270" s="106">
        <v>5.05</v>
      </c>
    </row>
    <row r="9271" spans="11:11" x14ac:dyDescent="0.25">
      <c r="K9271" s="106">
        <v>5.05</v>
      </c>
    </row>
    <row r="9272" spans="11:11" x14ac:dyDescent="0.25">
      <c r="K9272" s="106">
        <v>5.05</v>
      </c>
    </row>
    <row r="9273" spans="11:11" x14ac:dyDescent="0.25">
      <c r="K9273" s="106">
        <v>5.05</v>
      </c>
    </row>
    <row r="9274" spans="11:11" x14ac:dyDescent="0.25">
      <c r="K9274" s="106">
        <v>5.05</v>
      </c>
    </row>
    <row r="9275" spans="11:11" x14ac:dyDescent="0.25">
      <c r="K9275" s="106">
        <v>5.05</v>
      </c>
    </row>
    <row r="9276" spans="11:11" x14ac:dyDescent="0.25">
      <c r="K9276" s="106">
        <v>5.05</v>
      </c>
    </row>
    <row r="9277" spans="11:11" x14ac:dyDescent="0.25">
      <c r="K9277" s="106">
        <v>5.05</v>
      </c>
    </row>
    <row r="9278" spans="11:11" x14ac:dyDescent="0.25">
      <c r="K9278" s="106">
        <v>5.05</v>
      </c>
    </row>
    <row r="9279" spans="11:11" x14ac:dyDescent="0.25">
      <c r="K9279" s="106">
        <v>5.05</v>
      </c>
    </row>
    <row r="9280" spans="11:11" x14ac:dyDescent="0.25">
      <c r="K9280" s="106">
        <v>5.05</v>
      </c>
    </row>
    <row r="9281" spans="11:11" x14ac:dyDescent="0.25">
      <c r="K9281" s="106">
        <v>5.05</v>
      </c>
    </row>
    <row r="9282" spans="11:11" x14ac:dyDescent="0.25">
      <c r="K9282" s="106">
        <v>5.05</v>
      </c>
    </row>
    <row r="9283" spans="11:11" x14ac:dyDescent="0.25">
      <c r="K9283" s="106">
        <v>5.05</v>
      </c>
    </row>
    <row r="9284" spans="11:11" x14ac:dyDescent="0.25">
      <c r="K9284" s="106">
        <v>5.05</v>
      </c>
    </row>
    <row r="9285" spans="11:11" x14ac:dyDescent="0.25">
      <c r="K9285" s="106">
        <v>5.05</v>
      </c>
    </row>
    <row r="9286" spans="11:11" x14ac:dyDescent="0.25">
      <c r="K9286" s="106">
        <v>5.05</v>
      </c>
    </row>
    <row r="9287" spans="11:11" x14ac:dyDescent="0.25">
      <c r="K9287" s="106">
        <v>5.05</v>
      </c>
    </row>
    <row r="9288" spans="11:11" x14ac:dyDescent="0.25">
      <c r="K9288" s="106">
        <v>5.05</v>
      </c>
    </row>
    <row r="9289" spans="11:11" x14ac:dyDescent="0.25">
      <c r="K9289" s="106">
        <v>5.05</v>
      </c>
    </row>
    <row r="9290" spans="11:11" x14ac:dyDescent="0.25">
      <c r="K9290" s="106">
        <v>5.05</v>
      </c>
    </row>
    <row r="9291" spans="11:11" x14ac:dyDescent="0.25">
      <c r="K9291" s="106">
        <v>5.05</v>
      </c>
    </row>
    <row r="9292" spans="11:11" x14ac:dyDescent="0.25">
      <c r="K9292" s="106">
        <v>5.05</v>
      </c>
    </row>
    <row r="9293" spans="11:11" x14ac:dyDescent="0.25">
      <c r="K9293" s="106">
        <v>5.05</v>
      </c>
    </row>
    <row r="9294" spans="11:11" x14ac:dyDescent="0.25">
      <c r="K9294" s="106">
        <v>5.05</v>
      </c>
    </row>
    <row r="9295" spans="11:11" x14ac:dyDescent="0.25">
      <c r="K9295" s="106">
        <v>5.05</v>
      </c>
    </row>
    <row r="9296" spans="11:11" x14ac:dyDescent="0.25">
      <c r="K9296" s="106">
        <v>5.05</v>
      </c>
    </row>
    <row r="9297" spans="11:11" x14ac:dyDescent="0.25">
      <c r="K9297" s="106">
        <v>5.05</v>
      </c>
    </row>
    <row r="9298" spans="11:11" x14ac:dyDescent="0.25">
      <c r="K9298" s="106">
        <v>5.05</v>
      </c>
    </row>
    <row r="9299" spans="11:11" x14ac:dyDescent="0.25">
      <c r="K9299" s="106">
        <v>5.05</v>
      </c>
    </row>
    <row r="9300" spans="11:11" x14ac:dyDescent="0.25">
      <c r="K9300" s="106">
        <v>5.05</v>
      </c>
    </row>
    <row r="9301" spans="11:11" x14ac:dyDescent="0.25">
      <c r="K9301" s="106">
        <v>5.05</v>
      </c>
    </row>
    <row r="9302" spans="11:11" x14ac:dyDescent="0.25">
      <c r="K9302" s="106">
        <v>5.05</v>
      </c>
    </row>
    <row r="9303" spans="11:11" x14ac:dyDescent="0.25">
      <c r="K9303" s="106">
        <v>5.05</v>
      </c>
    </row>
    <row r="9304" spans="11:11" x14ac:dyDescent="0.25">
      <c r="K9304" s="106">
        <v>5.05</v>
      </c>
    </row>
    <row r="9305" spans="11:11" x14ac:dyDescent="0.25">
      <c r="K9305" s="106">
        <v>5.05</v>
      </c>
    </row>
    <row r="9306" spans="11:11" x14ac:dyDescent="0.25">
      <c r="K9306" s="106">
        <v>5.05</v>
      </c>
    </row>
    <row r="9307" spans="11:11" x14ac:dyDescent="0.25">
      <c r="K9307" s="106">
        <v>5.05</v>
      </c>
    </row>
    <row r="9308" spans="11:11" x14ac:dyDescent="0.25">
      <c r="K9308" s="106">
        <v>5.05</v>
      </c>
    </row>
    <row r="9309" spans="11:11" x14ac:dyDescent="0.25">
      <c r="K9309" s="106">
        <v>5.05</v>
      </c>
    </row>
    <row r="9310" spans="11:11" x14ac:dyDescent="0.25">
      <c r="K9310" s="106">
        <v>5.05</v>
      </c>
    </row>
    <row r="9311" spans="11:11" x14ac:dyDescent="0.25">
      <c r="K9311" s="106">
        <v>5.05</v>
      </c>
    </row>
    <row r="9312" spans="11:11" x14ac:dyDescent="0.25">
      <c r="K9312" s="106">
        <v>5.05</v>
      </c>
    </row>
    <row r="9313" spans="11:11" x14ac:dyDescent="0.25">
      <c r="K9313" s="106">
        <v>5.05</v>
      </c>
    </row>
    <row r="9314" spans="11:11" x14ac:dyDescent="0.25">
      <c r="K9314" s="106">
        <v>5.05</v>
      </c>
    </row>
    <row r="9315" spans="11:11" x14ac:dyDescent="0.25">
      <c r="K9315" s="106">
        <v>5.05</v>
      </c>
    </row>
    <row r="9316" spans="11:11" x14ac:dyDescent="0.25">
      <c r="K9316" s="106">
        <v>5.05</v>
      </c>
    </row>
    <row r="9317" spans="11:11" x14ac:dyDescent="0.25">
      <c r="K9317" s="106">
        <v>5.05</v>
      </c>
    </row>
    <row r="9318" spans="11:11" x14ac:dyDescent="0.25">
      <c r="K9318" s="106">
        <v>5.05</v>
      </c>
    </row>
    <row r="9319" spans="11:11" x14ac:dyDescent="0.25">
      <c r="K9319" s="106">
        <v>5.05</v>
      </c>
    </row>
    <row r="9320" spans="11:11" x14ac:dyDescent="0.25">
      <c r="K9320" s="106">
        <v>5.05</v>
      </c>
    </row>
    <row r="9321" spans="11:11" x14ac:dyDescent="0.25">
      <c r="K9321" s="106">
        <v>5.05</v>
      </c>
    </row>
    <row r="9322" spans="11:11" x14ac:dyDescent="0.25">
      <c r="K9322" s="106">
        <v>5.05</v>
      </c>
    </row>
    <row r="9323" spans="11:11" x14ac:dyDescent="0.25">
      <c r="K9323" s="106">
        <v>5.05</v>
      </c>
    </row>
    <row r="9324" spans="11:11" x14ac:dyDescent="0.25">
      <c r="K9324" s="106">
        <v>5.05</v>
      </c>
    </row>
    <row r="9325" spans="11:11" x14ac:dyDescent="0.25">
      <c r="K9325" s="106">
        <v>5.05</v>
      </c>
    </row>
    <row r="9326" spans="11:11" x14ac:dyDescent="0.25">
      <c r="K9326" s="106">
        <v>5.05</v>
      </c>
    </row>
    <row r="9327" spans="11:11" x14ac:dyDescent="0.25">
      <c r="K9327" s="106">
        <v>5.05</v>
      </c>
    </row>
    <row r="9328" spans="11:11" x14ac:dyDescent="0.25">
      <c r="K9328" s="106">
        <v>5.05</v>
      </c>
    </row>
    <row r="9329" spans="11:11" x14ac:dyDescent="0.25">
      <c r="K9329" s="106">
        <v>5.05</v>
      </c>
    </row>
    <row r="9330" spans="11:11" x14ac:dyDescent="0.25">
      <c r="K9330" s="106">
        <v>5.05</v>
      </c>
    </row>
    <row r="9331" spans="11:11" x14ac:dyDescent="0.25">
      <c r="K9331" s="106">
        <v>5.05</v>
      </c>
    </row>
    <row r="9332" spans="11:11" x14ac:dyDescent="0.25">
      <c r="K9332" s="106">
        <v>5.05</v>
      </c>
    </row>
    <row r="9333" spans="11:11" x14ac:dyDescent="0.25">
      <c r="K9333" s="106">
        <v>5.05</v>
      </c>
    </row>
    <row r="9334" spans="11:11" x14ac:dyDescent="0.25">
      <c r="K9334" s="106">
        <v>5.05</v>
      </c>
    </row>
    <row r="9335" spans="11:11" x14ac:dyDescent="0.25">
      <c r="K9335" s="106">
        <v>5.05</v>
      </c>
    </row>
    <row r="9336" spans="11:11" x14ac:dyDescent="0.25">
      <c r="K9336" s="106">
        <v>5.05</v>
      </c>
    </row>
    <row r="9337" spans="11:11" x14ac:dyDescent="0.25">
      <c r="K9337" s="106">
        <v>5.05</v>
      </c>
    </row>
    <row r="9338" spans="11:11" x14ac:dyDescent="0.25">
      <c r="K9338" s="106">
        <v>5.05</v>
      </c>
    </row>
    <row r="9339" spans="11:11" x14ac:dyDescent="0.25">
      <c r="K9339" s="106">
        <v>5.05</v>
      </c>
    </row>
    <row r="9340" spans="11:11" x14ac:dyDescent="0.25">
      <c r="K9340" s="106">
        <v>5.05</v>
      </c>
    </row>
    <row r="9341" spans="11:11" x14ac:dyDescent="0.25">
      <c r="K9341" s="106">
        <v>5.05</v>
      </c>
    </row>
    <row r="9342" spans="11:11" x14ac:dyDescent="0.25">
      <c r="K9342" s="106">
        <v>5.05</v>
      </c>
    </row>
    <row r="9343" spans="11:11" x14ac:dyDescent="0.25">
      <c r="K9343" s="106">
        <v>5.05</v>
      </c>
    </row>
    <row r="9344" spans="11:11" x14ac:dyDescent="0.25">
      <c r="K9344" s="106">
        <v>5.05</v>
      </c>
    </row>
    <row r="9345" spans="11:11" x14ac:dyDescent="0.25">
      <c r="K9345" s="106">
        <v>5.05</v>
      </c>
    </row>
    <row r="9346" spans="11:11" x14ac:dyDescent="0.25">
      <c r="K9346" s="106">
        <v>5.05</v>
      </c>
    </row>
    <row r="9347" spans="11:11" x14ac:dyDescent="0.25">
      <c r="K9347" s="106">
        <v>5.05</v>
      </c>
    </row>
    <row r="9348" spans="11:11" x14ac:dyDescent="0.25">
      <c r="K9348" s="106">
        <v>5.05</v>
      </c>
    </row>
    <row r="9349" spans="11:11" x14ac:dyDescent="0.25">
      <c r="K9349" s="106">
        <v>5.05</v>
      </c>
    </row>
    <row r="9350" spans="11:11" x14ac:dyDescent="0.25">
      <c r="K9350" s="106">
        <v>5.05</v>
      </c>
    </row>
    <row r="9351" spans="11:11" x14ac:dyDescent="0.25">
      <c r="K9351" s="106">
        <v>5.05</v>
      </c>
    </row>
    <row r="9352" spans="11:11" x14ac:dyDescent="0.25">
      <c r="K9352" s="106">
        <v>5.05</v>
      </c>
    </row>
    <row r="9353" spans="11:11" x14ac:dyDescent="0.25">
      <c r="K9353" s="106">
        <v>5.05</v>
      </c>
    </row>
    <row r="9354" spans="11:11" x14ac:dyDescent="0.25">
      <c r="K9354" s="106">
        <v>5.05</v>
      </c>
    </row>
    <row r="9355" spans="11:11" x14ac:dyDescent="0.25">
      <c r="K9355" s="106">
        <v>5.05</v>
      </c>
    </row>
    <row r="9356" spans="11:11" x14ac:dyDescent="0.25">
      <c r="K9356" s="106">
        <v>5.05</v>
      </c>
    </row>
    <row r="9357" spans="11:11" x14ac:dyDescent="0.25">
      <c r="K9357" s="106">
        <v>5.05</v>
      </c>
    </row>
    <row r="9358" spans="11:11" x14ac:dyDescent="0.25">
      <c r="K9358" s="106">
        <v>5.05</v>
      </c>
    </row>
    <row r="9359" spans="11:11" x14ac:dyDescent="0.25">
      <c r="K9359" s="106">
        <v>5.05</v>
      </c>
    </row>
    <row r="9360" spans="11:11" x14ac:dyDescent="0.25">
      <c r="K9360" s="106">
        <v>5.05</v>
      </c>
    </row>
    <row r="9361" spans="11:11" x14ac:dyDescent="0.25">
      <c r="K9361" s="106">
        <v>5.05</v>
      </c>
    </row>
    <row r="9362" spans="11:11" x14ac:dyDescent="0.25">
      <c r="K9362" s="106">
        <v>5.05</v>
      </c>
    </row>
    <row r="9363" spans="11:11" x14ac:dyDescent="0.25">
      <c r="K9363" s="106">
        <v>5.05</v>
      </c>
    </row>
    <row r="9364" spans="11:11" x14ac:dyDescent="0.25">
      <c r="K9364" s="106">
        <v>5.05</v>
      </c>
    </row>
    <row r="9365" spans="11:11" x14ac:dyDescent="0.25">
      <c r="K9365" s="106">
        <v>5.05</v>
      </c>
    </row>
    <row r="9366" spans="11:11" x14ac:dyDescent="0.25">
      <c r="K9366" s="106">
        <v>5.05</v>
      </c>
    </row>
    <row r="9367" spans="11:11" x14ac:dyDescent="0.25">
      <c r="K9367" s="106">
        <v>5.05</v>
      </c>
    </row>
    <row r="9368" spans="11:11" x14ac:dyDescent="0.25">
      <c r="K9368" s="106">
        <v>5.05</v>
      </c>
    </row>
    <row r="9369" spans="11:11" x14ac:dyDescent="0.25">
      <c r="K9369" s="106">
        <v>5.05</v>
      </c>
    </row>
    <row r="9370" spans="11:11" x14ac:dyDescent="0.25">
      <c r="K9370" s="106">
        <v>5.05</v>
      </c>
    </row>
    <row r="9371" spans="11:11" x14ac:dyDescent="0.25">
      <c r="K9371" s="106">
        <v>5.05</v>
      </c>
    </row>
    <row r="9372" spans="11:11" x14ac:dyDescent="0.25">
      <c r="K9372" s="106">
        <v>5.05</v>
      </c>
    </row>
    <row r="9373" spans="11:11" x14ac:dyDescent="0.25">
      <c r="K9373" s="106">
        <v>5.05</v>
      </c>
    </row>
    <row r="9374" spans="11:11" x14ac:dyDescent="0.25">
      <c r="K9374" s="106">
        <v>5.05</v>
      </c>
    </row>
    <row r="9375" spans="11:11" x14ac:dyDescent="0.25">
      <c r="K9375" s="106">
        <v>5.05</v>
      </c>
    </row>
    <row r="9376" spans="11:11" x14ac:dyDescent="0.25">
      <c r="K9376" s="106">
        <v>5.05</v>
      </c>
    </row>
    <row r="9377" spans="11:11" x14ac:dyDescent="0.25">
      <c r="K9377" s="106">
        <v>5.05</v>
      </c>
    </row>
    <row r="9378" spans="11:11" x14ac:dyDescent="0.25">
      <c r="K9378" s="106">
        <v>5.05</v>
      </c>
    </row>
    <row r="9379" spans="11:11" x14ac:dyDescent="0.25">
      <c r="K9379" s="106">
        <v>5.05</v>
      </c>
    </row>
    <row r="9380" spans="11:11" x14ac:dyDescent="0.25">
      <c r="K9380" s="106">
        <v>5.05</v>
      </c>
    </row>
    <row r="9381" spans="11:11" x14ac:dyDescent="0.25">
      <c r="K9381" s="106">
        <v>5.05</v>
      </c>
    </row>
    <row r="9382" spans="11:11" x14ac:dyDescent="0.25">
      <c r="K9382" s="106">
        <v>5.05</v>
      </c>
    </row>
    <row r="9383" spans="11:11" x14ac:dyDescent="0.25">
      <c r="K9383" s="106">
        <v>5.05</v>
      </c>
    </row>
    <row r="9384" spans="11:11" x14ac:dyDescent="0.25">
      <c r="K9384" s="106">
        <v>5.05</v>
      </c>
    </row>
    <row r="9385" spans="11:11" x14ac:dyDescent="0.25">
      <c r="K9385" s="106">
        <v>5.05</v>
      </c>
    </row>
    <row r="9386" spans="11:11" x14ac:dyDescent="0.25">
      <c r="K9386" s="106">
        <v>5.05</v>
      </c>
    </row>
    <row r="9387" spans="11:11" x14ac:dyDescent="0.25">
      <c r="K9387" s="106">
        <v>5.05</v>
      </c>
    </row>
    <row r="9388" spans="11:11" x14ac:dyDescent="0.25">
      <c r="K9388" s="106">
        <v>5.05</v>
      </c>
    </row>
    <row r="9389" spans="11:11" x14ac:dyDescent="0.25">
      <c r="K9389" s="106">
        <v>5.05</v>
      </c>
    </row>
    <row r="9390" spans="11:11" x14ac:dyDescent="0.25">
      <c r="K9390" s="106">
        <v>5.05</v>
      </c>
    </row>
    <row r="9391" spans="11:11" x14ac:dyDescent="0.25">
      <c r="K9391" s="106">
        <v>5.05</v>
      </c>
    </row>
    <row r="9392" spans="11:11" x14ac:dyDescent="0.25">
      <c r="K9392" s="106">
        <v>5.05</v>
      </c>
    </row>
    <row r="9393" spans="11:11" x14ac:dyDescent="0.25">
      <c r="K9393" s="106">
        <v>5.05</v>
      </c>
    </row>
    <row r="9394" spans="11:11" x14ac:dyDescent="0.25">
      <c r="K9394" s="106">
        <v>5.05</v>
      </c>
    </row>
    <row r="9395" spans="11:11" x14ac:dyDescent="0.25">
      <c r="K9395" s="106">
        <v>5.05</v>
      </c>
    </row>
    <row r="9396" spans="11:11" x14ac:dyDescent="0.25">
      <c r="K9396" s="106">
        <v>5.05</v>
      </c>
    </row>
    <row r="9397" spans="11:11" x14ac:dyDescent="0.25">
      <c r="K9397" s="106">
        <v>5.05</v>
      </c>
    </row>
    <row r="9398" spans="11:11" x14ac:dyDescent="0.25">
      <c r="K9398" s="106">
        <v>5.05</v>
      </c>
    </row>
    <row r="9399" spans="11:11" x14ac:dyDescent="0.25">
      <c r="K9399" s="106">
        <v>5.05</v>
      </c>
    </row>
    <row r="9400" spans="11:11" x14ac:dyDescent="0.25">
      <c r="K9400" s="106">
        <v>5.05</v>
      </c>
    </row>
    <row r="9401" spans="11:11" x14ac:dyDescent="0.25">
      <c r="K9401" s="106">
        <v>5.05</v>
      </c>
    </row>
    <row r="9402" spans="11:11" x14ac:dyDescent="0.25">
      <c r="K9402" s="106">
        <v>5.05</v>
      </c>
    </row>
    <row r="9403" spans="11:11" x14ac:dyDescent="0.25">
      <c r="K9403" s="106">
        <v>5.05</v>
      </c>
    </row>
    <row r="9404" spans="11:11" x14ac:dyDescent="0.25">
      <c r="K9404" s="106">
        <v>5.05</v>
      </c>
    </row>
    <row r="9405" spans="11:11" x14ac:dyDescent="0.25">
      <c r="K9405" s="106">
        <v>5.05</v>
      </c>
    </row>
    <row r="9406" spans="11:11" x14ac:dyDescent="0.25">
      <c r="K9406" s="106">
        <v>5.05</v>
      </c>
    </row>
    <row r="9407" spans="11:11" x14ac:dyDescent="0.25">
      <c r="K9407" s="106">
        <v>5.05</v>
      </c>
    </row>
    <row r="9408" spans="11:11" x14ac:dyDescent="0.25">
      <c r="K9408" s="106">
        <v>5.05</v>
      </c>
    </row>
    <row r="9409" spans="11:11" x14ac:dyDescent="0.25">
      <c r="K9409" s="106">
        <v>5.05</v>
      </c>
    </row>
    <row r="9410" spans="11:11" x14ac:dyDescent="0.25">
      <c r="K9410" s="106">
        <v>5.05</v>
      </c>
    </row>
    <row r="9411" spans="11:11" x14ac:dyDescent="0.25">
      <c r="K9411" s="106">
        <v>5.05</v>
      </c>
    </row>
    <row r="9412" spans="11:11" x14ac:dyDescent="0.25">
      <c r="K9412" s="106">
        <v>5.05</v>
      </c>
    </row>
    <row r="9413" spans="11:11" x14ac:dyDescent="0.25">
      <c r="K9413" s="106">
        <v>5.05</v>
      </c>
    </row>
    <row r="9414" spans="11:11" x14ac:dyDescent="0.25">
      <c r="K9414" s="106">
        <v>5.05</v>
      </c>
    </row>
    <row r="9415" spans="11:11" x14ac:dyDescent="0.25">
      <c r="K9415" s="106">
        <v>5.05</v>
      </c>
    </row>
    <row r="9416" spans="11:11" x14ac:dyDescent="0.25">
      <c r="K9416" s="106">
        <v>5.05</v>
      </c>
    </row>
    <row r="9417" spans="11:11" x14ac:dyDescent="0.25">
      <c r="K9417" s="106">
        <v>5.05</v>
      </c>
    </row>
    <row r="9418" spans="11:11" x14ac:dyDescent="0.25">
      <c r="K9418" s="106">
        <v>5.05</v>
      </c>
    </row>
    <row r="9419" spans="11:11" x14ac:dyDescent="0.25">
      <c r="K9419" s="106">
        <v>5.05</v>
      </c>
    </row>
    <row r="9420" spans="11:11" x14ac:dyDescent="0.25">
      <c r="K9420" s="106">
        <v>5.05</v>
      </c>
    </row>
    <row r="9421" spans="11:11" x14ac:dyDescent="0.25">
      <c r="K9421" s="106">
        <v>5.05</v>
      </c>
    </row>
    <row r="9422" spans="11:11" x14ac:dyDescent="0.25">
      <c r="K9422" s="106">
        <v>5.05</v>
      </c>
    </row>
    <row r="9423" spans="11:11" x14ac:dyDescent="0.25">
      <c r="K9423" s="106">
        <v>5.05</v>
      </c>
    </row>
    <row r="9424" spans="11:11" x14ac:dyDescent="0.25">
      <c r="K9424" s="106">
        <v>5.05</v>
      </c>
    </row>
    <row r="9425" spans="11:11" x14ac:dyDescent="0.25">
      <c r="K9425" s="106">
        <v>5.05</v>
      </c>
    </row>
    <row r="9426" spans="11:11" x14ac:dyDescent="0.25">
      <c r="K9426" s="106">
        <v>5.05</v>
      </c>
    </row>
    <row r="9427" spans="11:11" x14ac:dyDescent="0.25">
      <c r="K9427" s="106">
        <v>5.05</v>
      </c>
    </row>
    <row r="9428" spans="11:11" x14ac:dyDescent="0.25">
      <c r="K9428" s="106">
        <v>5.05</v>
      </c>
    </row>
    <row r="9429" spans="11:11" x14ac:dyDescent="0.25">
      <c r="K9429" s="106">
        <v>5.05</v>
      </c>
    </row>
    <row r="9430" spans="11:11" x14ac:dyDescent="0.25">
      <c r="K9430" s="106">
        <v>5.05</v>
      </c>
    </row>
    <row r="9431" spans="11:11" x14ac:dyDescent="0.25">
      <c r="K9431" s="106">
        <v>5.05</v>
      </c>
    </row>
    <row r="9432" spans="11:11" x14ac:dyDescent="0.25">
      <c r="K9432" s="106">
        <v>5.05</v>
      </c>
    </row>
    <row r="9433" spans="11:11" x14ac:dyDescent="0.25">
      <c r="K9433" s="106">
        <v>5.05</v>
      </c>
    </row>
    <row r="9434" spans="11:11" x14ac:dyDescent="0.25">
      <c r="K9434" s="106">
        <v>5.05</v>
      </c>
    </row>
    <row r="9435" spans="11:11" x14ac:dyDescent="0.25">
      <c r="K9435" s="106">
        <v>5.05</v>
      </c>
    </row>
    <row r="9436" spans="11:11" x14ac:dyDescent="0.25">
      <c r="K9436" s="106">
        <v>5.05</v>
      </c>
    </row>
    <row r="9437" spans="11:11" x14ac:dyDescent="0.25">
      <c r="K9437" s="106">
        <v>5.05</v>
      </c>
    </row>
    <row r="9438" spans="11:11" x14ac:dyDescent="0.25">
      <c r="K9438" s="106">
        <v>5.05</v>
      </c>
    </row>
    <row r="9439" spans="11:11" x14ac:dyDescent="0.25">
      <c r="K9439" s="106">
        <v>5.05</v>
      </c>
    </row>
    <row r="9440" spans="11:11" x14ac:dyDescent="0.25">
      <c r="K9440" s="106">
        <v>5.05</v>
      </c>
    </row>
    <row r="9441" spans="11:11" x14ac:dyDescent="0.25">
      <c r="K9441" s="106">
        <v>5.05</v>
      </c>
    </row>
    <row r="9442" spans="11:11" x14ac:dyDescent="0.25">
      <c r="K9442" s="106">
        <v>5.05</v>
      </c>
    </row>
    <row r="9443" spans="11:11" x14ac:dyDescent="0.25">
      <c r="K9443" s="106">
        <v>5.05</v>
      </c>
    </row>
    <row r="9444" spans="11:11" x14ac:dyDescent="0.25">
      <c r="K9444" s="106">
        <v>5.05</v>
      </c>
    </row>
    <row r="9445" spans="11:11" x14ac:dyDescent="0.25">
      <c r="K9445" s="106">
        <v>5.05</v>
      </c>
    </row>
    <row r="9446" spans="11:11" x14ac:dyDescent="0.25">
      <c r="K9446" s="106">
        <v>5.05</v>
      </c>
    </row>
    <row r="9447" spans="11:11" x14ac:dyDescent="0.25">
      <c r="K9447" s="106">
        <v>5.05</v>
      </c>
    </row>
    <row r="9448" spans="11:11" x14ac:dyDescent="0.25">
      <c r="K9448" s="106">
        <v>5.05</v>
      </c>
    </row>
    <row r="9449" spans="11:11" x14ac:dyDescent="0.25">
      <c r="K9449" s="106">
        <v>5.05</v>
      </c>
    </row>
    <row r="9450" spans="11:11" x14ac:dyDescent="0.25">
      <c r="K9450" s="106">
        <v>5.05</v>
      </c>
    </row>
    <row r="9451" spans="11:11" x14ac:dyDescent="0.25">
      <c r="K9451" s="106">
        <v>5.05</v>
      </c>
    </row>
    <row r="9452" spans="11:11" x14ac:dyDescent="0.25">
      <c r="K9452" s="106">
        <v>5.05</v>
      </c>
    </row>
    <row r="9453" spans="11:11" x14ac:dyDescent="0.25">
      <c r="K9453" s="106">
        <v>5.05</v>
      </c>
    </row>
    <row r="9454" spans="11:11" x14ac:dyDescent="0.25">
      <c r="K9454" s="106">
        <v>5.05</v>
      </c>
    </row>
    <row r="9455" spans="11:11" x14ac:dyDescent="0.25">
      <c r="K9455" s="106">
        <v>5.05</v>
      </c>
    </row>
    <row r="9456" spans="11:11" x14ac:dyDescent="0.25">
      <c r="K9456" s="106">
        <v>5.05</v>
      </c>
    </row>
    <row r="9457" spans="11:11" x14ac:dyDescent="0.25">
      <c r="K9457" s="106">
        <v>5.05</v>
      </c>
    </row>
    <row r="9458" spans="11:11" x14ac:dyDescent="0.25">
      <c r="K9458" s="106">
        <v>5.05</v>
      </c>
    </row>
    <row r="9459" spans="11:11" x14ac:dyDescent="0.25">
      <c r="K9459" s="106">
        <v>5.05</v>
      </c>
    </row>
    <row r="9460" spans="11:11" x14ac:dyDescent="0.25">
      <c r="K9460" s="106">
        <v>5.05</v>
      </c>
    </row>
    <row r="9461" spans="11:11" x14ac:dyDescent="0.25">
      <c r="K9461" s="106">
        <v>5.05</v>
      </c>
    </row>
    <row r="9462" spans="11:11" x14ac:dyDescent="0.25">
      <c r="K9462" s="106">
        <v>5.05</v>
      </c>
    </row>
    <row r="9463" spans="11:11" x14ac:dyDescent="0.25">
      <c r="K9463" s="106">
        <v>5.05</v>
      </c>
    </row>
    <row r="9464" spans="11:11" x14ac:dyDescent="0.25">
      <c r="K9464" s="106">
        <v>5.05</v>
      </c>
    </row>
    <row r="9465" spans="11:11" x14ac:dyDescent="0.25">
      <c r="K9465" s="106">
        <v>5.05</v>
      </c>
    </row>
    <row r="9466" spans="11:11" x14ac:dyDescent="0.25">
      <c r="K9466" s="106">
        <v>5.05</v>
      </c>
    </row>
    <row r="9467" spans="11:11" x14ac:dyDescent="0.25">
      <c r="K9467" s="106">
        <v>5.05</v>
      </c>
    </row>
    <row r="9468" spans="11:11" x14ac:dyDescent="0.25">
      <c r="K9468" s="106">
        <v>5.05</v>
      </c>
    </row>
    <row r="9469" spans="11:11" x14ac:dyDescent="0.25">
      <c r="K9469" s="106">
        <v>5.05</v>
      </c>
    </row>
    <row r="9470" spans="11:11" x14ac:dyDescent="0.25">
      <c r="K9470" s="106">
        <v>5.05</v>
      </c>
    </row>
    <row r="9471" spans="11:11" x14ac:dyDescent="0.25">
      <c r="K9471" s="106">
        <v>5.05</v>
      </c>
    </row>
    <row r="9472" spans="11:11" x14ac:dyDescent="0.25">
      <c r="K9472" s="106">
        <v>5.05</v>
      </c>
    </row>
    <row r="9473" spans="11:11" x14ac:dyDescent="0.25">
      <c r="K9473" s="106">
        <v>5.05</v>
      </c>
    </row>
    <row r="9474" spans="11:11" x14ac:dyDescent="0.25">
      <c r="K9474" s="106">
        <v>5.05</v>
      </c>
    </row>
    <row r="9475" spans="11:11" x14ac:dyDescent="0.25">
      <c r="K9475" s="106">
        <v>5.05</v>
      </c>
    </row>
    <row r="9476" spans="11:11" x14ac:dyDescent="0.25">
      <c r="K9476" s="106">
        <v>5.05</v>
      </c>
    </row>
    <row r="9477" spans="11:11" x14ac:dyDescent="0.25">
      <c r="K9477" s="106">
        <v>5.05</v>
      </c>
    </row>
    <row r="9478" spans="11:11" x14ac:dyDescent="0.25">
      <c r="K9478" s="106">
        <v>5.05</v>
      </c>
    </row>
    <row r="9479" spans="11:11" x14ac:dyDescent="0.25">
      <c r="K9479" s="106">
        <v>5.05</v>
      </c>
    </row>
    <row r="9480" spans="11:11" x14ac:dyDescent="0.25">
      <c r="K9480" s="106">
        <v>5.05</v>
      </c>
    </row>
    <row r="9481" spans="11:11" x14ac:dyDescent="0.25">
      <c r="K9481" s="106">
        <v>5.05</v>
      </c>
    </row>
    <row r="9482" spans="11:11" x14ac:dyDescent="0.25">
      <c r="K9482" s="106">
        <v>5.05</v>
      </c>
    </row>
    <row r="9483" spans="11:11" x14ac:dyDescent="0.25">
      <c r="K9483" s="106">
        <v>5.05</v>
      </c>
    </row>
    <row r="9484" spans="11:11" x14ac:dyDescent="0.25">
      <c r="K9484" s="106">
        <v>5.05</v>
      </c>
    </row>
    <row r="9485" spans="11:11" x14ac:dyDescent="0.25">
      <c r="K9485" s="106">
        <v>5.05</v>
      </c>
    </row>
    <row r="9486" spans="11:11" x14ac:dyDescent="0.25">
      <c r="K9486" s="106">
        <v>5.05</v>
      </c>
    </row>
    <row r="9487" spans="11:11" x14ac:dyDescent="0.25">
      <c r="K9487" s="106">
        <v>5.05</v>
      </c>
    </row>
    <row r="9488" spans="11:11" x14ac:dyDescent="0.25">
      <c r="K9488" s="106">
        <v>5.05</v>
      </c>
    </row>
    <row r="9489" spans="11:11" x14ac:dyDescent="0.25">
      <c r="K9489" s="106">
        <v>5.05</v>
      </c>
    </row>
    <row r="9490" spans="11:11" x14ac:dyDescent="0.25">
      <c r="K9490" s="106">
        <v>5.05</v>
      </c>
    </row>
    <row r="9491" spans="11:11" x14ac:dyDescent="0.25">
      <c r="K9491" s="106">
        <v>5.05</v>
      </c>
    </row>
    <row r="9492" spans="11:11" x14ac:dyDescent="0.25">
      <c r="K9492" s="106">
        <v>5.05</v>
      </c>
    </row>
    <row r="9493" spans="11:11" x14ac:dyDescent="0.25">
      <c r="K9493" s="106">
        <v>5.05</v>
      </c>
    </row>
    <row r="9494" spans="11:11" x14ac:dyDescent="0.25">
      <c r="K9494" s="106">
        <v>5.05</v>
      </c>
    </row>
    <row r="9495" spans="11:11" x14ac:dyDescent="0.25">
      <c r="K9495" s="106">
        <v>5.05</v>
      </c>
    </row>
    <row r="9496" spans="11:11" x14ac:dyDescent="0.25">
      <c r="K9496" s="106">
        <v>5.05</v>
      </c>
    </row>
    <row r="9497" spans="11:11" x14ac:dyDescent="0.25">
      <c r="K9497" s="106">
        <v>5.05</v>
      </c>
    </row>
    <row r="9498" spans="11:11" x14ac:dyDescent="0.25">
      <c r="K9498" s="106">
        <v>5.05</v>
      </c>
    </row>
    <row r="9499" spans="11:11" x14ac:dyDescent="0.25">
      <c r="K9499" s="106">
        <v>5.05</v>
      </c>
    </row>
    <row r="9500" spans="11:11" x14ac:dyDescent="0.25">
      <c r="K9500" s="106">
        <v>5.05</v>
      </c>
    </row>
    <row r="9501" spans="11:11" x14ac:dyDescent="0.25">
      <c r="K9501" s="106">
        <v>5.05</v>
      </c>
    </row>
    <row r="9502" spans="11:11" x14ac:dyDescent="0.25">
      <c r="K9502" s="106">
        <v>5.05</v>
      </c>
    </row>
    <row r="9503" spans="11:11" x14ac:dyDescent="0.25">
      <c r="K9503" s="106">
        <v>5.05</v>
      </c>
    </row>
    <row r="9504" spans="11:11" x14ac:dyDescent="0.25">
      <c r="K9504" s="106">
        <v>5.05</v>
      </c>
    </row>
    <row r="9505" spans="11:11" x14ac:dyDescent="0.25">
      <c r="K9505" s="106">
        <v>5.05</v>
      </c>
    </row>
    <row r="9506" spans="11:11" x14ac:dyDescent="0.25">
      <c r="K9506" s="106">
        <v>5.05</v>
      </c>
    </row>
    <row r="9507" spans="11:11" x14ac:dyDescent="0.25">
      <c r="K9507" s="106">
        <v>5.05</v>
      </c>
    </row>
    <row r="9508" spans="11:11" x14ac:dyDescent="0.25">
      <c r="K9508" s="106">
        <v>5.05</v>
      </c>
    </row>
    <row r="9509" spans="11:11" x14ac:dyDescent="0.25">
      <c r="K9509" s="106">
        <v>5.05</v>
      </c>
    </row>
    <row r="9510" spans="11:11" x14ac:dyDescent="0.25">
      <c r="K9510" s="106">
        <v>5.05</v>
      </c>
    </row>
    <row r="9511" spans="11:11" x14ac:dyDescent="0.25">
      <c r="K9511" s="106">
        <v>5.05</v>
      </c>
    </row>
    <row r="9512" spans="11:11" x14ac:dyDescent="0.25">
      <c r="K9512" s="106">
        <v>5.05</v>
      </c>
    </row>
    <row r="9513" spans="11:11" x14ac:dyDescent="0.25">
      <c r="K9513" s="106">
        <v>5.05</v>
      </c>
    </row>
    <row r="9514" spans="11:11" x14ac:dyDescent="0.25">
      <c r="K9514" s="106">
        <v>5.05</v>
      </c>
    </row>
    <row r="9515" spans="11:11" x14ac:dyDescent="0.25">
      <c r="K9515" s="106">
        <v>5.05</v>
      </c>
    </row>
    <row r="9516" spans="11:11" x14ac:dyDescent="0.25">
      <c r="K9516" s="106">
        <v>5.05</v>
      </c>
    </row>
    <row r="9517" spans="11:11" x14ac:dyDescent="0.25">
      <c r="K9517" s="106">
        <v>5.05</v>
      </c>
    </row>
    <row r="9518" spans="11:11" x14ac:dyDescent="0.25">
      <c r="K9518" s="106">
        <v>5.05</v>
      </c>
    </row>
    <row r="9519" spans="11:11" x14ac:dyDescent="0.25">
      <c r="K9519" s="106">
        <v>5.05</v>
      </c>
    </row>
    <row r="9520" spans="11:11" x14ac:dyDescent="0.25">
      <c r="K9520" s="106">
        <v>5.05</v>
      </c>
    </row>
    <row r="9521" spans="11:11" x14ac:dyDescent="0.25">
      <c r="K9521" s="106">
        <v>5.05</v>
      </c>
    </row>
    <row r="9522" spans="11:11" x14ac:dyDescent="0.25">
      <c r="K9522" s="106">
        <v>5.05</v>
      </c>
    </row>
    <row r="9523" spans="11:11" x14ac:dyDescent="0.25">
      <c r="K9523" s="106">
        <v>5.05</v>
      </c>
    </row>
    <row r="9524" spans="11:11" x14ac:dyDescent="0.25">
      <c r="K9524" s="106">
        <v>5.05</v>
      </c>
    </row>
    <row r="9525" spans="11:11" x14ac:dyDescent="0.25">
      <c r="K9525" s="106">
        <v>5.05</v>
      </c>
    </row>
    <row r="9526" spans="11:11" x14ac:dyDescent="0.25">
      <c r="K9526" s="106">
        <v>5.05</v>
      </c>
    </row>
    <row r="9527" spans="11:11" x14ac:dyDescent="0.25">
      <c r="K9527" s="106">
        <v>5.05</v>
      </c>
    </row>
    <row r="9528" spans="11:11" x14ac:dyDescent="0.25">
      <c r="K9528" s="106">
        <v>5.05</v>
      </c>
    </row>
    <row r="9529" spans="11:11" x14ac:dyDescent="0.25">
      <c r="K9529" s="106">
        <v>5.05</v>
      </c>
    </row>
    <row r="9530" spans="11:11" x14ac:dyDescent="0.25">
      <c r="K9530" s="106">
        <v>5.05</v>
      </c>
    </row>
    <row r="9531" spans="11:11" x14ac:dyDescent="0.25">
      <c r="K9531" s="106">
        <v>5.05</v>
      </c>
    </row>
    <row r="9532" spans="11:11" x14ac:dyDescent="0.25">
      <c r="K9532" s="106">
        <v>5.05</v>
      </c>
    </row>
    <row r="9533" spans="11:11" x14ac:dyDescent="0.25">
      <c r="K9533" s="106">
        <v>5.05</v>
      </c>
    </row>
    <row r="9534" spans="11:11" x14ac:dyDescent="0.25">
      <c r="K9534" s="106">
        <v>5.05</v>
      </c>
    </row>
    <row r="9535" spans="11:11" x14ac:dyDescent="0.25">
      <c r="K9535" s="106">
        <v>5.05</v>
      </c>
    </row>
    <row r="9536" spans="11:11" x14ac:dyDescent="0.25">
      <c r="K9536" s="106">
        <v>5.05</v>
      </c>
    </row>
    <row r="9537" spans="11:11" x14ac:dyDescent="0.25">
      <c r="K9537" s="106">
        <v>5.05</v>
      </c>
    </row>
    <row r="9538" spans="11:11" x14ac:dyDescent="0.25">
      <c r="K9538" s="106">
        <v>5.05</v>
      </c>
    </row>
    <row r="9539" spans="11:11" x14ac:dyDescent="0.25">
      <c r="K9539" s="106">
        <v>5.05</v>
      </c>
    </row>
    <row r="9540" spans="11:11" x14ac:dyDescent="0.25">
      <c r="K9540" s="106">
        <v>5.05</v>
      </c>
    </row>
    <row r="9541" spans="11:11" x14ac:dyDescent="0.25">
      <c r="K9541" s="106">
        <v>5.05</v>
      </c>
    </row>
    <row r="9542" spans="11:11" x14ac:dyDescent="0.25">
      <c r="K9542" s="106">
        <v>5.05</v>
      </c>
    </row>
    <row r="9543" spans="11:11" x14ac:dyDescent="0.25">
      <c r="K9543" s="106">
        <v>5.05</v>
      </c>
    </row>
    <row r="9544" spans="11:11" x14ac:dyDescent="0.25">
      <c r="K9544" s="106">
        <v>5.05</v>
      </c>
    </row>
    <row r="9545" spans="11:11" x14ac:dyDescent="0.25">
      <c r="K9545" s="106">
        <v>5.05</v>
      </c>
    </row>
    <row r="9546" spans="11:11" x14ac:dyDescent="0.25">
      <c r="K9546" s="106">
        <v>5.05</v>
      </c>
    </row>
    <row r="9547" spans="11:11" x14ac:dyDescent="0.25">
      <c r="K9547" s="106">
        <v>5.05</v>
      </c>
    </row>
    <row r="9548" spans="11:11" x14ac:dyDescent="0.25">
      <c r="K9548" s="106">
        <v>5.05</v>
      </c>
    </row>
    <row r="9549" spans="11:11" x14ac:dyDescent="0.25">
      <c r="K9549" s="106">
        <v>5.05</v>
      </c>
    </row>
    <row r="9550" spans="11:11" x14ac:dyDescent="0.25">
      <c r="K9550" s="106">
        <v>5.05</v>
      </c>
    </row>
    <row r="9551" spans="11:11" x14ac:dyDescent="0.25">
      <c r="K9551" s="106">
        <v>5.05</v>
      </c>
    </row>
    <row r="9552" spans="11:11" x14ac:dyDescent="0.25">
      <c r="K9552" s="106">
        <v>5.05</v>
      </c>
    </row>
    <row r="9553" spans="11:11" x14ac:dyDescent="0.25">
      <c r="K9553" s="106">
        <v>5.05</v>
      </c>
    </row>
    <row r="9554" spans="11:11" x14ac:dyDescent="0.25">
      <c r="K9554" s="106">
        <v>5.05</v>
      </c>
    </row>
    <row r="9555" spans="11:11" x14ac:dyDescent="0.25">
      <c r="K9555" s="106">
        <v>5.05</v>
      </c>
    </row>
    <row r="9556" spans="11:11" x14ac:dyDescent="0.25">
      <c r="K9556" s="106">
        <v>5.05</v>
      </c>
    </row>
    <row r="9557" spans="11:11" x14ac:dyDescent="0.25">
      <c r="K9557" s="106">
        <v>5.05</v>
      </c>
    </row>
    <row r="9558" spans="11:11" x14ac:dyDescent="0.25">
      <c r="K9558" s="106">
        <v>5.05</v>
      </c>
    </row>
    <row r="9559" spans="11:11" x14ac:dyDescent="0.25">
      <c r="K9559" s="106">
        <v>5.05</v>
      </c>
    </row>
    <row r="9560" spans="11:11" x14ac:dyDescent="0.25">
      <c r="K9560" s="106">
        <v>5.05</v>
      </c>
    </row>
    <row r="9561" spans="11:11" x14ac:dyDescent="0.25">
      <c r="K9561" s="106">
        <v>5.05</v>
      </c>
    </row>
    <row r="9562" spans="11:11" x14ac:dyDescent="0.25">
      <c r="K9562" s="106">
        <v>5.05</v>
      </c>
    </row>
    <row r="9563" spans="11:11" x14ac:dyDescent="0.25">
      <c r="K9563" s="106">
        <v>5.05</v>
      </c>
    </row>
    <row r="9564" spans="11:11" x14ac:dyDescent="0.25">
      <c r="K9564" s="106">
        <v>5.05</v>
      </c>
    </row>
    <row r="9565" spans="11:11" x14ac:dyDescent="0.25">
      <c r="K9565" s="106">
        <v>5.05</v>
      </c>
    </row>
    <row r="9566" spans="11:11" x14ac:dyDescent="0.25">
      <c r="K9566" s="106">
        <v>5.05</v>
      </c>
    </row>
    <row r="9567" spans="11:11" x14ac:dyDescent="0.25">
      <c r="K9567" s="106">
        <v>5.05</v>
      </c>
    </row>
    <row r="9568" spans="11:11" x14ac:dyDescent="0.25">
      <c r="K9568" s="106">
        <v>5.05</v>
      </c>
    </row>
    <row r="9569" spans="11:11" x14ac:dyDescent="0.25">
      <c r="K9569" s="106">
        <v>5.05</v>
      </c>
    </row>
    <row r="9570" spans="11:11" x14ac:dyDescent="0.25">
      <c r="K9570" s="106">
        <v>5.05</v>
      </c>
    </row>
    <row r="9571" spans="11:11" x14ac:dyDescent="0.25">
      <c r="K9571" s="106">
        <v>5.05</v>
      </c>
    </row>
    <row r="9572" spans="11:11" x14ac:dyDescent="0.25">
      <c r="K9572" s="106">
        <v>5.05</v>
      </c>
    </row>
    <row r="9573" spans="11:11" x14ac:dyDescent="0.25">
      <c r="K9573" s="106">
        <v>5.05</v>
      </c>
    </row>
    <row r="9574" spans="11:11" x14ac:dyDescent="0.25">
      <c r="K9574" s="106">
        <v>5.05</v>
      </c>
    </row>
    <row r="9575" spans="11:11" x14ac:dyDescent="0.25">
      <c r="K9575" s="106">
        <v>5.05</v>
      </c>
    </row>
    <row r="9576" spans="11:11" x14ac:dyDescent="0.25">
      <c r="K9576" s="106">
        <v>5.05</v>
      </c>
    </row>
    <row r="9577" spans="11:11" x14ac:dyDescent="0.25">
      <c r="K9577" s="106">
        <v>5.05</v>
      </c>
    </row>
    <row r="9578" spans="11:11" x14ac:dyDescent="0.25">
      <c r="K9578" s="106">
        <v>5.05</v>
      </c>
    </row>
    <row r="9579" spans="11:11" x14ac:dyDescent="0.25">
      <c r="K9579" s="106">
        <v>5.05</v>
      </c>
    </row>
    <row r="9580" spans="11:11" x14ac:dyDescent="0.25">
      <c r="K9580" s="106">
        <v>5.05</v>
      </c>
    </row>
    <row r="9581" spans="11:11" x14ac:dyDescent="0.25">
      <c r="K9581" s="106">
        <v>5.05</v>
      </c>
    </row>
    <row r="9582" spans="11:11" x14ac:dyDescent="0.25">
      <c r="K9582" s="106">
        <v>5.05</v>
      </c>
    </row>
    <row r="9583" spans="11:11" x14ac:dyDescent="0.25">
      <c r="K9583" s="106">
        <v>5.05</v>
      </c>
    </row>
    <row r="9584" spans="11:11" x14ac:dyDescent="0.25">
      <c r="K9584" s="106">
        <v>5.05</v>
      </c>
    </row>
    <row r="9585" spans="11:11" x14ac:dyDescent="0.25">
      <c r="K9585" s="106">
        <v>5.05</v>
      </c>
    </row>
    <row r="9586" spans="11:11" x14ac:dyDescent="0.25">
      <c r="K9586" s="106">
        <v>5.05</v>
      </c>
    </row>
    <row r="9587" spans="11:11" x14ac:dyDescent="0.25">
      <c r="K9587" s="106">
        <v>5.05</v>
      </c>
    </row>
    <row r="9588" spans="11:11" x14ac:dyDescent="0.25">
      <c r="K9588" s="106">
        <v>5.05</v>
      </c>
    </row>
    <row r="9589" spans="11:11" x14ac:dyDescent="0.25">
      <c r="K9589" s="106">
        <v>5.05</v>
      </c>
    </row>
    <row r="9590" spans="11:11" x14ac:dyDescent="0.25">
      <c r="K9590" s="106">
        <v>5.05</v>
      </c>
    </row>
    <row r="9591" spans="11:11" x14ac:dyDescent="0.25">
      <c r="K9591" s="106">
        <v>5.05</v>
      </c>
    </row>
    <row r="9592" spans="11:11" x14ac:dyDescent="0.25">
      <c r="K9592" s="106">
        <v>5.05</v>
      </c>
    </row>
    <row r="9593" spans="11:11" x14ac:dyDescent="0.25">
      <c r="K9593" s="106">
        <v>5.05</v>
      </c>
    </row>
    <row r="9594" spans="11:11" x14ac:dyDescent="0.25">
      <c r="K9594" s="106">
        <v>5.05</v>
      </c>
    </row>
    <row r="9595" spans="11:11" x14ac:dyDescent="0.25">
      <c r="K9595" s="106">
        <v>5.05</v>
      </c>
    </row>
    <row r="9596" spans="11:11" x14ac:dyDescent="0.25">
      <c r="K9596" s="106">
        <v>5.05</v>
      </c>
    </row>
    <row r="9597" spans="11:11" x14ac:dyDescent="0.25">
      <c r="K9597" s="106">
        <v>5.05</v>
      </c>
    </row>
    <row r="9598" spans="11:11" x14ac:dyDescent="0.25">
      <c r="K9598" s="106">
        <v>5.05</v>
      </c>
    </row>
    <row r="9599" spans="11:11" x14ac:dyDescent="0.25">
      <c r="K9599" s="106">
        <v>5.05</v>
      </c>
    </row>
    <row r="9600" spans="11:11" x14ac:dyDescent="0.25">
      <c r="K9600" s="106">
        <v>5.05</v>
      </c>
    </row>
    <row r="9601" spans="11:11" x14ac:dyDescent="0.25">
      <c r="K9601" s="106">
        <v>5.05</v>
      </c>
    </row>
    <row r="9602" spans="11:11" x14ac:dyDescent="0.25">
      <c r="K9602" s="106">
        <v>5.05</v>
      </c>
    </row>
    <row r="9603" spans="11:11" x14ac:dyDescent="0.25">
      <c r="K9603" s="106">
        <v>5.05</v>
      </c>
    </row>
    <row r="9604" spans="11:11" x14ac:dyDescent="0.25">
      <c r="K9604" s="106">
        <v>5.05</v>
      </c>
    </row>
    <row r="9605" spans="11:11" x14ac:dyDescent="0.25">
      <c r="K9605" s="106">
        <v>5.05</v>
      </c>
    </row>
    <row r="9606" spans="11:11" x14ac:dyDescent="0.25">
      <c r="K9606" s="106">
        <v>5.05</v>
      </c>
    </row>
    <row r="9607" spans="11:11" x14ac:dyDescent="0.25">
      <c r="K9607" s="106">
        <v>5.05</v>
      </c>
    </row>
    <row r="9608" spans="11:11" x14ac:dyDescent="0.25">
      <c r="K9608" s="106">
        <v>5.05</v>
      </c>
    </row>
    <row r="9609" spans="11:11" x14ac:dyDescent="0.25">
      <c r="K9609" s="106">
        <v>5.05</v>
      </c>
    </row>
    <row r="9610" spans="11:11" x14ac:dyDescent="0.25">
      <c r="K9610" s="106">
        <v>5.05</v>
      </c>
    </row>
    <row r="9611" spans="11:11" x14ac:dyDescent="0.25">
      <c r="K9611" s="106">
        <v>5.05</v>
      </c>
    </row>
    <row r="9612" spans="11:11" x14ac:dyDescent="0.25">
      <c r="K9612" s="106">
        <v>5.05</v>
      </c>
    </row>
    <row r="9613" spans="11:11" x14ac:dyDescent="0.25">
      <c r="K9613" s="106">
        <v>5.05</v>
      </c>
    </row>
    <row r="9614" spans="11:11" x14ac:dyDescent="0.25">
      <c r="K9614" s="106">
        <v>5.05</v>
      </c>
    </row>
    <row r="9615" spans="11:11" x14ac:dyDescent="0.25">
      <c r="K9615" s="106">
        <v>5.05</v>
      </c>
    </row>
    <row r="9616" spans="11:11" x14ac:dyDescent="0.25">
      <c r="K9616" s="106">
        <v>5.05</v>
      </c>
    </row>
    <row r="9617" spans="11:11" x14ac:dyDescent="0.25">
      <c r="K9617" s="106">
        <v>5.05</v>
      </c>
    </row>
    <row r="9618" spans="11:11" x14ac:dyDescent="0.25">
      <c r="K9618" s="106">
        <v>5.05</v>
      </c>
    </row>
    <row r="9619" spans="11:11" x14ac:dyDescent="0.25">
      <c r="K9619" s="106">
        <v>5.05</v>
      </c>
    </row>
    <row r="9620" spans="11:11" x14ac:dyDescent="0.25">
      <c r="K9620" s="106">
        <v>5.05</v>
      </c>
    </row>
    <row r="9621" spans="11:11" x14ac:dyDescent="0.25">
      <c r="K9621" s="106">
        <v>5.05</v>
      </c>
    </row>
    <row r="9622" spans="11:11" x14ac:dyDescent="0.25">
      <c r="K9622" s="106">
        <v>5.05</v>
      </c>
    </row>
    <row r="9623" spans="11:11" x14ac:dyDescent="0.25">
      <c r="K9623" s="106">
        <v>5.05</v>
      </c>
    </row>
    <row r="9624" spans="11:11" x14ac:dyDescent="0.25">
      <c r="K9624" s="106">
        <v>5.05</v>
      </c>
    </row>
    <row r="9625" spans="11:11" x14ac:dyDescent="0.25">
      <c r="K9625" s="106">
        <v>5.05</v>
      </c>
    </row>
    <row r="9626" spans="11:11" x14ac:dyDescent="0.25">
      <c r="K9626" s="106">
        <v>5.05</v>
      </c>
    </row>
    <row r="9627" spans="11:11" x14ac:dyDescent="0.25">
      <c r="K9627" s="106">
        <v>5.05</v>
      </c>
    </row>
    <row r="9628" spans="11:11" x14ac:dyDescent="0.25">
      <c r="K9628" s="106">
        <v>5.05</v>
      </c>
    </row>
    <row r="9629" spans="11:11" x14ac:dyDescent="0.25">
      <c r="K9629" s="106">
        <v>5.05</v>
      </c>
    </row>
    <row r="9630" spans="11:11" x14ac:dyDescent="0.25">
      <c r="K9630" s="106">
        <v>5.05</v>
      </c>
    </row>
    <row r="9631" spans="11:11" x14ac:dyDescent="0.25">
      <c r="K9631" s="106">
        <v>5.05</v>
      </c>
    </row>
    <row r="9632" spans="11:11" x14ac:dyDescent="0.25">
      <c r="K9632" s="106">
        <v>5.05</v>
      </c>
    </row>
    <row r="9633" spans="11:11" x14ac:dyDescent="0.25">
      <c r="K9633" s="106">
        <v>5.05</v>
      </c>
    </row>
    <row r="9634" spans="11:11" x14ac:dyDescent="0.25">
      <c r="K9634" s="106">
        <v>5.05</v>
      </c>
    </row>
    <row r="9635" spans="11:11" x14ac:dyDescent="0.25">
      <c r="K9635" s="106">
        <v>5.05</v>
      </c>
    </row>
    <row r="9636" spans="11:11" x14ac:dyDescent="0.25">
      <c r="K9636" s="106">
        <v>5.05</v>
      </c>
    </row>
    <row r="9637" spans="11:11" x14ac:dyDescent="0.25">
      <c r="K9637" s="106">
        <v>5.05</v>
      </c>
    </row>
    <row r="9638" spans="11:11" x14ac:dyDescent="0.25">
      <c r="K9638" s="106">
        <v>5.05</v>
      </c>
    </row>
    <row r="9639" spans="11:11" x14ac:dyDescent="0.25">
      <c r="K9639" s="106">
        <v>5.05</v>
      </c>
    </row>
    <row r="9640" spans="11:11" x14ac:dyDescent="0.25">
      <c r="K9640" s="106">
        <v>5.05</v>
      </c>
    </row>
    <row r="9641" spans="11:11" x14ac:dyDescent="0.25">
      <c r="K9641" s="106">
        <v>5.05</v>
      </c>
    </row>
    <row r="9642" spans="11:11" x14ac:dyDescent="0.25">
      <c r="K9642" s="106">
        <v>5.05</v>
      </c>
    </row>
    <row r="9643" spans="11:11" x14ac:dyDescent="0.25">
      <c r="K9643" s="106">
        <v>5.05</v>
      </c>
    </row>
    <row r="9644" spans="11:11" x14ac:dyDescent="0.25">
      <c r="K9644" s="106">
        <v>5.05</v>
      </c>
    </row>
    <row r="9645" spans="11:11" x14ac:dyDescent="0.25">
      <c r="K9645" s="106">
        <v>5.05</v>
      </c>
    </row>
    <row r="9646" spans="11:11" x14ac:dyDescent="0.25">
      <c r="K9646" s="106">
        <v>5.05</v>
      </c>
    </row>
    <row r="9647" spans="11:11" x14ac:dyDescent="0.25">
      <c r="K9647" s="106">
        <v>5.05</v>
      </c>
    </row>
    <row r="9648" spans="11:11" x14ac:dyDescent="0.25">
      <c r="K9648" s="106">
        <v>5.05</v>
      </c>
    </row>
    <row r="9649" spans="11:11" x14ac:dyDescent="0.25">
      <c r="K9649" s="106">
        <v>5.05</v>
      </c>
    </row>
    <row r="9650" spans="11:11" x14ac:dyDescent="0.25">
      <c r="K9650" s="106">
        <v>5.05</v>
      </c>
    </row>
    <row r="9651" spans="11:11" x14ac:dyDescent="0.25">
      <c r="K9651" s="106">
        <v>5.05</v>
      </c>
    </row>
    <row r="9652" spans="11:11" x14ac:dyDescent="0.25">
      <c r="K9652" s="106">
        <v>5.05</v>
      </c>
    </row>
    <row r="9653" spans="11:11" x14ac:dyDescent="0.25">
      <c r="K9653" s="106">
        <v>5.05</v>
      </c>
    </row>
    <row r="9654" spans="11:11" x14ac:dyDescent="0.25">
      <c r="K9654" s="106">
        <v>5.05</v>
      </c>
    </row>
    <row r="9655" spans="11:11" x14ac:dyDescent="0.25">
      <c r="K9655" s="106">
        <v>5.05</v>
      </c>
    </row>
    <row r="9656" spans="11:11" x14ac:dyDescent="0.25">
      <c r="K9656" s="106">
        <v>5.05</v>
      </c>
    </row>
    <row r="9657" spans="11:11" x14ac:dyDescent="0.25">
      <c r="K9657" s="106">
        <v>5.05</v>
      </c>
    </row>
    <row r="9658" spans="11:11" x14ac:dyDescent="0.25">
      <c r="K9658" s="106">
        <v>5.05</v>
      </c>
    </row>
    <row r="9659" spans="11:11" x14ac:dyDescent="0.25">
      <c r="K9659" s="106">
        <v>5.05</v>
      </c>
    </row>
    <row r="9660" spans="11:11" x14ac:dyDescent="0.25">
      <c r="K9660" s="106">
        <v>5.05</v>
      </c>
    </row>
    <row r="9661" spans="11:11" x14ac:dyDescent="0.25">
      <c r="K9661" s="106">
        <v>5.05</v>
      </c>
    </row>
    <row r="9662" spans="11:11" x14ac:dyDescent="0.25">
      <c r="K9662" s="106">
        <v>5.05</v>
      </c>
    </row>
    <row r="9663" spans="11:11" x14ac:dyDescent="0.25">
      <c r="K9663" s="106">
        <v>5.05</v>
      </c>
    </row>
    <row r="9664" spans="11:11" x14ac:dyDescent="0.25">
      <c r="K9664" s="106">
        <v>5.05</v>
      </c>
    </row>
    <row r="9665" spans="11:11" x14ac:dyDescent="0.25">
      <c r="K9665" s="106">
        <v>5.05</v>
      </c>
    </row>
    <row r="9666" spans="11:11" x14ac:dyDescent="0.25">
      <c r="K9666" s="106">
        <v>5.05</v>
      </c>
    </row>
    <row r="9667" spans="11:11" x14ac:dyDescent="0.25">
      <c r="K9667" s="106">
        <v>5.05</v>
      </c>
    </row>
    <row r="9668" spans="11:11" x14ac:dyDescent="0.25">
      <c r="K9668" s="106">
        <v>5.05</v>
      </c>
    </row>
    <row r="9669" spans="11:11" x14ac:dyDescent="0.25">
      <c r="K9669" s="106">
        <v>5.05</v>
      </c>
    </row>
    <row r="9670" spans="11:11" x14ac:dyDescent="0.25">
      <c r="K9670" s="106">
        <v>5.05</v>
      </c>
    </row>
    <row r="9671" spans="11:11" x14ac:dyDescent="0.25">
      <c r="K9671" s="106">
        <v>5.05</v>
      </c>
    </row>
    <row r="9672" spans="11:11" x14ac:dyDescent="0.25">
      <c r="K9672" s="106">
        <v>5.05</v>
      </c>
    </row>
    <row r="9673" spans="11:11" x14ac:dyDescent="0.25">
      <c r="K9673" s="106">
        <v>5.05</v>
      </c>
    </row>
    <row r="9674" spans="11:11" x14ac:dyDescent="0.25">
      <c r="K9674" s="106">
        <v>5.05</v>
      </c>
    </row>
    <row r="9675" spans="11:11" x14ac:dyDescent="0.25">
      <c r="K9675" s="106">
        <v>5.05</v>
      </c>
    </row>
    <row r="9676" spans="11:11" x14ac:dyDescent="0.25">
      <c r="K9676" s="106">
        <v>5.05</v>
      </c>
    </row>
    <row r="9677" spans="11:11" x14ac:dyDescent="0.25">
      <c r="K9677" s="106">
        <v>5.05</v>
      </c>
    </row>
    <row r="9678" spans="11:11" x14ac:dyDescent="0.25">
      <c r="K9678" s="106">
        <v>5.05</v>
      </c>
    </row>
    <row r="9679" spans="11:11" x14ac:dyDescent="0.25">
      <c r="K9679" s="106">
        <v>5.05</v>
      </c>
    </row>
    <row r="9680" spans="11:11" x14ac:dyDescent="0.25">
      <c r="K9680" s="106">
        <v>5.05</v>
      </c>
    </row>
    <row r="9681" spans="11:11" x14ac:dyDescent="0.25">
      <c r="K9681" s="106">
        <v>5.05</v>
      </c>
    </row>
    <row r="9682" spans="11:11" x14ac:dyDescent="0.25">
      <c r="K9682" s="106">
        <v>5.05</v>
      </c>
    </row>
    <row r="9683" spans="11:11" x14ac:dyDescent="0.25">
      <c r="K9683" s="106">
        <v>5.05</v>
      </c>
    </row>
    <row r="9684" spans="11:11" x14ac:dyDescent="0.25">
      <c r="K9684" s="106">
        <v>5.05</v>
      </c>
    </row>
    <row r="9685" spans="11:11" x14ac:dyDescent="0.25">
      <c r="K9685" s="106">
        <v>5.05</v>
      </c>
    </row>
    <row r="9686" spans="11:11" x14ac:dyDescent="0.25">
      <c r="K9686" s="106">
        <v>5.05</v>
      </c>
    </row>
    <row r="9687" spans="11:11" x14ac:dyDescent="0.25">
      <c r="K9687" s="106">
        <v>5.05</v>
      </c>
    </row>
    <row r="9688" spans="11:11" x14ac:dyDescent="0.25">
      <c r="K9688" s="106">
        <v>5.05</v>
      </c>
    </row>
    <row r="9689" spans="11:11" x14ac:dyDescent="0.25">
      <c r="K9689" s="106">
        <v>5.05</v>
      </c>
    </row>
    <row r="9690" spans="11:11" x14ac:dyDescent="0.25">
      <c r="K9690" s="106">
        <v>5.05</v>
      </c>
    </row>
    <row r="9691" spans="11:11" x14ac:dyDescent="0.25">
      <c r="K9691" s="106">
        <v>5.05</v>
      </c>
    </row>
    <row r="9692" spans="11:11" x14ac:dyDescent="0.25">
      <c r="K9692" s="106">
        <v>5.05</v>
      </c>
    </row>
    <row r="9693" spans="11:11" x14ac:dyDescent="0.25">
      <c r="K9693" s="106">
        <v>5.05</v>
      </c>
    </row>
    <row r="9694" spans="11:11" x14ac:dyDescent="0.25">
      <c r="K9694" s="106">
        <v>5.05</v>
      </c>
    </row>
    <row r="9695" spans="11:11" x14ac:dyDescent="0.25">
      <c r="K9695" s="106">
        <v>5.05</v>
      </c>
    </row>
    <row r="9696" spans="11:11" x14ac:dyDescent="0.25">
      <c r="K9696" s="106">
        <v>5.05</v>
      </c>
    </row>
    <row r="9697" spans="11:11" x14ac:dyDescent="0.25">
      <c r="K9697" s="106">
        <v>5.05</v>
      </c>
    </row>
    <row r="9698" spans="11:11" x14ac:dyDescent="0.25">
      <c r="K9698" s="106">
        <v>5.05</v>
      </c>
    </row>
    <row r="9699" spans="11:11" x14ac:dyDescent="0.25">
      <c r="K9699" s="106">
        <v>5.05</v>
      </c>
    </row>
    <row r="9700" spans="11:11" x14ac:dyDescent="0.25">
      <c r="K9700" s="106">
        <v>5.05</v>
      </c>
    </row>
    <row r="9701" spans="11:11" x14ac:dyDescent="0.25">
      <c r="K9701" s="106">
        <v>5.05</v>
      </c>
    </row>
    <row r="9702" spans="11:11" x14ac:dyDescent="0.25">
      <c r="K9702" s="106">
        <v>5.05</v>
      </c>
    </row>
    <row r="9703" spans="11:11" x14ac:dyDescent="0.25">
      <c r="K9703" s="106">
        <v>5.05</v>
      </c>
    </row>
    <row r="9704" spans="11:11" x14ac:dyDescent="0.25">
      <c r="K9704" s="106">
        <v>5.05</v>
      </c>
    </row>
    <row r="9705" spans="11:11" x14ac:dyDescent="0.25">
      <c r="K9705" s="106">
        <v>5.05</v>
      </c>
    </row>
    <row r="9706" spans="11:11" x14ac:dyDescent="0.25">
      <c r="K9706" s="106">
        <v>5.05</v>
      </c>
    </row>
    <row r="9707" spans="11:11" x14ac:dyDescent="0.25">
      <c r="K9707" s="106">
        <v>5.05</v>
      </c>
    </row>
    <row r="9708" spans="11:11" x14ac:dyDescent="0.25">
      <c r="K9708" s="106">
        <v>5.05</v>
      </c>
    </row>
    <row r="9709" spans="11:11" x14ac:dyDescent="0.25">
      <c r="K9709" s="106">
        <v>5.05</v>
      </c>
    </row>
    <row r="9710" spans="11:11" x14ac:dyDescent="0.25">
      <c r="K9710" s="106">
        <v>5.05</v>
      </c>
    </row>
    <row r="9711" spans="11:11" x14ac:dyDescent="0.25">
      <c r="K9711" s="106">
        <v>5.05</v>
      </c>
    </row>
    <row r="9712" spans="11:11" x14ac:dyDescent="0.25">
      <c r="K9712" s="106">
        <v>5.05</v>
      </c>
    </row>
    <row r="9713" spans="11:11" x14ac:dyDescent="0.25">
      <c r="K9713" s="106">
        <v>5.05</v>
      </c>
    </row>
    <row r="9714" spans="11:11" x14ac:dyDescent="0.25">
      <c r="K9714" s="106">
        <v>5.05</v>
      </c>
    </row>
    <row r="9715" spans="11:11" x14ac:dyDescent="0.25">
      <c r="K9715" s="106">
        <v>5.05</v>
      </c>
    </row>
    <row r="9716" spans="11:11" x14ac:dyDescent="0.25">
      <c r="K9716" s="106">
        <v>5.05</v>
      </c>
    </row>
    <row r="9717" spans="11:11" x14ac:dyDescent="0.25">
      <c r="K9717" s="106">
        <v>5.05</v>
      </c>
    </row>
    <row r="9718" spans="11:11" x14ac:dyDescent="0.25">
      <c r="K9718" s="106">
        <v>5.05</v>
      </c>
    </row>
    <row r="9719" spans="11:11" x14ac:dyDescent="0.25">
      <c r="K9719" s="106">
        <v>5.05</v>
      </c>
    </row>
    <row r="9720" spans="11:11" x14ac:dyDescent="0.25">
      <c r="K9720" s="106">
        <v>5.05</v>
      </c>
    </row>
    <row r="9721" spans="11:11" x14ac:dyDescent="0.25">
      <c r="K9721" s="106">
        <v>5.05</v>
      </c>
    </row>
    <row r="9722" spans="11:11" x14ac:dyDescent="0.25">
      <c r="K9722" s="106">
        <v>5.05</v>
      </c>
    </row>
    <row r="9723" spans="11:11" x14ac:dyDescent="0.25">
      <c r="K9723" s="106">
        <v>5.05</v>
      </c>
    </row>
    <row r="9724" spans="11:11" x14ac:dyDescent="0.25">
      <c r="K9724" s="106">
        <v>5.05</v>
      </c>
    </row>
    <row r="9725" spans="11:11" x14ac:dyDescent="0.25">
      <c r="K9725" s="106">
        <v>5.05</v>
      </c>
    </row>
    <row r="9726" spans="11:11" x14ac:dyDescent="0.25">
      <c r="K9726" s="106">
        <v>5.05</v>
      </c>
    </row>
    <row r="9727" spans="11:11" x14ac:dyDescent="0.25">
      <c r="K9727" s="106">
        <v>5.05</v>
      </c>
    </row>
    <row r="9728" spans="11:11" x14ac:dyDescent="0.25">
      <c r="K9728" s="106">
        <v>5.05</v>
      </c>
    </row>
    <row r="9729" spans="11:11" x14ac:dyDescent="0.25">
      <c r="K9729" s="106">
        <v>5.05</v>
      </c>
    </row>
    <row r="9730" spans="11:11" x14ac:dyDescent="0.25">
      <c r="K9730" s="106">
        <v>5.05</v>
      </c>
    </row>
    <row r="9731" spans="11:11" x14ac:dyDescent="0.25">
      <c r="K9731" s="106">
        <v>5.05</v>
      </c>
    </row>
    <row r="9732" spans="11:11" x14ac:dyDescent="0.25">
      <c r="K9732" s="106">
        <v>5.05</v>
      </c>
    </row>
    <row r="9733" spans="11:11" x14ac:dyDescent="0.25">
      <c r="K9733" s="106">
        <v>5.05</v>
      </c>
    </row>
    <row r="9734" spans="11:11" x14ac:dyDescent="0.25">
      <c r="K9734" s="106">
        <v>5.05</v>
      </c>
    </row>
    <row r="9735" spans="11:11" x14ac:dyDescent="0.25">
      <c r="K9735" s="106">
        <v>5.05</v>
      </c>
    </row>
    <row r="9736" spans="11:11" x14ac:dyDescent="0.25">
      <c r="K9736" s="106">
        <v>5.05</v>
      </c>
    </row>
    <row r="9737" spans="11:11" x14ac:dyDescent="0.25">
      <c r="K9737" s="106">
        <v>5.05</v>
      </c>
    </row>
    <row r="9738" spans="11:11" x14ac:dyDescent="0.25">
      <c r="K9738" s="106">
        <v>5.05</v>
      </c>
    </row>
    <row r="9739" spans="11:11" x14ac:dyDescent="0.25">
      <c r="K9739" s="106">
        <v>5.05</v>
      </c>
    </row>
    <row r="9740" spans="11:11" x14ac:dyDescent="0.25">
      <c r="K9740" s="106">
        <v>5.05</v>
      </c>
    </row>
    <row r="9741" spans="11:11" x14ac:dyDescent="0.25">
      <c r="K9741" s="106">
        <v>5.05</v>
      </c>
    </row>
    <row r="9742" spans="11:11" x14ac:dyDescent="0.25">
      <c r="K9742" s="106">
        <v>5.05</v>
      </c>
    </row>
    <row r="9743" spans="11:11" x14ac:dyDescent="0.25">
      <c r="K9743" s="106">
        <v>5.05</v>
      </c>
    </row>
    <row r="9744" spans="11:11" x14ac:dyDescent="0.25">
      <c r="K9744" s="106">
        <v>5.05</v>
      </c>
    </row>
    <row r="9745" spans="11:11" x14ac:dyDescent="0.25">
      <c r="K9745" s="106">
        <v>5.05</v>
      </c>
    </row>
    <row r="9746" spans="11:11" x14ac:dyDescent="0.25">
      <c r="K9746" s="106">
        <v>5.05</v>
      </c>
    </row>
    <row r="9747" spans="11:11" x14ac:dyDescent="0.25">
      <c r="K9747" s="106">
        <v>5.05</v>
      </c>
    </row>
    <row r="9748" spans="11:11" x14ac:dyDescent="0.25">
      <c r="K9748" s="106">
        <v>5.05</v>
      </c>
    </row>
    <row r="9749" spans="11:11" x14ac:dyDescent="0.25">
      <c r="K9749" s="106">
        <v>5.05</v>
      </c>
    </row>
    <row r="9750" spans="11:11" x14ac:dyDescent="0.25">
      <c r="K9750" s="106">
        <v>5.05</v>
      </c>
    </row>
    <row r="9751" spans="11:11" x14ac:dyDescent="0.25">
      <c r="K9751" s="106">
        <v>5.05</v>
      </c>
    </row>
    <row r="9752" spans="11:11" x14ac:dyDescent="0.25">
      <c r="K9752" s="106">
        <v>5.05</v>
      </c>
    </row>
    <row r="9753" spans="11:11" x14ac:dyDescent="0.25">
      <c r="K9753" s="106">
        <v>5.05</v>
      </c>
    </row>
    <row r="9754" spans="11:11" x14ac:dyDescent="0.25">
      <c r="K9754" s="106">
        <v>5.05</v>
      </c>
    </row>
    <row r="9755" spans="11:11" x14ac:dyDescent="0.25">
      <c r="K9755" s="106">
        <v>5.05</v>
      </c>
    </row>
    <row r="9756" spans="11:11" x14ac:dyDescent="0.25">
      <c r="K9756" s="106">
        <v>5.05</v>
      </c>
    </row>
    <row r="9757" spans="11:11" x14ac:dyDescent="0.25">
      <c r="K9757" s="106">
        <v>5.05</v>
      </c>
    </row>
    <row r="9758" spans="11:11" x14ac:dyDescent="0.25">
      <c r="K9758" s="106">
        <v>5.05</v>
      </c>
    </row>
    <row r="9759" spans="11:11" x14ac:dyDescent="0.25">
      <c r="K9759" s="106">
        <v>5.05</v>
      </c>
    </row>
    <row r="9760" spans="11:11" x14ac:dyDescent="0.25">
      <c r="K9760" s="106">
        <v>5.05</v>
      </c>
    </row>
    <row r="9761" spans="11:11" x14ac:dyDescent="0.25">
      <c r="K9761" s="106">
        <v>5.05</v>
      </c>
    </row>
    <row r="9762" spans="11:11" x14ac:dyDescent="0.25">
      <c r="K9762" s="106">
        <v>5.05</v>
      </c>
    </row>
    <row r="9763" spans="11:11" x14ac:dyDescent="0.25">
      <c r="K9763" s="106">
        <v>5.05</v>
      </c>
    </row>
    <row r="9764" spans="11:11" x14ac:dyDescent="0.25">
      <c r="K9764" s="106">
        <v>5.05</v>
      </c>
    </row>
    <row r="9765" spans="11:11" x14ac:dyDescent="0.25">
      <c r="K9765" s="106">
        <v>5.05</v>
      </c>
    </row>
    <row r="9766" spans="11:11" x14ac:dyDescent="0.25">
      <c r="K9766" s="106">
        <v>5.05</v>
      </c>
    </row>
    <row r="9767" spans="11:11" x14ac:dyDescent="0.25">
      <c r="K9767" s="106">
        <v>5.05</v>
      </c>
    </row>
    <row r="9768" spans="11:11" x14ac:dyDescent="0.25">
      <c r="K9768" s="106">
        <v>5.05</v>
      </c>
    </row>
    <row r="9769" spans="11:11" x14ac:dyDescent="0.25">
      <c r="K9769" s="106">
        <v>5.05</v>
      </c>
    </row>
    <row r="9770" spans="11:11" x14ac:dyDescent="0.25">
      <c r="K9770" s="106">
        <v>5.05</v>
      </c>
    </row>
    <row r="9771" spans="11:11" x14ac:dyDescent="0.25">
      <c r="K9771" s="106">
        <v>5.05</v>
      </c>
    </row>
    <row r="9772" spans="11:11" x14ac:dyDescent="0.25">
      <c r="K9772" s="106">
        <v>5.05</v>
      </c>
    </row>
    <row r="9773" spans="11:11" x14ac:dyDescent="0.25">
      <c r="K9773" s="106">
        <v>5.05</v>
      </c>
    </row>
    <row r="9774" spans="11:11" x14ac:dyDescent="0.25">
      <c r="K9774" s="106">
        <v>5.05</v>
      </c>
    </row>
    <row r="9775" spans="11:11" x14ac:dyDescent="0.25">
      <c r="K9775" s="106">
        <v>5.05</v>
      </c>
    </row>
    <row r="9776" spans="11:11" x14ac:dyDescent="0.25">
      <c r="K9776" s="106">
        <v>5.05</v>
      </c>
    </row>
    <row r="9777" spans="11:11" x14ac:dyDescent="0.25">
      <c r="K9777" s="106">
        <v>5.05</v>
      </c>
    </row>
    <row r="9778" spans="11:11" x14ac:dyDescent="0.25">
      <c r="K9778" s="106">
        <v>5.05</v>
      </c>
    </row>
    <row r="9779" spans="11:11" x14ac:dyDescent="0.25">
      <c r="K9779" s="106">
        <v>5.05</v>
      </c>
    </row>
    <row r="9780" spans="11:11" x14ac:dyDescent="0.25">
      <c r="K9780" s="106">
        <v>5.05</v>
      </c>
    </row>
    <row r="9781" spans="11:11" x14ac:dyDescent="0.25">
      <c r="K9781" s="106">
        <v>5.05</v>
      </c>
    </row>
    <row r="9782" spans="11:11" x14ac:dyDescent="0.25">
      <c r="K9782" s="106">
        <v>5.05</v>
      </c>
    </row>
    <row r="9783" spans="11:11" x14ac:dyDescent="0.25">
      <c r="K9783" s="106">
        <v>5.05</v>
      </c>
    </row>
    <row r="9784" spans="11:11" x14ac:dyDescent="0.25">
      <c r="K9784" s="106">
        <v>5.05</v>
      </c>
    </row>
    <row r="9785" spans="11:11" x14ac:dyDescent="0.25">
      <c r="K9785" s="106">
        <v>5.05</v>
      </c>
    </row>
    <row r="9786" spans="11:11" x14ac:dyDescent="0.25">
      <c r="K9786" s="106">
        <v>5.05</v>
      </c>
    </row>
    <row r="9787" spans="11:11" x14ac:dyDescent="0.25">
      <c r="K9787" s="106">
        <v>5.05</v>
      </c>
    </row>
    <row r="9788" spans="11:11" x14ac:dyDescent="0.25">
      <c r="K9788" s="106">
        <v>5.05</v>
      </c>
    </row>
    <row r="9789" spans="11:11" x14ac:dyDescent="0.25">
      <c r="K9789" s="106">
        <v>5.05</v>
      </c>
    </row>
    <row r="9790" spans="11:11" x14ac:dyDescent="0.25">
      <c r="K9790" s="106">
        <v>5.05</v>
      </c>
    </row>
    <row r="9791" spans="11:11" x14ac:dyDescent="0.25">
      <c r="K9791" s="106">
        <v>5.05</v>
      </c>
    </row>
    <row r="9792" spans="11:11" x14ac:dyDescent="0.25">
      <c r="K9792" s="106">
        <v>5.05</v>
      </c>
    </row>
    <row r="9793" spans="11:11" x14ac:dyDescent="0.25">
      <c r="K9793" s="106">
        <v>5.05</v>
      </c>
    </row>
    <row r="9794" spans="11:11" x14ac:dyDescent="0.25">
      <c r="K9794" s="106">
        <v>5.05</v>
      </c>
    </row>
    <row r="9795" spans="11:11" x14ac:dyDescent="0.25">
      <c r="K9795" s="106">
        <v>5.05</v>
      </c>
    </row>
    <row r="9796" spans="11:11" x14ac:dyDescent="0.25">
      <c r="K9796" s="106">
        <v>5.05</v>
      </c>
    </row>
    <row r="9797" spans="11:11" x14ac:dyDescent="0.25">
      <c r="K9797" s="106">
        <v>5.05</v>
      </c>
    </row>
    <row r="9798" spans="11:11" x14ac:dyDescent="0.25">
      <c r="K9798" s="106">
        <v>5.05</v>
      </c>
    </row>
    <row r="9799" spans="11:11" x14ac:dyDescent="0.25">
      <c r="K9799" s="106">
        <v>5.05</v>
      </c>
    </row>
    <row r="9800" spans="11:11" x14ac:dyDescent="0.25">
      <c r="K9800" s="106">
        <v>5.05</v>
      </c>
    </row>
    <row r="9801" spans="11:11" x14ac:dyDescent="0.25">
      <c r="K9801" s="106">
        <v>5.05</v>
      </c>
    </row>
    <row r="9802" spans="11:11" x14ac:dyDescent="0.25">
      <c r="K9802" s="106">
        <v>5.05</v>
      </c>
    </row>
    <row r="9803" spans="11:11" x14ac:dyDescent="0.25">
      <c r="K9803" s="106">
        <v>5.05</v>
      </c>
    </row>
    <row r="9804" spans="11:11" x14ac:dyDescent="0.25">
      <c r="K9804" s="106">
        <v>5.05</v>
      </c>
    </row>
    <row r="9805" spans="11:11" x14ac:dyDescent="0.25">
      <c r="K9805" s="106">
        <v>5.05</v>
      </c>
    </row>
    <row r="9806" spans="11:11" x14ac:dyDescent="0.25">
      <c r="K9806" s="106">
        <v>5.05</v>
      </c>
    </row>
    <row r="9807" spans="11:11" x14ac:dyDescent="0.25">
      <c r="K9807" s="106">
        <v>5.05</v>
      </c>
    </row>
    <row r="9808" spans="11:11" x14ac:dyDescent="0.25">
      <c r="K9808" s="106">
        <v>5.05</v>
      </c>
    </row>
    <row r="9809" spans="11:11" x14ac:dyDescent="0.25">
      <c r="K9809" s="106">
        <v>5.05</v>
      </c>
    </row>
    <row r="9810" spans="11:11" x14ac:dyDescent="0.25">
      <c r="K9810" s="106">
        <v>5.05</v>
      </c>
    </row>
    <row r="9811" spans="11:11" x14ac:dyDescent="0.25">
      <c r="K9811" s="106">
        <v>5.05</v>
      </c>
    </row>
    <row r="9812" spans="11:11" x14ac:dyDescent="0.25">
      <c r="K9812" s="106">
        <v>5.05</v>
      </c>
    </row>
    <row r="9813" spans="11:11" x14ac:dyDescent="0.25">
      <c r="K9813" s="106">
        <v>5.05</v>
      </c>
    </row>
    <row r="9814" spans="11:11" x14ac:dyDescent="0.25">
      <c r="K9814" s="106">
        <v>5.05</v>
      </c>
    </row>
    <row r="9815" spans="11:11" x14ac:dyDescent="0.25">
      <c r="K9815" s="106">
        <v>5.05</v>
      </c>
    </row>
    <row r="9816" spans="11:11" x14ac:dyDescent="0.25">
      <c r="K9816" s="106">
        <v>5.05</v>
      </c>
    </row>
    <row r="9817" spans="11:11" x14ac:dyDescent="0.25">
      <c r="K9817" s="106">
        <v>5.05</v>
      </c>
    </row>
    <row r="9818" spans="11:11" x14ac:dyDescent="0.25">
      <c r="K9818" s="106">
        <v>5.05</v>
      </c>
    </row>
    <row r="9819" spans="11:11" x14ac:dyDescent="0.25">
      <c r="K9819" s="106">
        <v>5.05</v>
      </c>
    </row>
    <row r="9820" spans="11:11" x14ac:dyDescent="0.25">
      <c r="K9820" s="106">
        <v>5.05</v>
      </c>
    </row>
    <row r="9821" spans="11:11" x14ac:dyDescent="0.25">
      <c r="K9821" s="106">
        <v>5.05</v>
      </c>
    </row>
    <row r="9822" spans="11:11" x14ac:dyDescent="0.25">
      <c r="K9822" s="106">
        <v>5.05</v>
      </c>
    </row>
    <row r="9823" spans="11:11" x14ac:dyDescent="0.25">
      <c r="K9823" s="106">
        <v>5.05</v>
      </c>
    </row>
    <row r="9824" spans="11:11" x14ac:dyDescent="0.25">
      <c r="K9824" s="106">
        <v>5.05</v>
      </c>
    </row>
    <row r="9825" spans="11:11" x14ac:dyDescent="0.25">
      <c r="K9825" s="106">
        <v>5.05</v>
      </c>
    </row>
    <row r="9826" spans="11:11" x14ac:dyDescent="0.25">
      <c r="K9826" s="106">
        <v>5.05</v>
      </c>
    </row>
    <row r="9827" spans="11:11" x14ac:dyDescent="0.25">
      <c r="K9827" s="106">
        <v>5.05</v>
      </c>
    </row>
    <row r="9828" spans="11:11" x14ac:dyDescent="0.25">
      <c r="K9828" s="106">
        <v>5.05</v>
      </c>
    </row>
    <row r="9829" spans="11:11" x14ac:dyDescent="0.25">
      <c r="K9829" s="106">
        <v>5.05</v>
      </c>
    </row>
    <row r="9830" spans="11:11" x14ac:dyDescent="0.25">
      <c r="K9830" s="106">
        <v>5.05</v>
      </c>
    </row>
    <row r="9831" spans="11:11" x14ac:dyDescent="0.25">
      <c r="K9831" s="106">
        <v>5.05</v>
      </c>
    </row>
    <row r="9832" spans="11:11" x14ac:dyDescent="0.25">
      <c r="K9832" s="106">
        <v>5.05</v>
      </c>
    </row>
    <row r="9833" spans="11:11" x14ac:dyDescent="0.25">
      <c r="K9833" s="106">
        <v>5.05</v>
      </c>
    </row>
    <row r="9834" spans="11:11" x14ac:dyDescent="0.25">
      <c r="K9834" s="106">
        <v>5.05</v>
      </c>
    </row>
    <row r="9835" spans="11:11" x14ac:dyDescent="0.25">
      <c r="K9835" s="106">
        <v>5.05</v>
      </c>
    </row>
    <row r="9836" spans="11:11" x14ac:dyDescent="0.25">
      <c r="K9836" s="106">
        <v>5.05</v>
      </c>
    </row>
    <row r="9837" spans="11:11" x14ac:dyDescent="0.25">
      <c r="K9837" s="106">
        <v>5.05</v>
      </c>
    </row>
    <row r="9838" spans="11:11" x14ac:dyDescent="0.25">
      <c r="K9838" s="106">
        <v>5.05</v>
      </c>
    </row>
    <row r="9839" spans="11:11" x14ac:dyDescent="0.25">
      <c r="K9839" s="106">
        <v>5.05</v>
      </c>
    </row>
    <row r="9840" spans="11:11" x14ac:dyDescent="0.25">
      <c r="K9840" s="106">
        <v>5.05</v>
      </c>
    </row>
    <row r="9841" spans="11:11" x14ac:dyDescent="0.25">
      <c r="K9841" s="106">
        <v>5.05</v>
      </c>
    </row>
    <row r="9842" spans="11:11" x14ac:dyDescent="0.25">
      <c r="K9842" s="106">
        <v>5.05</v>
      </c>
    </row>
    <row r="9843" spans="11:11" x14ac:dyDescent="0.25">
      <c r="K9843" s="106">
        <v>5.05</v>
      </c>
    </row>
    <row r="9844" spans="11:11" x14ac:dyDescent="0.25">
      <c r="K9844" s="106">
        <v>5.05</v>
      </c>
    </row>
    <row r="9845" spans="11:11" x14ac:dyDescent="0.25">
      <c r="K9845" s="106">
        <v>5.05</v>
      </c>
    </row>
    <row r="9846" spans="11:11" x14ac:dyDescent="0.25">
      <c r="K9846" s="106">
        <v>5.05</v>
      </c>
    </row>
    <row r="9847" spans="11:11" x14ac:dyDescent="0.25">
      <c r="K9847" s="106">
        <v>5.05</v>
      </c>
    </row>
    <row r="9848" spans="11:11" x14ac:dyDescent="0.25">
      <c r="K9848" s="106">
        <v>5.05</v>
      </c>
    </row>
    <row r="9849" spans="11:11" x14ac:dyDescent="0.25">
      <c r="K9849" s="106">
        <v>5.05</v>
      </c>
    </row>
    <row r="9850" spans="11:11" x14ac:dyDescent="0.25">
      <c r="K9850" s="106">
        <v>5.05</v>
      </c>
    </row>
    <row r="9851" spans="11:11" x14ac:dyDescent="0.25">
      <c r="K9851" s="106">
        <v>5.05</v>
      </c>
    </row>
    <row r="9852" spans="11:11" x14ac:dyDescent="0.25">
      <c r="K9852" s="106">
        <v>5.05</v>
      </c>
    </row>
    <row r="9853" spans="11:11" x14ac:dyDescent="0.25">
      <c r="K9853" s="106">
        <v>5.05</v>
      </c>
    </row>
    <row r="9854" spans="11:11" x14ac:dyDescent="0.25">
      <c r="K9854" s="106">
        <v>5.05</v>
      </c>
    </row>
    <row r="9855" spans="11:11" x14ac:dyDescent="0.25">
      <c r="K9855" s="106">
        <v>5.05</v>
      </c>
    </row>
    <row r="9856" spans="11:11" x14ac:dyDescent="0.25">
      <c r="K9856" s="106">
        <v>5.05</v>
      </c>
    </row>
    <row r="9857" spans="11:11" x14ac:dyDescent="0.25">
      <c r="K9857" s="106">
        <v>5.05</v>
      </c>
    </row>
    <row r="9858" spans="11:11" x14ac:dyDescent="0.25">
      <c r="K9858" s="106">
        <v>5.05</v>
      </c>
    </row>
    <row r="9859" spans="11:11" x14ac:dyDescent="0.25">
      <c r="K9859" s="106">
        <v>5.05</v>
      </c>
    </row>
    <row r="9860" spans="11:11" x14ac:dyDescent="0.25">
      <c r="K9860" s="106">
        <v>5.05</v>
      </c>
    </row>
    <row r="9861" spans="11:11" x14ac:dyDescent="0.25">
      <c r="K9861" s="106">
        <v>5.05</v>
      </c>
    </row>
    <row r="9862" spans="11:11" x14ac:dyDescent="0.25">
      <c r="K9862" s="106">
        <v>5.05</v>
      </c>
    </row>
    <row r="9863" spans="11:11" x14ac:dyDescent="0.25">
      <c r="K9863" s="106">
        <v>5.05</v>
      </c>
    </row>
    <row r="9864" spans="11:11" x14ac:dyDescent="0.25">
      <c r="K9864" s="106">
        <v>5.05</v>
      </c>
    </row>
    <row r="9865" spans="11:11" x14ac:dyDescent="0.25">
      <c r="K9865" s="106">
        <v>5.05</v>
      </c>
    </row>
    <row r="9866" spans="11:11" x14ac:dyDescent="0.25">
      <c r="K9866" s="106">
        <v>5.05</v>
      </c>
    </row>
    <row r="9867" spans="11:11" x14ac:dyDescent="0.25">
      <c r="K9867" s="106">
        <v>5.05</v>
      </c>
    </row>
    <row r="9868" spans="11:11" x14ac:dyDescent="0.25">
      <c r="K9868" s="106">
        <v>5.05</v>
      </c>
    </row>
    <row r="9869" spans="11:11" x14ac:dyDescent="0.25">
      <c r="K9869" s="106">
        <v>5.05</v>
      </c>
    </row>
    <row r="9870" spans="11:11" x14ac:dyDescent="0.25">
      <c r="K9870" s="106">
        <v>5.05</v>
      </c>
    </row>
    <row r="9871" spans="11:11" x14ac:dyDescent="0.25">
      <c r="K9871" s="106">
        <v>5.05</v>
      </c>
    </row>
    <row r="9872" spans="11:11" x14ac:dyDescent="0.25">
      <c r="K9872" s="106">
        <v>5.05</v>
      </c>
    </row>
    <row r="9873" spans="11:11" x14ac:dyDescent="0.25">
      <c r="K9873" s="106">
        <v>5.05</v>
      </c>
    </row>
    <row r="9874" spans="11:11" x14ac:dyDescent="0.25">
      <c r="K9874" s="106">
        <v>5.05</v>
      </c>
    </row>
    <row r="9875" spans="11:11" x14ac:dyDescent="0.25">
      <c r="K9875" s="106">
        <v>5.05</v>
      </c>
    </row>
    <row r="9876" spans="11:11" x14ac:dyDescent="0.25">
      <c r="K9876" s="106">
        <v>5.05</v>
      </c>
    </row>
    <row r="9877" spans="11:11" x14ac:dyDescent="0.25">
      <c r="K9877" s="106">
        <v>5.05</v>
      </c>
    </row>
    <row r="9878" spans="11:11" x14ac:dyDescent="0.25">
      <c r="K9878" s="106">
        <v>5.05</v>
      </c>
    </row>
    <row r="9879" spans="11:11" x14ac:dyDescent="0.25">
      <c r="K9879" s="106">
        <v>5.05</v>
      </c>
    </row>
    <row r="9880" spans="11:11" x14ac:dyDescent="0.25">
      <c r="K9880" s="106">
        <v>5.05</v>
      </c>
    </row>
    <row r="9881" spans="11:11" x14ac:dyDescent="0.25">
      <c r="K9881" s="106">
        <v>5.05</v>
      </c>
    </row>
    <row r="9882" spans="11:11" x14ac:dyDescent="0.25">
      <c r="K9882" s="106">
        <v>5.05</v>
      </c>
    </row>
    <row r="9883" spans="11:11" x14ac:dyDescent="0.25">
      <c r="K9883" s="106">
        <v>5.05</v>
      </c>
    </row>
    <row r="9884" spans="11:11" x14ac:dyDescent="0.25">
      <c r="K9884" s="106">
        <v>5.05</v>
      </c>
    </row>
    <row r="9885" spans="11:11" x14ac:dyDescent="0.25">
      <c r="K9885" s="106">
        <v>5.05</v>
      </c>
    </row>
    <row r="9886" spans="11:11" x14ac:dyDescent="0.25">
      <c r="K9886" s="106">
        <v>5.05</v>
      </c>
    </row>
    <row r="9887" spans="11:11" x14ac:dyDescent="0.25">
      <c r="K9887" s="106">
        <v>5.05</v>
      </c>
    </row>
    <row r="9888" spans="11:11" x14ac:dyDescent="0.25">
      <c r="K9888" s="106">
        <v>5.05</v>
      </c>
    </row>
    <row r="9889" spans="11:11" x14ac:dyDescent="0.25">
      <c r="K9889" s="106">
        <v>5.05</v>
      </c>
    </row>
    <row r="9890" spans="11:11" x14ac:dyDescent="0.25">
      <c r="K9890" s="106">
        <v>5.05</v>
      </c>
    </row>
    <row r="9891" spans="11:11" x14ac:dyDescent="0.25">
      <c r="K9891" s="106">
        <v>5.05</v>
      </c>
    </row>
    <row r="9892" spans="11:11" x14ac:dyDescent="0.25">
      <c r="K9892" s="106">
        <v>5.05</v>
      </c>
    </row>
    <row r="9893" spans="11:11" x14ac:dyDescent="0.25">
      <c r="K9893" s="106">
        <v>5.05</v>
      </c>
    </row>
    <row r="9894" spans="11:11" x14ac:dyDescent="0.25">
      <c r="K9894" s="106">
        <v>5.05</v>
      </c>
    </row>
    <row r="9895" spans="11:11" x14ac:dyDescent="0.25">
      <c r="K9895" s="106">
        <v>5.05</v>
      </c>
    </row>
    <row r="9896" spans="11:11" x14ac:dyDescent="0.25">
      <c r="K9896" s="106">
        <v>5.05</v>
      </c>
    </row>
    <row r="9897" spans="11:11" x14ac:dyDescent="0.25">
      <c r="K9897" s="106">
        <v>5.05</v>
      </c>
    </row>
    <row r="9898" spans="11:11" x14ac:dyDescent="0.25">
      <c r="K9898" s="106">
        <v>5.05</v>
      </c>
    </row>
    <row r="9899" spans="11:11" x14ac:dyDescent="0.25">
      <c r="K9899" s="106">
        <v>5.05</v>
      </c>
    </row>
    <row r="9900" spans="11:11" x14ac:dyDescent="0.25">
      <c r="K9900" s="106">
        <v>5.05</v>
      </c>
    </row>
    <row r="9901" spans="11:11" x14ac:dyDescent="0.25">
      <c r="K9901" s="106">
        <v>5.05</v>
      </c>
    </row>
    <row r="9902" spans="11:11" x14ac:dyDescent="0.25">
      <c r="K9902" s="106">
        <v>5.05</v>
      </c>
    </row>
    <row r="9903" spans="11:11" x14ac:dyDescent="0.25">
      <c r="K9903" s="106">
        <v>5.05</v>
      </c>
    </row>
    <row r="9904" spans="11:11" x14ac:dyDescent="0.25">
      <c r="K9904" s="106">
        <v>5.05</v>
      </c>
    </row>
    <row r="9905" spans="11:11" x14ac:dyDescent="0.25">
      <c r="K9905" s="106">
        <v>5.05</v>
      </c>
    </row>
    <row r="9906" spans="11:11" x14ac:dyDescent="0.25">
      <c r="K9906" s="106">
        <v>5.05</v>
      </c>
    </row>
    <row r="9907" spans="11:11" x14ac:dyDescent="0.25">
      <c r="K9907" s="106">
        <v>5.05</v>
      </c>
    </row>
    <row r="9908" spans="11:11" x14ac:dyDescent="0.25">
      <c r="K9908" s="106">
        <v>5.05</v>
      </c>
    </row>
    <row r="9909" spans="11:11" x14ac:dyDescent="0.25">
      <c r="K9909" s="106">
        <v>5.05</v>
      </c>
    </row>
    <row r="9910" spans="11:11" x14ac:dyDescent="0.25">
      <c r="K9910" s="106">
        <v>5.05</v>
      </c>
    </row>
    <row r="9911" spans="11:11" x14ac:dyDescent="0.25">
      <c r="K9911" s="106">
        <v>5.05</v>
      </c>
    </row>
    <row r="9912" spans="11:11" x14ac:dyDescent="0.25">
      <c r="K9912" s="106">
        <v>5.05</v>
      </c>
    </row>
    <row r="9913" spans="11:11" x14ac:dyDescent="0.25">
      <c r="K9913" s="106">
        <v>5.05</v>
      </c>
    </row>
    <row r="9914" spans="11:11" x14ac:dyDescent="0.25">
      <c r="K9914" s="106">
        <v>5.05</v>
      </c>
    </row>
    <row r="9915" spans="11:11" x14ac:dyDescent="0.25">
      <c r="K9915" s="106">
        <v>5.05</v>
      </c>
    </row>
    <row r="9916" spans="11:11" x14ac:dyDescent="0.25">
      <c r="K9916" s="106">
        <v>5.05</v>
      </c>
    </row>
    <row r="9917" spans="11:11" x14ac:dyDescent="0.25">
      <c r="K9917" s="106">
        <v>5.05</v>
      </c>
    </row>
    <row r="9918" spans="11:11" x14ac:dyDescent="0.25">
      <c r="K9918" s="106">
        <v>5.05</v>
      </c>
    </row>
    <row r="9919" spans="11:11" x14ac:dyDescent="0.25">
      <c r="K9919" s="106">
        <v>5.05</v>
      </c>
    </row>
    <row r="9920" spans="11:11" x14ac:dyDescent="0.25">
      <c r="K9920" s="106">
        <v>5.05</v>
      </c>
    </row>
    <row r="9921" spans="11:11" x14ac:dyDescent="0.25">
      <c r="K9921" s="106">
        <v>5.05</v>
      </c>
    </row>
    <row r="9922" spans="11:11" x14ac:dyDescent="0.25">
      <c r="K9922" s="106">
        <v>5.05</v>
      </c>
    </row>
    <row r="9923" spans="11:11" x14ac:dyDescent="0.25">
      <c r="K9923" s="106">
        <v>5.05</v>
      </c>
    </row>
    <row r="9924" spans="11:11" x14ac:dyDescent="0.25">
      <c r="K9924" s="106">
        <v>5.05</v>
      </c>
    </row>
    <row r="9925" spans="11:11" x14ac:dyDescent="0.25">
      <c r="K9925" s="106">
        <v>5.05</v>
      </c>
    </row>
    <row r="9926" spans="11:11" x14ac:dyDescent="0.25">
      <c r="K9926" s="106">
        <v>5.05</v>
      </c>
    </row>
    <row r="9927" spans="11:11" x14ac:dyDescent="0.25">
      <c r="K9927" s="106">
        <v>5.05</v>
      </c>
    </row>
    <row r="9928" spans="11:11" x14ac:dyDescent="0.25">
      <c r="K9928" s="106">
        <v>5.05</v>
      </c>
    </row>
    <row r="9929" spans="11:11" x14ac:dyDescent="0.25">
      <c r="K9929" s="106">
        <v>5.05</v>
      </c>
    </row>
    <row r="9930" spans="11:11" x14ac:dyDescent="0.25">
      <c r="K9930" s="106">
        <v>5.05</v>
      </c>
    </row>
    <row r="9931" spans="11:11" x14ac:dyDescent="0.25">
      <c r="K9931" s="106">
        <v>5.05</v>
      </c>
    </row>
    <row r="9932" spans="11:11" x14ac:dyDescent="0.25">
      <c r="K9932" s="106">
        <v>5.05</v>
      </c>
    </row>
    <row r="9933" spans="11:11" x14ac:dyDescent="0.25">
      <c r="K9933" s="106">
        <v>5.05</v>
      </c>
    </row>
    <row r="9934" spans="11:11" x14ac:dyDescent="0.25">
      <c r="K9934" s="106">
        <v>5.05</v>
      </c>
    </row>
    <row r="9935" spans="11:11" x14ac:dyDescent="0.25">
      <c r="K9935" s="106">
        <v>5.05</v>
      </c>
    </row>
    <row r="9936" spans="11:11" x14ac:dyDescent="0.25">
      <c r="K9936" s="106">
        <v>5.05</v>
      </c>
    </row>
    <row r="9937" spans="11:11" x14ac:dyDescent="0.25">
      <c r="K9937" s="106">
        <v>5.05</v>
      </c>
    </row>
    <row r="9938" spans="11:11" x14ac:dyDescent="0.25">
      <c r="K9938" s="106">
        <v>5.05</v>
      </c>
    </row>
    <row r="9939" spans="11:11" x14ac:dyDescent="0.25">
      <c r="K9939" s="106">
        <v>5.05</v>
      </c>
    </row>
    <row r="9940" spans="11:11" x14ac:dyDescent="0.25">
      <c r="K9940" s="106">
        <v>5.05</v>
      </c>
    </row>
    <row r="9941" spans="11:11" x14ac:dyDescent="0.25">
      <c r="K9941" s="106">
        <v>5.05</v>
      </c>
    </row>
    <row r="9942" spans="11:11" x14ac:dyDescent="0.25">
      <c r="K9942" s="106">
        <v>5.05</v>
      </c>
    </row>
    <row r="9943" spans="11:11" x14ac:dyDescent="0.25">
      <c r="K9943" s="106">
        <v>5.05</v>
      </c>
    </row>
    <row r="9944" spans="11:11" x14ac:dyDescent="0.25">
      <c r="K9944" s="106">
        <v>5.05</v>
      </c>
    </row>
    <row r="9945" spans="11:11" x14ac:dyDescent="0.25">
      <c r="K9945" s="106">
        <v>5.05</v>
      </c>
    </row>
    <row r="9946" spans="11:11" x14ac:dyDescent="0.25">
      <c r="K9946" s="106">
        <v>5.05</v>
      </c>
    </row>
    <row r="9947" spans="11:11" x14ac:dyDescent="0.25">
      <c r="K9947" s="106">
        <v>5.05</v>
      </c>
    </row>
    <row r="9948" spans="11:11" x14ac:dyDescent="0.25">
      <c r="K9948" s="106">
        <v>5.05</v>
      </c>
    </row>
    <row r="9949" spans="11:11" x14ac:dyDescent="0.25">
      <c r="K9949" s="106">
        <v>5.05</v>
      </c>
    </row>
    <row r="9950" spans="11:11" x14ac:dyDescent="0.25">
      <c r="K9950" s="106">
        <v>5.05</v>
      </c>
    </row>
    <row r="9951" spans="11:11" x14ac:dyDescent="0.25">
      <c r="K9951" s="106">
        <v>5.05</v>
      </c>
    </row>
    <row r="9952" spans="11:11" x14ac:dyDescent="0.25">
      <c r="K9952" s="106">
        <v>5.05</v>
      </c>
    </row>
    <row r="9953" spans="11:11" x14ac:dyDescent="0.25">
      <c r="K9953" s="106">
        <v>5.05</v>
      </c>
    </row>
    <row r="9954" spans="11:11" x14ac:dyDescent="0.25">
      <c r="K9954" s="106">
        <v>5.05</v>
      </c>
    </row>
    <row r="9955" spans="11:11" x14ac:dyDescent="0.25">
      <c r="K9955" s="106">
        <v>5.05</v>
      </c>
    </row>
    <row r="9956" spans="11:11" x14ac:dyDescent="0.25">
      <c r="K9956" s="106">
        <v>5.05</v>
      </c>
    </row>
    <row r="9957" spans="11:11" x14ac:dyDescent="0.25">
      <c r="K9957" s="106">
        <v>5.05</v>
      </c>
    </row>
    <row r="9958" spans="11:11" x14ac:dyDescent="0.25">
      <c r="K9958" s="106">
        <v>5.05</v>
      </c>
    </row>
    <row r="9959" spans="11:11" x14ac:dyDescent="0.25">
      <c r="K9959" s="106">
        <v>5.05</v>
      </c>
    </row>
    <row r="9960" spans="11:11" x14ac:dyDescent="0.25">
      <c r="K9960" s="106">
        <v>5.05</v>
      </c>
    </row>
    <row r="9961" spans="11:11" x14ac:dyDescent="0.25">
      <c r="K9961" s="106">
        <v>5.05</v>
      </c>
    </row>
    <row r="9962" spans="11:11" x14ac:dyDescent="0.25">
      <c r="K9962" s="106">
        <v>5.05</v>
      </c>
    </row>
    <row r="9963" spans="11:11" x14ac:dyDescent="0.25">
      <c r="K9963" s="106">
        <v>5.05</v>
      </c>
    </row>
    <row r="9964" spans="11:11" x14ac:dyDescent="0.25">
      <c r="K9964" s="106">
        <v>5.05</v>
      </c>
    </row>
    <row r="9965" spans="11:11" x14ac:dyDescent="0.25">
      <c r="K9965" s="106">
        <v>5.05</v>
      </c>
    </row>
    <row r="9966" spans="11:11" x14ac:dyDescent="0.25">
      <c r="K9966" s="106">
        <v>5.05</v>
      </c>
    </row>
    <row r="9967" spans="11:11" x14ac:dyDescent="0.25">
      <c r="K9967" s="106">
        <v>5.05</v>
      </c>
    </row>
    <row r="9968" spans="11:11" x14ac:dyDescent="0.25">
      <c r="K9968" s="106">
        <v>5.05</v>
      </c>
    </row>
    <row r="9969" spans="11:11" x14ac:dyDescent="0.25">
      <c r="K9969" s="106">
        <v>5.05</v>
      </c>
    </row>
    <row r="9970" spans="11:11" x14ac:dyDescent="0.25">
      <c r="K9970" s="106">
        <v>5.05</v>
      </c>
    </row>
    <row r="9971" spans="11:11" x14ac:dyDescent="0.25">
      <c r="K9971" s="106">
        <v>5.05</v>
      </c>
    </row>
    <row r="9972" spans="11:11" x14ac:dyDescent="0.25">
      <c r="K9972" s="106">
        <v>5.05</v>
      </c>
    </row>
    <row r="9973" spans="11:11" x14ac:dyDescent="0.25">
      <c r="K9973" s="106">
        <v>5.05</v>
      </c>
    </row>
    <row r="9974" spans="11:11" x14ac:dyDescent="0.25">
      <c r="K9974" s="106">
        <v>5.05</v>
      </c>
    </row>
    <row r="9975" spans="11:11" x14ac:dyDescent="0.25">
      <c r="K9975" s="106">
        <v>5.05</v>
      </c>
    </row>
    <row r="9976" spans="11:11" x14ac:dyDescent="0.25">
      <c r="K9976" s="106">
        <v>5.05</v>
      </c>
    </row>
    <row r="9977" spans="11:11" x14ac:dyDescent="0.25">
      <c r="K9977" s="106">
        <v>5.05</v>
      </c>
    </row>
    <row r="9978" spans="11:11" x14ac:dyDescent="0.25">
      <c r="K9978" s="106">
        <v>5.05</v>
      </c>
    </row>
    <row r="9979" spans="11:11" x14ac:dyDescent="0.25">
      <c r="K9979" s="106">
        <v>5.05</v>
      </c>
    </row>
    <row r="9980" spans="11:11" x14ac:dyDescent="0.25">
      <c r="K9980" s="106">
        <v>5.05</v>
      </c>
    </row>
    <row r="9981" spans="11:11" x14ac:dyDescent="0.25">
      <c r="K9981" s="106">
        <v>5.05</v>
      </c>
    </row>
    <row r="9982" spans="11:11" x14ac:dyDescent="0.25">
      <c r="K9982" s="106">
        <v>5.05</v>
      </c>
    </row>
    <row r="9983" spans="11:11" x14ac:dyDescent="0.25">
      <c r="K9983" s="106">
        <v>5.05</v>
      </c>
    </row>
    <row r="9984" spans="11:11" x14ac:dyDescent="0.25">
      <c r="K9984" s="106">
        <v>5.05</v>
      </c>
    </row>
    <row r="9985" spans="11:11" x14ac:dyDescent="0.25">
      <c r="K9985" s="106">
        <v>5.05</v>
      </c>
    </row>
    <row r="9986" spans="11:11" x14ac:dyDescent="0.25">
      <c r="K9986" s="106">
        <v>5.05</v>
      </c>
    </row>
    <row r="9987" spans="11:11" x14ac:dyDescent="0.25">
      <c r="K9987" s="106">
        <v>5.05</v>
      </c>
    </row>
    <row r="9988" spans="11:11" x14ac:dyDescent="0.25">
      <c r="K9988" s="106">
        <v>5.05</v>
      </c>
    </row>
    <row r="9989" spans="11:11" x14ac:dyDescent="0.25">
      <c r="K9989" s="106">
        <v>5.05</v>
      </c>
    </row>
    <row r="9990" spans="11:11" x14ac:dyDescent="0.25">
      <c r="K9990" s="106">
        <v>5.05</v>
      </c>
    </row>
    <row r="9991" spans="11:11" x14ac:dyDescent="0.25">
      <c r="K9991" s="106">
        <v>5.05</v>
      </c>
    </row>
    <row r="9992" spans="11:11" x14ac:dyDescent="0.25">
      <c r="K9992" s="106">
        <v>5.05</v>
      </c>
    </row>
    <row r="9993" spans="11:11" x14ac:dyDescent="0.25">
      <c r="K9993" s="106">
        <v>5.05</v>
      </c>
    </row>
    <row r="9994" spans="11:11" x14ac:dyDescent="0.25">
      <c r="K9994" s="106">
        <v>5.05</v>
      </c>
    </row>
    <row r="9995" spans="11:11" x14ac:dyDescent="0.25">
      <c r="K9995" s="106">
        <v>5.05</v>
      </c>
    </row>
    <row r="9996" spans="11:11" x14ac:dyDescent="0.25">
      <c r="K9996" s="106">
        <v>5.05</v>
      </c>
    </row>
    <row r="9997" spans="11:11" x14ac:dyDescent="0.25">
      <c r="K9997" s="106">
        <v>5.05</v>
      </c>
    </row>
    <row r="9998" spans="11:11" x14ac:dyDescent="0.25">
      <c r="K9998" s="106">
        <v>5.05</v>
      </c>
    </row>
    <row r="9999" spans="11:11" x14ac:dyDescent="0.25">
      <c r="K9999" s="106">
        <v>5.05</v>
      </c>
    </row>
    <row r="10000" spans="11:11" x14ac:dyDescent="0.25">
      <c r="K10000" s="106">
        <v>5.05</v>
      </c>
    </row>
    <row r="10001" spans="11:11" x14ac:dyDescent="0.25">
      <c r="K10001" s="106">
        <v>5.05</v>
      </c>
    </row>
    <row r="10002" spans="11:11" x14ac:dyDescent="0.25">
      <c r="K10002" s="106">
        <v>5.05</v>
      </c>
    </row>
    <row r="10003" spans="11:11" x14ac:dyDescent="0.25">
      <c r="K10003" s="106">
        <v>5.05</v>
      </c>
    </row>
    <row r="10004" spans="11:11" x14ac:dyDescent="0.25">
      <c r="K10004" s="106">
        <v>5.05</v>
      </c>
    </row>
    <row r="10005" spans="11:11" x14ac:dyDescent="0.25">
      <c r="K10005" s="106">
        <v>5.05</v>
      </c>
    </row>
    <row r="10006" spans="11:11" x14ac:dyDescent="0.25">
      <c r="K10006" s="106">
        <v>5.05</v>
      </c>
    </row>
    <row r="10007" spans="11:11" x14ac:dyDescent="0.25">
      <c r="K10007" s="106">
        <v>5.05</v>
      </c>
    </row>
    <row r="10008" spans="11:11" x14ac:dyDescent="0.25">
      <c r="K10008" s="106">
        <v>5.05</v>
      </c>
    </row>
    <row r="10009" spans="11:11" x14ac:dyDescent="0.25">
      <c r="K10009" s="106">
        <v>5.05</v>
      </c>
    </row>
    <row r="10010" spans="11:11" x14ac:dyDescent="0.25">
      <c r="K10010" s="106">
        <v>5.05</v>
      </c>
    </row>
    <row r="10011" spans="11:11" x14ac:dyDescent="0.25">
      <c r="K10011" s="106">
        <v>5.05</v>
      </c>
    </row>
    <row r="10012" spans="11:11" x14ac:dyDescent="0.25">
      <c r="K10012" s="106">
        <v>5.05</v>
      </c>
    </row>
    <row r="10013" spans="11:11" x14ac:dyDescent="0.25">
      <c r="K10013" s="106">
        <v>5.05</v>
      </c>
    </row>
    <row r="10014" spans="11:11" x14ac:dyDescent="0.25">
      <c r="K10014" s="106">
        <v>5.05</v>
      </c>
    </row>
    <row r="10015" spans="11:11" x14ac:dyDescent="0.25">
      <c r="K10015" s="106">
        <v>5.05</v>
      </c>
    </row>
    <row r="10016" spans="11:11" x14ac:dyDescent="0.25">
      <c r="K10016" s="106">
        <v>5.05</v>
      </c>
    </row>
    <row r="10017" spans="11:11" x14ac:dyDescent="0.25">
      <c r="K10017" s="106">
        <v>5.05</v>
      </c>
    </row>
    <row r="10018" spans="11:11" x14ac:dyDescent="0.25">
      <c r="K10018" s="106">
        <v>5.05</v>
      </c>
    </row>
    <row r="10019" spans="11:11" x14ac:dyDescent="0.25">
      <c r="K10019" s="106">
        <v>5.05</v>
      </c>
    </row>
    <row r="10020" spans="11:11" x14ac:dyDescent="0.25">
      <c r="K10020" s="106">
        <v>5.05</v>
      </c>
    </row>
    <row r="10021" spans="11:11" x14ac:dyDescent="0.25">
      <c r="K10021" s="106">
        <v>5.05</v>
      </c>
    </row>
    <row r="10022" spans="11:11" x14ac:dyDescent="0.25">
      <c r="K10022" s="106">
        <v>5.05</v>
      </c>
    </row>
    <row r="10023" spans="11:11" x14ac:dyDescent="0.25">
      <c r="K10023" s="106">
        <v>5.05</v>
      </c>
    </row>
    <row r="10024" spans="11:11" x14ac:dyDescent="0.25">
      <c r="K10024" s="106">
        <v>5.05</v>
      </c>
    </row>
    <row r="10025" spans="11:11" x14ac:dyDescent="0.25">
      <c r="K10025" s="106">
        <v>5.05</v>
      </c>
    </row>
    <row r="10026" spans="11:11" x14ac:dyDescent="0.25">
      <c r="K10026" s="106">
        <v>5.05</v>
      </c>
    </row>
    <row r="10027" spans="11:11" x14ac:dyDescent="0.25">
      <c r="K10027" s="106">
        <v>5.05</v>
      </c>
    </row>
    <row r="10028" spans="11:11" x14ac:dyDescent="0.25">
      <c r="K10028" s="106">
        <v>5.05</v>
      </c>
    </row>
    <row r="10029" spans="11:11" x14ac:dyDescent="0.25">
      <c r="K10029" s="106">
        <v>5.05</v>
      </c>
    </row>
    <row r="10030" spans="11:11" x14ac:dyDescent="0.25">
      <c r="K10030" s="106">
        <v>5.05</v>
      </c>
    </row>
    <row r="10031" spans="11:11" x14ac:dyDescent="0.25">
      <c r="K10031" s="106">
        <v>5.05</v>
      </c>
    </row>
    <row r="10032" spans="11:11" x14ac:dyDescent="0.25">
      <c r="K10032" s="106">
        <v>5.05</v>
      </c>
    </row>
    <row r="10033" spans="11:11" x14ac:dyDescent="0.25">
      <c r="K10033" s="106">
        <v>5.05</v>
      </c>
    </row>
    <row r="10034" spans="11:11" x14ac:dyDescent="0.25">
      <c r="K10034" s="106">
        <v>5.05</v>
      </c>
    </row>
    <row r="10035" spans="11:11" x14ac:dyDescent="0.25">
      <c r="K10035" s="106">
        <v>5.05</v>
      </c>
    </row>
    <row r="10036" spans="11:11" x14ac:dyDescent="0.25">
      <c r="K10036" s="106">
        <v>5.05</v>
      </c>
    </row>
    <row r="10037" spans="11:11" x14ac:dyDescent="0.25">
      <c r="K10037" s="106">
        <v>5.05</v>
      </c>
    </row>
    <row r="10038" spans="11:11" x14ac:dyDescent="0.25">
      <c r="K10038" s="106">
        <v>5.05</v>
      </c>
    </row>
    <row r="10039" spans="11:11" x14ac:dyDescent="0.25">
      <c r="K10039" s="106">
        <v>5.05</v>
      </c>
    </row>
    <row r="10040" spans="11:11" x14ac:dyDescent="0.25">
      <c r="K10040" s="106">
        <v>5.05</v>
      </c>
    </row>
    <row r="10041" spans="11:11" x14ac:dyDescent="0.25">
      <c r="K10041" s="106">
        <v>5.05</v>
      </c>
    </row>
    <row r="10042" spans="11:11" x14ac:dyDescent="0.25">
      <c r="K10042" s="106">
        <v>5.05</v>
      </c>
    </row>
    <row r="10043" spans="11:11" x14ac:dyDescent="0.25">
      <c r="K10043" s="106">
        <v>5.05</v>
      </c>
    </row>
    <row r="10044" spans="11:11" x14ac:dyDescent="0.25">
      <c r="K10044" s="106">
        <v>5.05</v>
      </c>
    </row>
    <row r="10045" spans="11:11" x14ac:dyDescent="0.25">
      <c r="K10045" s="106">
        <v>5.05</v>
      </c>
    </row>
    <row r="10046" spans="11:11" x14ac:dyDescent="0.25">
      <c r="K10046" s="106">
        <v>5.05</v>
      </c>
    </row>
    <row r="10047" spans="11:11" x14ac:dyDescent="0.25">
      <c r="K10047" s="106">
        <v>5.05</v>
      </c>
    </row>
    <row r="10048" spans="11:11" x14ac:dyDescent="0.25">
      <c r="K10048" s="106">
        <v>5.05</v>
      </c>
    </row>
    <row r="10049" spans="11:11" x14ac:dyDescent="0.25">
      <c r="K10049" s="106">
        <v>5.05</v>
      </c>
    </row>
    <row r="10050" spans="11:11" x14ac:dyDescent="0.25">
      <c r="K10050" s="106">
        <v>5.05</v>
      </c>
    </row>
    <row r="10051" spans="11:11" x14ac:dyDescent="0.25">
      <c r="K10051" s="106">
        <v>5.05</v>
      </c>
    </row>
    <row r="10052" spans="11:11" x14ac:dyDescent="0.25">
      <c r="K10052" s="106">
        <v>5.05</v>
      </c>
    </row>
    <row r="10053" spans="11:11" x14ac:dyDescent="0.25">
      <c r="K10053" s="106">
        <v>5.05</v>
      </c>
    </row>
    <row r="10054" spans="11:11" x14ac:dyDescent="0.25">
      <c r="K10054" s="106">
        <v>5.05</v>
      </c>
    </row>
    <row r="10055" spans="11:11" x14ac:dyDescent="0.25">
      <c r="K10055" s="106">
        <v>5.05</v>
      </c>
    </row>
    <row r="10056" spans="11:11" x14ac:dyDescent="0.25">
      <c r="K10056" s="106">
        <v>5.05</v>
      </c>
    </row>
    <row r="10057" spans="11:11" x14ac:dyDescent="0.25">
      <c r="K10057" s="106">
        <v>5.05</v>
      </c>
    </row>
    <row r="10058" spans="11:11" x14ac:dyDescent="0.25">
      <c r="K10058" s="106">
        <v>5.05</v>
      </c>
    </row>
    <row r="10059" spans="11:11" x14ac:dyDescent="0.25">
      <c r="K10059" s="106">
        <v>5.05</v>
      </c>
    </row>
    <row r="10060" spans="11:11" x14ac:dyDescent="0.25">
      <c r="K10060" s="106">
        <v>5.05</v>
      </c>
    </row>
    <row r="10061" spans="11:11" x14ac:dyDescent="0.25">
      <c r="K10061" s="106">
        <v>5.05</v>
      </c>
    </row>
    <row r="10062" spans="11:11" x14ac:dyDescent="0.25">
      <c r="K10062" s="106">
        <v>5.05</v>
      </c>
    </row>
    <row r="10063" spans="11:11" x14ac:dyDescent="0.25">
      <c r="K10063" s="106">
        <v>5.05</v>
      </c>
    </row>
    <row r="10064" spans="11:11" x14ac:dyDescent="0.25">
      <c r="K10064" s="106">
        <v>5.05</v>
      </c>
    </row>
    <row r="10065" spans="11:11" x14ac:dyDescent="0.25">
      <c r="K10065" s="106">
        <v>5.05</v>
      </c>
    </row>
    <row r="10066" spans="11:11" x14ac:dyDescent="0.25">
      <c r="K10066" s="106">
        <v>5.05</v>
      </c>
    </row>
    <row r="10067" spans="11:11" x14ac:dyDescent="0.25">
      <c r="K10067" s="106">
        <v>5.05</v>
      </c>
    </row>
    <row r="10068" spans="11:11" x14ac:dyDescent="0.25">
      <c r="K10068" s="106">
        <v>5.05</v>
      </c>
    </row>
    <row r="10069" spans="11:11" x14ac:dyDescent="0.25">
      <c r="K10069" s="106">
        <v>5.05</v>
      </c>
    </row>
    <row r="10070" spans="11:11" x14ac:dyDescent="0.25">
      <c r="K10070" s="106">
        <v>5.05</v>
      </c>
    </row>
    <row r="10071" spans="11:11" x14ac:dyDescent="0.25">
      <c r="K10071" s="106">
        <v>5.05</v>
      </c>
    </row>
    <row r="10072" spans="11:11" x14ac:dyDescent="0.25">
      <c r="K10072" s="106">
        <v>5.05</v>
      </c>
    </row>
    <row r="10073" spans="11:11" x14ac:dyDescent="0.25">
      <c r="K10073" s="106">
        <v>5.05</v>
      </c>
    </row>
    <row r="10074" spans="11:11" x14ac:dyDescent="0.25">
      <c r="K10074" s="106">
        <v>5.05</v>
      </c>
    </row>
    <row r="10075" spans="11:11" x14ac:dyDescent="0.25">
      <c r="K10075" s="106">
        <v>5.05</v>
      </c>
    </row>
    <row r="10076" spans="11:11" x14ac:dyDescent="0.25">
      <c r="K10076" s="106">
        <v>5.05</v>
      </c>
    </row>
    <row r="10077" spans="11:11" x14ac:dyDescent="0.25">
      <c r="K10077" s="106">
        <v>5.05</v>
      </c>
    </row>
    <row r="10078" spans="11:11" x14ac:dyDescent="0.25">
      <c r="K10078" s="106">
        <v>5.05</v>
      </c>
    </row>
    <row r="10079" spans="11:11" x14ac:dyDescent="0.25">
      <c r="K10079" s="106">
        <v>5.05</v>
      </c>
    </row>
    <row r="10080" spans="11:11" x14ac:dyDescent="0.25">
      <c r="K10080" s="106">
        <v>5.05</v>
      </c>
    </row>
    <row r="10081" spans="11:11" x14ac:dyDescent="0.25">
      <c r="K10081" s="106">
        <v>5.05</v>
      </c>
    </row>
    <row r="10082" spans="11:11" x14ac:dyDescent="0.25">
      <c r="K10082" s="106">
        <v>5.05</v>
      </c>
    </row>
    <row r="10083" spans="11:11" x14ac:dyDescent="0.25">
      <c r="K10083" s="106">
        <v>5.05</v>
      </c>
    </row>
    <row r="10084" spans="11:11" x14ac:dyDescent="0.25">
      <c r="K10084" s="106">
        <v>5.05</v>
      </c>
    </row>
    <row r="10085" spans="11:11" x14ac:dyDescent="0.25">
      <c r="K10085" s="106">
        <v>5.05</v>
      </c>
    </row>
    <row r="10086" spans="11:11" x14ac:dyDescent="0.25">
      <c r="K10086" s="106">
        <v>5.05</v>
      </c>
    </row>
    <row r="10087" spans="11:11" x14ac:dyDescent="0.25">
      <c r="K10087" s="106">
        <v>5.05</v>
      </c>
    </row>
    <row r="10088" spans="11:11" x14ac:dyDescent="0.25">
      <c r="K10088" s="106">
        <v>5.05</v>
      </c>
    </row>
    <row r="10089" spans="11:11" x14ac:dyDescent="0.25">
      <c r="K10089" s="106">
        <v>5.05</v>
      </c>
    </row>
    <row r="10090" spans="11:11" x14ac:dyDescent="0.25">
      <c r="K10090" s="106">
        <v>5.05</v>
      </c>
    </row>
    <row r="10091" spans="11:11" x14ac:dyDescent="0.25">
      <c r="K10091" s="106">
        <v>5.05</v>
      </c>
    </row>
    <row r="10092" spans="11:11" x14ac:dyDescent="0.25">
      <c r="K10092" s="106">
        <v>5.05</v>
      </c>
    </row>
    <row r="10093" spans="11:11" x14ac:dyDescent="0.25">
      <c r="K10093" s="106">
        <v>5.05</v>
      </c>
    </row>
    <row r="10094" spans="11:11" x14ac:dyDescent="0.25">
      <c r="K10094" s="106">
        <v>5.05</v>
      </c>
    </row>
    <row r="10095" spans="11:11" x14ac:dyDescent="0.25">
      <c r="K10095" s="106">
        <v>5.05</v>
      </c>
    </row>
    <row r="10096" spans="11:11" x14ac:dyDescent="0.25">
      <c r="K10096" s="106">
        <v>5.05</v>
      </c>
    </row>
    <row r="10097" spans="11:11" x14ac:dyDescent="0.25">
      <c r="K10097" s="106">
        <v>5.05</v>
      </c>
    </row>
    <row r="10098" spans="11:11" x14ac:dyDescent="0.25">
      <c r="K10098" s="106">
        <v>5.05</v>
      </c>
    </row>
    <row r="10099" spans="11:11" x14ac:dyDescent="0.25">
      <c r="K10099" s="106">
        <v>5.05</v>
      </c>
    </row>
    <row r="10100" spans="11:11" x14ac:dyDescent="0.25">
      <c r="K10100" s="106">
        <v>5.05</v>
      </c>
    </row>
    <row r="10101" spans="11:11" x14ac:dyDescent="0.25">
      <c r="K10101" s="106">
        <v>5.05</v>
      </c>
    </row>
    <row r="10102" spans="11:11" x14ac:dyDescent="0.25">
      <c r="K10102" s="106">
        <v>5.05</v>
      </c>
    </row>
    <row r="10103" spans="11:11" x14ac:dyDescent="0.25">
      <c r="K10103" s="106">
        <v>5.05</v>
      </c>
    </row>
    <row r="10104" spans="11:11" x14ac:dyDescent="0.25">
      <c r="K10104" s="106">
        <v>5.05</v>
      </c>
    </row>
    <row r="10105" spans="11:11" x14ac:dyDescent="0.25">
      <c r="K10105" s="106">
        <v>5.05</v>
      </c>
    </row>
    <row r="10106" spans="11:11" x14ac:dyDescent="0.25">
      <c r="K10106" s="106">
        <v>5.05</v>
      </c>
    </row>
    <row r="10107" spans="11:11" x14ac:dyDescent="0.25">
      <c r="K10107" s="106">
        <v>5.05</v>
      </c>
    </row>
    <row r="10108" spans="11:11" x14ac:dyDescent="0.25">
      <c r="K10108" s="106">
        <v>5.05</v>
      </c>
    </row>
    <row r="10109" spans="11:11" x14ac:dyDescent="0.25">
      <c r="K10109" s="106">
        <v>5.05</v>
      </c>
    </row>
    <row r="10110" spans="11:11" x14ac:dyDescent="0.25">
      <c r="K10110" s="106">
        <v>5.05</v>
      </c>
    </row>
    <row r="10111" spans="11:11" x14ac:dyDescent="0.25">
      <c r="K10111" s="106">
        <v>5.05</v>
      </c>
    </row>
    <row r="10112" spans="11:11" x14ac:dyDescent="0.25">
      <c r="K10112" s="106">
        <v>5.05</v>
      </c>
    </row>
    <row r="10113" spans="11:11" x14ac:dyDescent="0.25">
      <c r="K10113" s="106">
        <v>5.05</v>
      </c>
    </row>
    <row r="10114" spans="11:11" x14ac:dyDescent="0.25">
      <c r="K10114" s="106">
        <v>5.05</v>
      </c>
    </row>
    <row r="10115" spans="11:11" x14ac:dyDescent="0.25">
      <c r="K10115" s="106">
        <v>5.05</v>
      </c>
    </row>
    <row r="10116" spans="11:11" x14ac:dyDescent="0.25">
      <c r="K10116" s="106">
        <v>5.05</v>
      </c>
    </row>
    <row r="10117" spans="11:11" x14ac:dyDescent="0.25">
      <c r="K10117" s="106">
        <v>5.05</v>
      </c>
    </row>
    <row r="10118" spans="11:11" x14ac:dyDescent="0.25">
      <c r="K10118" s="106">
        <v>5.05</v>
      </c>
    </row>
    <row r="10119" spans="11:11" x14ac:dyDescent="0.25">
      <c r="K10119" s="106">
        <v>5.05</v>
      </c>
    </row>
    <row r="10120" spans="11:11" x14ac:dyDescent="0.25">
      <c r="K10120" s="106">
        <v>5.05</v>
      </c>
    </row>
    <row r="10121" spans="11:11" x14ac:dyDescent="0.25">
      <c r="K10121" s="106">
        <v>5.05</v>
      </c>
    </row>
    <row r="10122" spans="11:11" x14ac:dyDescent="0.25">
      <c r="K10122" s="106">
        <v>5.05</v>
      </c>
    </row>
    <row r="10123" spans="11:11" x14ac:dyDescent="0.25">
      <c r="K10123" s="106">
        <v>5.05</v>
      </c>
    </row>
    <row r="10124" spans="11:11" x14ac:dyDescent="0.25">
      <c r="K10124" s="106">
        <v>5.05</v>
      </c>
    </row>
    <row r="10125" spans="11:11" x14ac:dyDescent="0.25">
      <c r="K10125" s="106">
        <v>5.05</v>
      </c>
    </row>
    <row r="10126" spans="11:11" x14ac:dyDescent="0.25">
      <c r="K10126" s="106">
        <v>5.05</v>
      </c>
    </row>
    <row r="10127" spans="11:11" x14ac:dyDescent="0.25">
      <c r="K10127" s="106">
        <v>5.05</v>
      </c>
    </row>
    <row r="10128" spans="11:11" x14ac:dyDescent="0.25">
      <c r="K10128" s="106">
        <v>5.05</v>
      </c>
    </row>
    <row r="10129" spans="11:11" x14ac:dyDescent="0.25">
      <c r="K10129" s="106">
        <v>5.05</v>
      </c>
    </row>
    <row r="10130" spans="11:11" x14ac:dyDescent="0.25">
      <c r="K10130" s="106">
        <v>5.05</v>
      </c>
    </row>
    <row r="10131" spans="11:11" x14ac:dyDescent="0.25">
      <c r="K10131" s="106">
        <v>5.05</v>
      </c>
    </row>
    <row r="10132" spans="11:11" x14ac:dyDescent="0.25">
      <c r="K10132" s="106">
        <v>5.05</v>
      </c>
    </row>
    <row r="10133" spans="11:11" x14ac:dyDescent="0.25">
      <c r="K10133" s="106">
        <v>5.05</v>
      </c>
    </row>
    <row r="10134" spans="11:11" x14ac:dyDescent="0.25">
      <c r="K10134" s="106">
        <v>5.05</v>
      </c>
    </row>
    <row r="10135" spans="11:11" x14ac:dyDescent="0.25">
      <c r="K10135" s="106">
        <v>5.05</v>
      </c>
    </row>
    <row r="10136" spans="11:11" x14ac:dyDescent="0.25">
      <c r="K10136" s="106">
        <v>5.05</v>
      </c>
    </row>
    <row r="10137" spans="11:11" x14ac:dyDescent="0.25">
      <c r="K10137" s="106">
        <v>5.05</v>
      </c>
    </row>
    <row r="10138" spans="11:11" x14ac:dyDescent="0.25">
      <c r="K10138" s="106">
        <v>5.05</v>
      </c>
    </row>
    <row r="10139" spans="11:11" x14ac:dyDescent="0.25">
      <c r="K10139" s="106">
        <v>5.05</v>
      </c>
    </row>
    <row r="10140" spans="11:11" x14ac:dyDescent="0.25">
      <c r="K10140" s="106">
        <v>5.05</v>
      </c>
    </row>
    <row r="10141" spans="11:11" x14ac:dyDescent="0.25">
      <c r="K10141" s="106">
        <v>5.05</v>
      </c>
    </row>
    <row r="10142" spans="11:11" x14ac:dyDescent="0.25">
      <c r="K10142" s="106">
        <v>5.05</v>
      </c>
    </row>
    <row r="10143" spans="11:11" x14ac:dyDescent="0.25">
      <c r="K10143" s="106">
        <v>5.05</v>
      </c>
    </row>
    <row r="10144" spans="11:11" x14ac:dyDescent="0.25">
      <c r="K10144" s="106">
        <v>5.05</v>
      </c>
    </row>
    <row r="10145" spans="11:11" x14ac:dyDescent="0.25">
      <c r="K10145" s="106">
        <v>5.05</v>
      </c>
    </row>
    <row r="10146" spans="11:11" x14ac:dyDescent="0.25">
      <c r="K10146" s="106">
        <v>5.05</v>
      </c>
    </row>
    <row r="10147" spans="11:11" x14ac:dyDescent="0.25">
      <c r="K10147" s="106">
        <v>5.05</v>
      </c>
    </row>
    <row r="10148" spans="11:11" x14ac:dyDescent="0.25">
      <c r="K10148" s="106">
        <v>5.05</v>
      </c>
    </row>
    <row r="10149" spans="11:11" x14ac:dyDescent="0.25">
      <c r="K10149" s="106">
        <v>5.05</v>
      </c>
    </row>
    <row r="10150" spans="11:11" x14ac:dyDescent="0.25">
      <c r="K10150" s="106">
        <v>5.05</v>
      </c>
    </row>
    <row r="10151" spans="11:11" x14ac:dyDescent="0.25">
      <c r="K10151" s="106">
        <v>5.05</v>
      </c>
    </row>
    <row r="10152" spans="11:11" x14ac:dyDescent="0.25">
      <c r="K10152" s="106">
        <v>5.05</v>
      </c>
    </row>
    <row r="10153" spans="11:11" x14ac:dyDescent="0.25">
      <c r="K10153" s="106">
        <v>5.05</v>
      </c>
    </row>
    <row r="10154" spans="11:11" x14ac:dyDescent="0.25">
      <c r="K10154" s="106">
        <v>5.05</v>
      </c>
    </row>
    <row r="10155" spans="11:11" x14ac:dyDescent="0.25">
      <c r="K10155" s="106">
        <v>5.05</v>
      </c>
    </row>
    <row r="10156" spans="11:11" x14ac:dyDescent="0.25">
      <c r="K10156" s="106">
        <v>5.05</v>
      </c>
    </row>
    <row r="10157" spans="11:11" x14ac:dyDescent="0.25">
      <c r="K10157" s="106">
        <v>5.05</v>
      </c>
    </row>
    <row r="10158" spans="11:11" x14ac:dyDescent="0.25">
      <c r="K10158" s="106">
        <v>5.05</v>
      </c>
    </row>
    <row r="10159" spans="11:11" x14ac:dyDescent="0.25">
      <c r="K10159" s="106">
        <v>5.05</v>
      </c>
    </row>
    <row r="10160" spans="11:11" x14ac:dyDescent="0.25">
      <c r="K10160" s="106">
        <v>5.05</v>
      </c>
    </row>
    <row r="10161" spans="11:11" x14ac:dyDescent="0.25">
      <c r="K10161" s="106">
        <v>5.05</v>
      </c>
    </row>
    <row r="10162" spans="11:11" x14ac:dyDescent="0.25">
      <c r="K10162" s="106">
        <v>5.05</v>
      </c>
    </row>
    <row r="10163" spans="11:11" x14ac:dyDescent="0.25">
      <c r="K10163" s="106">
        <v>5.05</v>
      </c>
    </row>
    <row r="10164" spans="11:11" x14ac:dyDescent="0.25">
      <c r="K10164" s="106">
        <v>5.05</v>
      </c>
    </row>
    <row r="10165" spans="11:11" x14ac:dyDescent="0.25">
      <c r="K10165" s="106">
        <v>5.05</v>
      </c>
    </row>
    <row r="10166" spans="11:11" x14ac:dyDescent="0.25">
      <c r="K10166" s="106">
        <v>5.05</v>
      </c>
    </row>
    <row r="10167" spans="11:11" x14ac:dyDescent="0.25">
      <c r="K10167" s="106">
        <v>5.05</v>
      </c>
    </row>
    <row r="10168" spans="11:11" x14ac:dyDescent="0.25">
      <c r="K10168" s="106">
        <v>5.05</v>
      </c>
    </row>
    <row r="10169" spans="11:11" x14ac:dyDescent="0.25">
      <c r="K10169" s="106">
        <v>5.05</v>
      </c>
    </row>
    <row r="10170" spans="11:11" x14ac:dyDescent="0.25">
      <c r="K10170" s="106">
        <v>5.05</v>
      </c>
    </row>
    <row r="10171" spans="11:11" x14ac:dyDescent="0.25">
      <c r="K10171" s="106">
        <v>5.05</v>
      </c>
    </row>
    <row r="10172" spans="11:11" x14ac:dyDescent="0.25">
      <c r="K10172" s="106">
        <v>5.05</v>
      </c>
    </row>
    <row r="10173" spans="11:11" x14ac:dyDescent="0.25">
      <c r="K10173" s="106">
        <v>5.05</v>
      </c>
    </row>
    <row r="10174" spans="11:11" x14ac:dyDescent="0.25">
      <c r="K10174" s="106">
        <v>5.05</v>
      </c>
    </row>
    <row r="10175" spans="11:11" x14ac:dyDescent="0.25">
      <c r="K10175" s="106">
        <v>5.05</v>
      </c>
    </row>
    <row r="10176" spans="11:11" x14ac:dyDescent="0.25">
      <c r="K10176" s="106">
        <v>5.05</v>
      </c>
    </row>
    <row r="10177" spans="11:11" x14ac:dyDescent="0.25">
      <c r="K10177" s="106">
        <v>5.05</v>
      </c>
    </row>
    <row r="10178" spans="11:11" x14ac:dyDescent="0.25">
      <c r="K10178" s="106">
        <v>5.05</v>
      </c>
    </row>
    <row r="10179" spans="11:11" x14ac:dyDescent="0.25">
      <c r="K10179" s="106">
        <v>5.05</v>
      </c>
    </row>
    <row r="10180" spans="11:11" x14ac:dyDescent="0.25">
      <c r="K10180" s="106">
        <v>5.05</v>
      </c>
    </row>
    <row r="10181" spans="11:11" x14ac:dyDescent="0.25">
      <c r="K10181" s="106">
        <v>5.05</v>
      </c>
    </row>
    <row r="10182" spans="11:11" x14ac:dyDescent="0.25">
      <c r="K10182" s="106">
        <v>5.05</v>
      </c>
    </row>
    <row r="10183" spans="11:11" x14ac:dyDescent="0.25">
      <c r="K10183" s="106">
        <v>5.05</v>
      </c>
    </row>
    <row r="10184" spans="11:11" x14ac:dyDescent="0.25">
      <c r="K10184" s="106">
        <v>5.05</v>
      </c>
    </row>
    <row r="10185" spans="11:11" x14ac:dyDescent="0.25">
      <c r="K10185" s="106">
        <v>5.05</v>
      </c>
    </row>
    <row r="10186" spans="11:11" x14ac:dyDescent="0.25">
      <c r="K10186" s="106">
        <v>5.05</v>
      </c>
    </row>
    <row r="10187" spans="11:11" x14ac:dyDescent="0.25">
      <c r="K10187" s="106">
        <v>5.05</v>
      </c>
    </row>
    <row r="10188" spans="11:11" x14ac:dyDescent="0.25">
      <c r="K10188" s="106">
        <v>5.05</v>
      </c>
    </row>
    <row r="10189" spans="11:11" x14ac:dyDescent="0.25">
      <c r="K10189" s="106">
        <v>5.05</v>
      </c>
    </row>
    <row r="10190" spans="11:11" x14ac:dyDescent="0.25">
      <c r="K10190" s="106">
        <v>5.05</v>
      </c>
    </row>
    <row r="10191" spans="11:11" x14ac:dyDescent="0.25">
      <c r="K10191" s="106">
        <v>5.05</v>
      </c>
    </row>
    <row r="10192" spans="11:11" x14ac:dyDescent="0.25">
      <c r="K10192" s="106">
        <v>5.05</v>
      </c>
    </row>
    <row r="10193" spans="11:11" x14ac:dyDescent="0.25">
      <c r="K10193" s="106">
        <v>5.05</v>
      </c>
    </row>
    <row r="10194" spans="11:11" x14ac:dyDescent="0.25">
      <c r="K10194" s="106">
        <v>5.05</v>
      </c>
    </row>
    <row r="10195" spans="11:11" x14ac:dyDescent="0.25">
      <c r="K10195" s="106">
        <v>5.05</v>
      </c>
    </row>
    <row r="10196" spans="11:11" x14ac:dyDescent="0.25">
      <c r="K10196" s="106">
        <v>5.05</v>
      </c>
    </row>
    <row r="10197" spans="11:11" x14ac:dyDescent="0.25">
      <c r="K10197" s="106">
        <v>5.05</v>
      </c>
    </row>
    <row r="10198" spans="11:11" x14ac:dyDescent="0.25">
      <c r="K10198" s="106">
        <v>5.05</v>
      </c>
    </row>
    <row r="10199" spans="11:11" x14ac:dyDescent="0.25">
      <c r="K10199" s="106">
        <v>5.05</v>
      </c>
    </row>
    <row r="10200" spans="11:11" x14ac:dyDescent="0.25">
      <c r="K10200" s="106">
        <v>5.05</v>
      </c>
    </row>
    <row r="10201" spans="11:11" x14ac:dyDescent="0.25">
      <c r="K10201" s="106">
        <v>5.05</v>
      </c>
    </row>
    <row r="10202" spans="11:11" x14ac:dyDescent="0.25">
      <c r="K10202" s="106">
        <v>5.05</v>
      </c>
    </row>
    <row r="10203" spans="11:11" x14ac:dyDescent="0.25">
      <c r="K10203" s="106">
        <v>5.05</v>
      </c>
    </row>
    <row r="10204" spans="11:11" x14ac:dyDescent="0.25">
      <c r="K10204" s="106">
        <v>5.05</v>
      </c>
    </row>
    <row r="10205" spans="11:11" x14ac:dyDescent="0.25">
      <c r="K10205" s="106">
        <v>5.05</v>
      </c>
    </row>
    <row r="10206" spans="11:11" x14ac:dyDescent="0.25">
      <c r="K10206" s="106">
        <v>5.05</v>
      </c>
    </row>
    <row r="10207" spans="11:11" x14ac:dyDescent="0.25">
      <c r="K10207" s="106">
        <v>5.05</v>
      </c>
    </row>
    <row r="10208" spans="11:11" x14ac:dyDescent="0.25">
      <c r="K10208" s="106">
        <v>5.05</v>
      </c>
    </row>
    <row r="10209" spans="11:11" x14ac:dyDescent="0.25">
      <c r="K10209" s="106">
        <v>5.05</v>
      </c>
    </row>
    <row r="10210" spans="11:11" x14ac:dyDescent="0.25">
      <c r="K10210" s="106">
        <v>5.05</v>
      </c>
    </row>
    <row r="10211" spans="11:11" x14ac:dyDescent="0.25">
      <c r="K10211" s="106">
        <v>5.05</v>
      </c>
    </row>
    <row r="10212" spans="11:11" x14ac:dyDescent="0.25">
      <c r="K10212" s="106">
        <v>5.05</v>
      </c>
    </row>
    <row r="10213" spans="11:11" x14ac:dyDescent="0.25">
      <c r="K10213" s="106">
        <v>5.05</v>
      </c>
    </row>
    <row r="10214" spans="11:11" x14ac:dyDescent="0.25">
      <c r="K10214" s="106">
        <v>5.05</v>
      </c>
    </row>
    <row r="10215" spans="11:11" x14ac:dyDescent="0.25">
      <c r="K10215" s="106">
        <v>5.05</v>
      </c>
    </row>
    <row r="10216" spans="11:11" x14ac:dyDescent="0.25">
      <c r="K10216" s="106">
        <v>5.05</v>
      </c>
    </row>
    <row r="10217" spans="11:11" x14ac:dyDescent="0.25">
      <c r="K10217" s="106">
        <v>5.05</v>
      </c>
    </row>
    <row r="10218" spans="11:11" x14ac:dyDescent="0.25">
      <c r="K10218" s="106">
        <v>5.05</v>
      </c>
    </row>
    <row r="10219" spans="11:11" x14ac:dyDescent="0.25">
      <c r="K10219" s="106">
        <v>5.05</v>
      </c>
    </row>
    <row r="10220" spans="11:11" x14ac:dyDescent="0.25">
      <c r="K10220" s="106">
        <v>5.05</v>
      </c>
    </row>
    <row r="10221" spans="11:11" x14ac:dyDescent="0.25">
      <c r="K10221" s="106">
        <v>5.05</v>
      </c>
    </row>
    <row r="10222" spans="11:11" x14ac:dyDescent="0.25">
      <c r="K10222" s="106">
        <v>5.05</v>
      </c>
    </row>
    <row r="10223" spans="11:11" x14ac:dyDescent="0.25">
      <c r="K10223" s="106">
        <v>5.05</v>
      </c>
    </row>
    <row r="10224" spans="11:11" x14ac:dyDescent="0.25">
      <c r="K10224" s="106">
        <v>5.05</v>
      </c>
    </row>
    <row r="10225" spans="11:11" x14ac:dyDescent="0.25">
      <c r="K10225" s="106">
        <v>5.05</v>
      </c>
    </row>
    <row r="10226" spans="11:11" x14ac:dyDescent="0.25">
      <c r="K10226" s="106">
        <v>5.05</v>
      </c>
    </row>
    <row r="10227" spans="11:11" x14ac:dyDescent="0.25">
      <c r="K10227" s="106">
        <v>5.05</v>
      </c>
    </row>
    <row r="10228" spans="11:11" x14ac:dyDescent="0.25">
      <c r="K10228" s="106">
        <v>5.05</v>
      </c>
    </row>
    <row r="10229" spans="11:11" x14ac:dyDescent="0.25">
      <c r="K10229" s="106">
        <v>5.05</v>
      </c>
    </row>
    <row r="10230" spans="11:11" x14ac:dyDescent="0.25">
      <c r="K10230" s="106">
        <v>5.05</v>
      </c>
    </row>
    <row r="10231" spans="11:11" x14ac:dyDescent="0.25">
      <c r="K10231" s="106">
        <v>5.05</v>
      </c>
    </row>
    <row r="10232" spans="11:11" x14ac:dyDescent="0.25">
      <c r="K10232" s="106">
        <v>5.05</v>
      </c>
    </row>
    <row r="10233" spans="11:11" x14ac:dyDescent="0.25">
      <c r="K10233" s="106">
        <v>5.05</v>
      </c>
    </row>
    <row r="10234" spans="11:11" x14ac:dyDescent="0.25">
      <c r="K10234" s="106">
        <v>5.05</v>
      </c>
    </row>
    <row r="10235" spans="11:11" x14ac:dyDescent="0.25">
      <c r="K10235" s="106">
        <v>5.05</v>
      </c>
    </row>
    <row r="10236" spans="11:11" x14ac:dyDescent="0.25">
      <c r="K10236" s="106">
        <v>5.05</v>
      </c>
    </row>
    <row r="10237" spans="11:11" x14ac:dyDescent="0.25">
      <c r="K10237" s="106">
        <v>5.05</v>
      </c>
    </row>
    <row r="10238" spans="11:11" x14ac:dyDescent="0.25">
      <c r="K10238" s="106">
        <v>5.05</v>
      </c>
    </row>
    <row r="10239" spans="11:11" x14ac:dyDescent="0.25">
      <c r="K10239" s="106">
        <v>5.05</v>
      </c>
    </row>
    <row r="10240" spans="11:11" x14ac:dyDescent="0.25">
      <c r="K10240" s="106">
        <v>5.05</v>
      </c>
    </row>
    <row r="10241" spans="11:11" x14ac:dyDescent="0.25">
      <c r="K10241" s="106">
        <v>5.05</v>
      </c>
    </row>
    <row r="10242" spans="11:11" x14ac:dyDescent="0.25">
      <c r="K10242" s="106">
        <v>5.05</v>
      </c>
    </row>
    <row r="10243" spans="11:11" x14ac:dyDescent="0.25">
      <c r="K10243" s="106">
        <v>5.05</v>
      </c>
    </row>
    <row r="10244" spans="11:11" x14ac:dyDescent="0.25">
      <c r="K10244" s="106">
        <v>5.05</v>
      </c>
    </row>
    <row r="10245" spans="11:11" x14ac:dyDescent="0.25">
      <c r="K10245" s="106">
        <v>5.05</v>
      </c>
    </row>
    <row r="10246" spans="11:11" x14ac:dyDescent="0.25">
      <c r="K10246" s="106">
        <v>5.05</v>
      </c>
    </row>
    <row r="10247" spans="11:11" x14ac:dyDescent="0.25">
      <c r="K10247" s="106">
        <v>5.05</v>
      </c>
    </row>
    <row r="10248" spans="11:11" x14ac:dyDescent="0.25">
      <c r="K10248" s="106">
        <v>5.05</v>
      </c>
    </row>
    <row r="10249" spans="11:11" x14ac:dyDescent="0.25">
      <c r="K10249" s="106">
        <v>5.05</v>
      </c>
    </row>
    <row r="10250" spans="11:11" x14ac:dyDescent="0.25">
      <c r="K10250" s="106">
        <v>5.05</v>
      </c>
    </row>
    <row r="10251" spans="11:11" x14ac:dyDescent="0.25">
      <c r="K10251" s="106">
        <v>5.05</v>
      </c>
    </row>
    <row r="10252" spans="11:11" x14ac:dyDescent="0.25">
      <c r="K10252" s="106">
        <v>5.05</v>
      </c>
    </row>
    <row r="10253" spans="11:11" x14ac:dyDescent="0.25">
      <c r="K10253" s="106">
        <v>5.05</v>
      </c>
    </row>
    <row r="10254" spans="11:11" x14ac:dyDescent="0.25">
      <c r="K10254" s="106">
        <v>5.05</v>
      </c>
    </row>
    <row r="10255" spans="11:11" x14ac:dyDescent="0.25">
      <c r="K10255" s="106">
        <v>5.05</v>
      </c>
    </row>
    <row r="10256" spans="11:11" x14ac:dyDescent="0.25">
      <c r="K10256" s="106">
        <v>5.05</v>
      </c>
    </row>
    <row r="10257" spans="11:11" x14ac:dyDescent="0.25">
      <c r="K10257" s="106">
        <v>5.05</v>
      </c>
    </row>
    <row r="10258" spans="11:11" x14ac:dyDescent="0.25">
      <c r="K10258" s="106">
        <v>5.05</v>
      </c>
    </row>
    <row r="10259" spans="11:11" x14ac:dyDescent="0.25">
      <c r="K10259" s="106">
        <v>5.05</v>
      </c>
    </row>
    <row r="10260" spans="11:11" x14ac:dyDescent="0.25">
      <c r="K10260" s="106">
        <v>5.05</v>
      </c>
    </row>
    <row r="10261" spans="11:11" x14ac:dyDescent="0.25">
      <c r="K10261" s="106">
        <v>5.05</v>
      </c>
    </row>
    <row r="10262" spans="11:11" x14ac:dyDescent="0.25">
      <c r="K10262" s="106">
        <v>5.05</v>
      </c>
    </row>
    <row r="10263" spans="11:11" x14ac:dyDescent="0.25">
      <c r="K10263" s="106">
        <v>5.05</v>
      </c>
    </row>
    <row r="10264" spans="11:11" x14ac:dyDescent="0.25">
      <c r="K10264" s="106">
        <v>5.05</v>
      </c>
    </row>
    <row r="10265" spans="11:11" x14ac:dyDescent="0.25">
      <c r="K10265" s="106">
        <v>5.05</v>
      </c>
    </row>
    <row r="10266" spans="11:11" x14ac:dyDescent="0.25">
      <c r="K10266" s="106">
        <v>5.05</v>
      </c>
    </row>
    <row r="10267" spans="11:11" x14ac:dyDescent="0.25">
      <c r="K10267" s="106">
        <v>5.05</v>
      </c>
    </row>
    <row r="10268" spans="11:11" x14ac:dyDescent="0.25">
      <c r="K10268" s="106">
        <v>5.05</v>
      </c>
    </row>
    <row r="10269" spans="11:11" x14ac:dyDescent="0.25">
      <c r="K10269" s="106">
        <v>5.05</v>
      </c>
    </row>
    <row r="10270" spans="11:11" x14ac:dyDescent="0.25">
      <c r="K10270" s="106">
        <v>5.05</v>
      </c>
    </row>
    <row r="10271" spans="11:11" x14ac:dyDescent="0.25">
      <c r="K10271" s="106">
        <v>5.05</v>
      </c>
    </row>
    <row r="10272" spans="11:11" x14ac:dyDescent="0.25">
      <c r="K10272" s="106">
        <v>5.05</v>
      </c>
    </row>
    <row r="10273" spans="11:11" x14ac:dyDescent="0.25">
      <c r="K10273" s="106">
        <v>5.05</v>
      </c>
    </row>
    <row r="10274" spans="11:11" x14ac:dyDescent="0.25">
      <c r="K10274" s="106">
        <v>5.05</v>
      </c>
    </row>
    <row r="10275" spans="11:11" x14ac:dyDescent="0.25">
      <c r="K10275" s="106">
        <v>5.05</v>
      </c>
    </row>
    <row r="10276" spans="11:11" x14ac:dyDescent="0.25">
      <c r="K10276" s="106">
        <v>5.05</v>
      </c>
    </row>
    <row r="10277" spans="11:11" x14ac:dyDescent="0.25">
      <c r="K10277" s="106">
        <v>5.05</v>
      </c>
    </row>
    <row r="10278" spans="11:11" x14ac:dyDescent="0.25">
      <c r="K10278" s="106">
        <v>5.05</v>
      </c>
    </row>
    <row r="10279" spans="11:11" x14ac:dyDescent="0.25">
      <c r="K10279" s="106">
        <v>5.05</v>
      </c>
    </row>
    <row r="10280" spans="11:11" x14ac:dyDescent="0.25">
      <c r="K10280" s="106">
        <v>5.05</v>
      </c>
    </row>
    <row r="10281" spans="11:11" x14ac:dyDescent="0.25">
      <c r="K10281" s="106">
        <v>5.05</v>
      </c>
    </row>
    <row r="10282" spans="11:11" x14ac:dyDescent="0.25">
      <c r="K10282" s="106">
        <v>5.05</v>
      </c>
    </row>
    <row r="10283" spans="11:11" x14ac:dyDescent="0.25">
      <c r="K10283" s="106">
        <v>5.05</v>
      </c>
    </row>
    <row r="10284" spans="11:11" x14ac:dyDescent="0.25">
      <c r="K10284" s="106">
        <v>5.05</v>
      </c>
    </row>
    <row r="10285" spans="11:11" x14ac:dyDescent="0.25">
      <c r="K10285" s="106">
        <v>5.05</v>
      </c>
    </row>
    <row r="10286" spans="11:11" x14ac:dyDescent="0.25">
      <c r="K10286" s="106">
        <v>5.05</v>
      </c>
    </row>
    <row r="10287" spans="11:11" x14ac:dyDescent="0.25">
      <c r="K10287" s="106">
        <v>5.05</v>
      </c>
    </row>
    <row r="10288" spans="11:11" x14ac:dyDescent="0.25">
      <c r="K10288" s="106">
        <v>5.05</v>
      </c>
    </row>
    <row r="10289" spans="11:11" x14ac:dyDescent="0.25">
      <c r="K10289" s="106">
        <v>5.05</v>
      </c>
    </row>
    <row r="10290" spans="11:11" x14ac:dyDescent="0.25">
      <c r="K10290" s="106">
        <v>5.05</v>
      </c>
    </row>
    <row r="10291" spans="11:11" x14ac:dyDescent="0.25">
      <c r="K10291" s="106">
        <v>5.05</v>
      </c>
    </row>
    <row r="10292" spans="11:11" x14ac:dyDescent="0.25">
      <c r="K10292" s="106">
        <v>5.05</v>
      </c>
    </row>
    <row r="10293" spans="11:11" x14ac:dyDescent="0.25">
      <c r="K10293" s="106">
        <v>5.05</v>
      </c>
    </row>
    <row r="10294" spans="11:11" x14ac:dyDescent="0.25">
      <c r="K10294" s="106">
        <v>5.05</v>
      </c>
    </row>
    <row r="10295" spans="11:11" x14ac:dyDescent="0.25">
      <c r="K10295" s="106">
        <v>5.05</v>
      </c>
    </row>
    <row r="10296" spans="11:11" x14ac:dyDescent="0.25">
      <c r="K10296" s="106">
        <v>5.05</v>
      </c>
    </row>
    <row r="10297" spans="11:11" x14ac:dyDescent="0.25">
      <c r="K10297" s="106">
        <v>5.05</v>
      </c>
    </row>
    <row r="10298" spans="11:11" x14ac:dyDescent="0.25">
      <c r="K10298" s="106">
        <v>5.05</v>
      </c>
    </row>
    <row r="10299" spans="11:11" x14ac:dyDescent="0.25">
      <c r="K10299" s="106">
        <v>5.05</v>
      </c>
    </row>
    <row r="10300" spans="11:11" x14ac:dyDescent="0.25">
      <c r="K10300" s="106">
        <v>5.05</v>
      </c>
    </row>
    <row r="10301" spans="11:11" x14ac:dyDescent="0.25">
      <c r="K10301" s="106">
        <v>5.05</v>
      </c>
    </row>
    <row r="10302" spans="11:11" x14ac:dyDescent="0.25">
      <c r="K10302" s="106">
        <v>5.05</v>
      </c>
    </row>
    <row r="10303" spans="11:11" x14ac:dyDescent="0.25">
      <c r="K10303" s="106">
        <v>5.05</v>
      </c>
    </row>
    <row r="10304" spans="11:11" x14ac:dyDescent="0.25">
      <c r="K10304" s="106">
        <v>5.05</v>
      </c>
    </row>
    <row r="10305" spans="11:11" x14ac:dyDescent="0.25">
      <c r="K10305" s="106">
        <v>5.05</v>
      </c>
    </row>
    <row r="10306" spans="11:11" x14ac:dyDescent="0.25">
      <c r="K10306" s="106">
        <v>5.05</v>
      </c>
    </row>
    <row r="10307" spans="11:11" x14ac:dyDescent="0.25">
      <c r="K10307" s="106">
        <v>5.05</v>
      </c>
    </row>
    <row r="10308" spans="11:11" x14ac:dyDescent="0.25">
      <c r="K10308" s="106">
        <v>5.05</v>
      </c>
    </row>
    <row r="10309" spans="11:11" x14ac:dyDescent="0.25">
      <c r="K10309" s="106">
        <v>5.05</v>
      </c>
    </row>
    <row r="10310" spans="11:11" x14ac:dyDescent="0.25">
      <c r="K10310" s="106">
        <v>5.05</v>
      </c>
    </row>
    <row r="10311" spans="11:11" x14ac:dyDescent="0.25">
      <c r="K10311" s="106">
        <v>5.05</v>
      </c>
    </row>
    <row r="10312" spans="11:11" x14ac:dyDescent="0.25">
      <c r="K10312" s="106">
        <v>5.05</v>
      </c>
    </row>
    <row r="10313" spans="11:11" x14ac:dyDescent="0.25">
      <c r="K10313" s="106">
        <v>5.05</v>
      </c>
    </row>
    <row r="10314" spans="11:11" x14ac:dyDescent="0.25">
      <c r="K10314" s="106">
        <v>5.05</v>
      </c>
    </row>
    <row r="10315" spans="11:11" x14ac:dyDescent="0.25">
      <c r="K10315" s="106">
        <v>5.05</v>
      </c>
    </row>
    <row r="10316" spans="11:11" x14ac:dyDescent="0.25">
      <c r="K10316" s="106">
        <v>5.05</v>
      </c>
    </row>
    <row r="10317" spans="11:11" x14ac:dyDescent="0.25">
      <c r="K10317" s="106">
        <v>5.05</v>
      </c>
    </row>
    <row r="10318" spans="11:11" x14ac:dyDescent="0.25">
      <c r="K10318" s="106">
        <v>5.05</v>
      </c>
    </row>
    <row r="10319" spans="11:11" x14ac:dyDescent="0.25">
      <c r="K10319" s="106">
        <v>5.05</v>
      </c>
    </row>
    <row r="10320" spans="11:11" x14ac:dyDescent="0.25">
      <c r="K10320" s="106">
        <v>5.05</v>
      </c>
    </row>
    <row r="10321" spans="11:11" x14ac:dyDescent="0.25">
      <c r="K10321" s="106">
        <v>5.05</v>
      </c>
    </row>
    <row r="10322" spans="11:11" x14ac:dyDescent="0.25">
      <c r="K10322" s="106">
        <v>5.05</v>
      </c>
    </row>
    <row r="10323" spans="11:11" x14ac:dyDescent="0.25">
      <c r="K10323" s="106">
        <v>5.05</v>
      </c>
    </row>
    <row r="10324" spans="11:11" x14ac:dyDescent="0.25">
      <c r="K10324" s="106">
        <v>5.05</v>
      </c>
    </row>
    <row r="10325" spans="11:11" x14ac:dyDescent="0.25">
      <c r="K10325" s="106">
        <v>5.05</v>
      </c>
    </row>
    <row r="10326" spans="11:11" x14ac:dyDescent="0.25">
      <c r="K10326" s="106">
        <v>5.05</v>
      </c>
    </row>
    <row r="10327" spans="11:11" x14ac:dyDescent="0.25">
      <c r="K10327" s="106">
        <v>5.05</v>
      </c>
    </row>
    <row r="10328" spans="11:11" x14ac:dyDescent="0.25">
      <c r="K10328" s="106">
        <v>5.05</v>
      </c>
    </row>
    <row r="10329" spans="11:11" x14ac:dyDescent="0.25">
      <c r="K10329" s="106">
        <v>5.05</v>
      </c>
    </row>
    <row r="10330" spans="11:11" x14ac:dyDescent="0.25">
      <c r="K10330" s="106">
        <v>5.05</v>
      </c>
    </row>
    <row r="10331" spans="11:11" x14ac:dyDescent="0.25">
      <c r="K10331" s="106">
        <v>5.05</v>
      </c>
    </row>
    <row r="10332" spans="11:11" x14ac:dyDescent="0.25">
      <c r="K10332" s="106">
        <v>5.05</v>
      </c>
    </row>
    <row r="10333" spans="11:11" x14ac:dyDescent="0.25">
      <c r="K10333" s="106">
        <v>5.05</v>
      </c>
    </row>
    <row r="10334" spans="11:11" x14ac:dyDescent="0.25">
      <c r="K10334" s="106">
        <v>5.05</v>
      </c>
    </row>
    <row r="10335" spans="11:11" x14ac:dyDescent="0.25">
      <c r="K10335" s="106">
        <v>5.05</v>
      </c>
    </row>
    <row r="10336" spans="11:11" x14ac:dyDescent="0.25">
      <c r="K10336" s="106">
        <v>5.05</v>
      </c>
    </row>
    <row r="10337" spans="11:11" x14ac:dyDescent="0.25">
      <c r="K10337" s="106">
        <v>5.05</v>
      </c>
    </row>
    <row r="10338" spans="11:11" x14ac:dyDescent="0.25">
      <c r="K10338" s="106">
        <v>5.05</v>
      </c>
    </row>
    <row r="10339" spans="11:11" x14ac:dyDescent="0.25">
      <c r="K10339" s="106">
        <v>5.05</v>
      </c>
    </row>
    <row r="10340" spans="11:11" x14ac:dyDescent="0.25">
      <c r="K10340" s="106">
        <v>5.05</v>
      </c>
    </row>
    <row r="10341" spans="11:11" x14ac:dyDescent="0.25">
      <c r="K10341" s="106">
        <v>5.05</v>
      </c>
    </row>
    <row r="10342" spans="11:11" x14ac:dyDescent="0.25">
      <c r="K10342" s="106">
        <v>5.05</v>
      </c>
    </row>
    <row r="10343" spans="11:11" x14ac:dyDescent="0.25">
      <c r="K10343" s="106">
        <v>5.05</v>
      </c>
    </row>
    <row r="10344" spans="11:11" x14ac:dyDescent="0.25">
      <c r="K10344" s="106">
        <v>5.05</v>
      </c>
    </row>
    <row r="10345" spans="11:11" x14ac:dyDescent="0.25">
      <c r="K10345" s="106">
        <v>5.05</v>
      </c>
    </row>
    <row r="10346" spans="11:11" x14ac:dyDescent="0.25">
      <c r="K10346" s="106">
        <v>5.05</v>
      </c>
    </row>
    <row r="10347" spans="11:11" x14ac:dyDescent="0.25">
      <c r="K10347" s="106">
        <v>5.05</v>
      </c>
    </row>
    <row r="10348" spans="11:11" x14ac:dyDescent="0.25">
      <c r="K10348" s="106">
        <v>5.05</v>
      </c>
    </row>
    <row r="10349" spans="11:11" x14ac:dyDescent="0.25">
      <c r="K10349" s="106">
        <v>5.05</v>
      </c>
    </row>
    <row r="10350" spans="11:11" x14ac:dyDescent="0.25">
      <c r="K10350" s="106">
        <v>5.05</v>
      </c>
    </row>
    <row r="10351" spans="11:11" x14ac:dyDescent="0.25">
      <c r="K10351" s="106">
        <v>5.05</v>
      </c>
    </row>
    <row r="10352" spans="11:11" x14ac:dyDescent="0.25">
      <c r="K10352" s="106">
        <v>5.05</v>
      </c>
    </row>
    <row r="10353" spans="11:11" x14ac:dyDescent="0.25">
      <c r="K10353" s="106">
        <v>5.05</v>
      </c>
    </row>
    <row r="10354" spans="11:11" x14ac:dyDescent="0.25">
      <c r="K10354" s="106">
        <v>5.05</v>
      </c>
    </row>
    <row r="10355" spans="11:11" x14ac:dyDescent="0.25">
      <c r="K10355" s="106">
        <v>5.05</v>
      </c>
    </row>
    <row r="10356" spans="11:11" x14ac:dyDescent="0.25">
      <c r="K10356" s="106">
        <v>5.05</v>
      </c>
    </row>
    <row r="10357" spans="11:11" x14ac:dyDescent="0.25">
      <c r="K10357" s="106">
        <v>5.05</v>
      </c>
    </row>
    <row r="10358" spans="11:11" x14ac:dyDescent="0.25">
      <c r="K10358" s="106">
        <v>5.05</v>
      </c>
    </row>
    <row r="10359" spans="11:11" x14ac:dyDescent="0.25">
      <c r="K10359" s="106">
        <v>5.05</v>
      </c>
    </row>
    <row r="10360" spans="11:11" x14ac:dyDescent="0.25">
      <c r="K10360" s="106">
        <v>5.05</v>
      </c>
    </row>
    <row r="10361" spans="11:11" x14ac:dyDescent="0.25">
      <c r="K10361" s="106">
        <v>5.05</v>
      </c>
    </row>
    <row r="10362" spans="11:11" x14ac:dyDescent="0.25">
      <c r="K10362" s="106">
        <v>5.05</v>
      </c>
    </row>
    <row r="10363" spans="11:11" x14ac:dyDescent="0.25">
      <c r="K10363" s="106">
        <v>5.05</v>
      </c>
    </row>
    <row r="10364" spans="11:11" x14ac:dyDescent="0.25">
      <c r="K10364" s="106">
        <v>5.05</v>
      </c>
    </row>
    <row r="10365" spans="11:11" x14ac:dyDescent="0.25">
      <c r="K10365" s="106">
        <v>5.05</v>
      </c>
    </row>
    <row r="10366" spans="11:11" x14ac:dyDescent="0.25">
      <c r="K10366" s="106">
        <v>5.05</v>
      </c>
    </row>
    <row r="10367" spans="11:11" x14ac:dyDescent="0.25">
      <c r="K10367" s="106">
        <v>5.05</v>
      </c>
    </row>
    <row r="10368" spans="11:11" x14ac:dyDescent="0.25">
      <c r="K10368" s="106">
        <v>5.05</v>
      </c>
    </row>
    <row r="10369" spans="11:11" x14ac:dyDescent="0.25">
      <c r="K10369" s="106">
        <v>5.05</v>
      </c>
    </row>
    <row r="10370" spans="11:11" x14ac:dyDescent="0.25">
      <c r="K10370" s="106">
        <v>5.05</v>
      </c>
    </row>
    <row r="10371" spans="11:11" x14ac:dyDescent="0.25">
      <c r="K10371" s="106">
        <v>5.05</v>
      </c>
    </row>
    <row r="10372" spans="11:11" x14ac:dyDescent="0.25">
      <c r="K10372" s="106">
        <v>5.05</v>
      </c>
    </row>
    <row r="10373" spans="11:11" x14ac:dyDescent="0.25">
      <c r="K10373" s="106">
        <v>5.05</v>
      </c>
    </row>
    <row r="10374" spans="11:11" x14ac:dyDescent="0.25">
      <c r="K10374" s="106">
        <v>5.05</v>
      </c>
    </row>
    <row r="10375" spans="11:11" x14ac:dyDescent="0.25">
      <c r="K10375" s="106">
        <v>5.05</v>
      </c>
    </row>
    <row r="10376" spans="11:11" x14ac:dyDescent="0.25">
      <c r="K10376" s="106">
        <v>5.05</v>
      </c>
    </row>
    <row r="10377" spans="11:11" x14ac:dyDescent="0.25">
      <c r="K10377" s="106">
        <v>5.05</v>
      </c>
    </row>
    <row r="10378" spans="11:11" x14ac:dyDescent="0.25">
      <c r="K10378" s="106">
        <v>5.05</v>
      </c>
    </row>
    <row r="10379" spans="11:11" x14ac:dyDescent="0.25">
      <c r="K10379" s="106">
        <v>5.05</v>
      </c>
    </row>
    <row r="10380" spans="11:11" x14ac:dyDescent="0.25">
      <c r="K10380" s="106">
        <v>5.05</v>
      </c>
    </row>
    <row r="10381" spans="11:11" x14ac:dyDescent="0.25">
      <c r="K10381" s="106">
        <v>5.05</v>
      </c>
    </row>
    <row r="10382" spans="11:11" x14ac:dyDescent="0.25">
      <c r="K10382" s="106">
        <v>5.05</v>
      </c>
    </row>
    <row r="10383" spans="11:11" x14ac:dyDescent="0.25">
      <c r="K10383" s="106">
        <v>5.05</v>
      </c>
    </row>
    <row r="10384" spans="11:11" x14ac:dyDescent="0.25">
      <c r="K10384" s="106">
        <v>5.05</v>
      </c>
    </row>
    <row r="10385" spans="11:11" x14ac:dyDescent="0.25">
      <c r="K10385" s="106">
        <v>5.05</v>
      </c>
    </row>
    <row r="10386" spans="11:11" x14ac:dyDescent="0.25">
      <c r="K10386" s="106">
        <v>5.05</v>
      </c>
    </row>
    <row r="10387" spans="11:11" x14ac:dyDescent="0.25">
      <c r="K10387" s="106">
        <v>5.05</v>
      </c>
    </row>
    <row r="10388" spans="11:11" x14ac:dyDescent="0.25">
      <c r="K10388" s="106">
        <v>5.05</v>
      </c>
    </row>
    <row r="10389" spans="11:11" x14ac:dyDescent="0.25">
      <c r="K10389" s="106">
        <v>5.05</v>
      </c>
    </row>
    <row r="10390" spans="11:11" x14ac:dyDescent="0.25">
      <c r="K10390" s="106">
        <v>5.05</v>
      </c>
    </row>
    <row r="10391" spans="11:11" x14ac:dyDescent="0.25">
      <c r="K10391" s="106">
        <v>5.05</v>
      </c>
    </row>
    <row r="10392" spans="11:11" x14ac:dyDescent="0.25">
      <c r="K10392" s="106">
        <v>5.05</v>
      </c>
    </row>
    <row r="10393" spans="11:11" x14ac:dyDescent="0.25">
      <c r="K10393" s="106">
        <v>5.05</v>
      </c>
    </row>
    <row r="10394" spans="11:11" x14ac:dyDescent="0.25">
      <c r="K10394" s="106">
        <v>5.05</v>
      </c>
    </row>
    <row r="10395" spans="11:11" x14ac:dyDescent="0.25">
      <c r="K10395" s="106">
        <v>5.05</v>
      </c>
    </row>
    <row r="10396" spans="11:11" x14ac:dyDescent="0.25">
      <c r="K10396" s="106">
        <v>5.05</v>
      </c>
    </row>
    <row r="10397" spans="11:11" x14ac:dyDescent="0.25">
      <c r="K10397" s="106">
        <v>5.05</v>
      </c>
    </row>
    <row r="10398" spans="11:11" x14ac:dyDescent="0.25">
      <c r="K10398" s="106">
        <v>5.05</v>
      </c>
    </row>
    <row r="10399" spans="11:11" x14ac:dyDescent="0.25">
      <c r="K10399" s="106">
        <v>5.05</v>
      </c>
    </row>
    <row r="10400" spans="11:11" x14ac:dyDescent="0.25">
      <c r="K10400" s="106">
        <v>5.05</v>
      </c>
    </row>
    <row r="10401" spans="11:11" x14ac:dyDescent="0.25">
      <c r="K10401" s="106">
        <v>5.05</v>
      </c>
    </row>
    <row r="10402" spans="11:11" x14ac:dyDescent="0.25">
      <c r="K10402" s="106">
        <v>5.05</v>
      </c>
    </row>
    <row r="10403" spans="11:11" x14ac:dyDescent="0.25">
      <c r="K10403" s="106">
        <v>5.05</v>
      </c>
    </row>
    <row r="10404" spans="11:11" x14ac:dyDescent="0.25">
      <c r="K10404" s="106">
        <v>5.05</v>
      </c>
    </row>
    <row r="10405" spans="11:11" x14ac:dyDescent="0.25">
      <c r="K10405" s="106">
        <v>5.05</v>
      </c>
    </row>
    <row r="10406" spans="11:11" x14ac:dyDescent="0.25">
      <c r="K10406" s="106">
        <v>5.05</v>
      </c>
    </row>
    <row r="10407" spans="11:11" x14ac:dyDescent="0.25">
      <c r="K10407" s="106">
        <v>5.05</v>
      </c>
    </row>
    <row r="10408" spans="11:11" x14ac:dyDescent="0.25">
      <c r="K10408" s="106">
        <v>5.05</v>
      </c>
    </row>
    <row r="10409" spans="11:11" x14ac:dyDescent="0.25">
      <c r="K10409" s="106">
        <v>5.05</v>
      </c>
    </row>
    <row r="10410" spans="11:11" x14ac:dyDescent="0.25">
      <c r="K10410" s="106">
        <v>5.05</v>
      </c>
    </row>
    <row r="10411" spans="11:11" x14ac:dyDescent="0.25">
      <c r="K10411" s="106">
        <v>5.05</v>
      </c>
    </row>
    <row r="10412" spans="11:11" x14ac:dyDescent="0.25">
      <c r="K10412" s="106">
        <v>5.05</v>
      </c>
    </row>
    <row r="10413" spans="11:11" x14ac:dyDescent="0.25">
      <c r="K10413" s="106">
        <v>5.05</v>
      </c>
    </row>
    <row r="10414" spans="11:11" x14ac:dyDescent="0.25">
      <c r="K10414" s="106">
        <v>5.05</v>
      </c>
    </row>
    <row r="10415" spans="11:11" x14ac:dyDescent="0.25">
      <c r="K10415" s="106">
        <v>5.05</v>
      </c>
    </row>
    <row r="10416" spans="11:11" x14ac:dyDescent="0.25">
      <c r="K10416" s="106">
        <v>5.05</v>
      </c>
    </row>
    <row r="10417" spans="11:11" x14ac:dyDescent="0.25">
      <c r="K10417" s="106">
        <v>5.05</v>
      </c>
    </row>
    <row r="10418" spans="11:11" x14ac:dyDescent="0.25">
      <c r="K10418" s="106">
        <v>5.05</v>
      </c>
    </row>
    <row r="10419" spans="11:11" x14ac:dyDescent="0.25">
      <c r="K10419" s="106">
        <v>5.05</v>
      </c>
    </row>
    <row r="10420" spans="11:11" x14ac:dyDescent="0.25">
      <c r="K10420" s="106">
        <v>5.05</v>
      </c>
    </row>
    <row r="10421" spans="11:11" x14ac:dyDescent="0.25">
      <c r="K10421" s="106">
        <v>5.05</v>
      </c>
    </row>
    <row r="10422" spans="11:11" x14ac:dyDescent="0.25">
      <c r="K10422" s="106">
        <v>5.05</v>
      </c>
    </row>
    <row r="10423" spans="11:11" x14ac:dyDescent="0.25">
      <c r="K10423" s="106">
        <v>5.05</v>
      </c>
    </row>
    <row r="10424" spans="11:11" x14ac:dyDescent="0.25">
      <c r="K10424" s="106">
        <v>5.05</v>
      </c>
    </row>
    <row r="10425" spans="11:11" x14ac:dyDescent="0.25">
      <c r="K10425" s="106">
        <v>5.05</v>
      </c>
    </row>
    <row r="10426" spans="11:11" x14ac:dyDescent="0.25">
      <c r="K10426" s="106">
        <v>5.05</v>
      </c>
    </row>
    <row r="10427" spans="11:11" x14ac:dyDescent="0.25">
      <c r="K10427" s="106">
        <v>5.05</v>
      </c>
    </row>
    <row r="10428" spans="11:11" x14ac:dyDescent="0.25">
      <c r="K10428" s="106">
        <v>5.05</v>
      </c>
    </row>
    <row r="10429" spans="11:11" x14ac:dyDescent="0.25">
      <c r="K10429" s="106">
        <v>5.05</v>
      </c>
    </row>
    <row r="10430" spans="11:11" x14ac:dyDescent="0.25">
      <c r="K10430" s="106">
        <v>5.05</v>
      </c>
    </row>
    <row r="10431" spans="11:11" x14ac:dyDescent="0.25">
      <c r="K10431" s="106">
        <v>5.05</v>
      </c>
    </row>
    <row r="10432" spans="11:11" x14ac:dyDescent="0.25">
      <c r="K10432" s="106">
        <v>5.05</v>
      </c>
    </row>
    <row r="10433" spans="11:11" x14ac:dyDescent="0.25">
      <c r="K10433" s="106">
        <v>5.05</v>
      </c>
    </row>
    <row r="10434" spans="11:11" x14ac:dyDescent="0.25">
      <c r="K10434" s="106">
        <v>5.05</v>
      </c>
    </row>
    <row r="10435" spans="11:11" x14ac:dyDescent="0.25">
      <c r="K10435" s="106">
        <v>5.05</v>
      </c>
    </row>
    <row r="10436" spans="11:11" x14ac:dyDescent="0.25">
      <c r="K10436" s="106">
        <v>5.05</v>
      </c>
    </row>
    <row r="10437" spans="11:11" x14ac:dyDescent="0.25">
      <c r="K10437" s="106">
        <v>5.05</v>
      </c>
    </row>
    <row r="10438" spans="11:11" x14ac:dyDescent="0.25">
      <c r="K10438" s="106">
        <v>5.05</v>
      </c>
    </row>
    <row r="10439" spans="11:11" x14ac:dyDescent="0.25">
      <c r="K10439" s="106">
        <v>5.05</v>
      </c>
    </row>
    <row r="10440" spans="11:11" x14ac:dyDescent="0.25">
      <c r="K10440" s="106">
        <v>5.05</v>
      </c>
    </row>
    <row r="10441" spans="11:11" x14ac:dyDescent="0.25">
      <c r="K10441" s="106">
        <v>5.05</v>
      </c>
    </row>
    <row r="10442" spans="11:11" x14ac:dyDescent="0.25">
      <c r="K10442" s="106">
        <v>5.05</v>
      </c>
    </row>
    <row r="10443" spans="11:11" x14ac:dyDescent="0.25">
      <c r="K10443" s="106">
        <v>5.05</v>
      </c>
    </row>
    <row r="10444" spans="11:11" x14ac:dyDescent="0.25">
      <c r="K10444" s="106">
        <v>5.05</v>
      </c>
    </row>
    <row r="10445" spans="11:11" x14ac:dyDescent="0.25">
      <c r="K10445" s="106">
        <v>5.05</v>
      </c>
    </row>
    <row r="10446" spans="11:11" x14ac:dyDescent="0.25">
      <c r="K10446" s="106">
        <v>5.05</v>
      </c>
    </row>
    <row r="10447" spans="11:11" x14ac:dyDescent="0.25">
      <c r="K10447" s="106">
        <v>5.05</v>
      </c>
    </row>
    <row r="10448" spans="11:11" x14ac:dyDescent="0.25">
      <c r="K10448" s="106">
        <v>5.05</v>
      </c>
    </row>
    <row r="10449" spans="11:11" x14ac:dyDescent="0.25">
      <c r="K10449" s="106">
        <v>5.05</v>
      </c>
    </row>
    <row r="10450" spans="11:11" x14ac:dyDescent="0.25">
      <c r="K10450" s="106">
        <v>5.05</v>
      </c>
    </row>
    <row r="10451" spans="11:11" x14ac:dyDescent="0.25">
      <c r="K10451" s="106">
        <v>5.05</v>
      </c>
    </row>
    <row r="10452" spans="11:11" x14ac:dyDescent="0.25">
      <c r="K10452" s="106">
        <v>5.05</v>
      </c>
    </row>
    <row r="10453" spans="11:11" x14ac:dyDescent="0.25">
      <c r="K10453" s="106">
        <v>5.05</v>
      </c>
    </row>
    <row r="10454" spans="11:11" x14ac:dyDescent="0.25">
      <c r="K10454" s="106">
        <v>5.05</v>
      </c>
    </row>
    <row r="10455" spans="11:11" x14ac:dyDescent="0.25">
      <c r="K10455" s="106">
        <v>5.05</v>
      </c>
    </row>
    <row r="10456" spans="11:11" x14ac:dyDescent="0.25">
      <c r="K10456" s="106">
        <v>5.05</v>
      </c>
    </row>
    <row r="10457" spans="11:11" x14ac:dyDescent="0.25">
      <c r="K10457" s="106">
        <v>5.05</v>
      </c>
    </row>
    <row r="10458" spans="11:11" x14ac:dyDescent="0.25">
      <c r="K10458" s="106">
        <v>5.05</v>
      </c>
    </row>
    <row r="10459" spans="11:11" x14ac:dyDescent="0.25">
      <c r="K10459" s="106">
        <v>5.05</v>
      </c>
    </row>
    <row r="10460" spans="11:11" x14ac:dyDescent="0.25">
      <c r="K10460" s="106">
        <v>5.05</v>
      </c>
    </row>
    <row r="10461" spans="11:11" x14ac:dyDescent="0.25">
      <c r="K10461" s="106">
        <v>5.05</v>
      </c>
    </row>
    <row r="10462" spans="11:11" x14ac:dyDescent="0.25">
      <c r="K10462" s="106">
        <v>5.05</v>
      </c>
    </row>
    <row r="10463" spans="11:11" x14ac:dyDescent="0.25">
      <c r="K10463" s="106">
        <v>5.05</v>
      </c>
    </row>
    <row r="10464" spans="11:11" x14ac:dyDescent="0.25">
      <c r="K10464" s="106">
        <v>5.05</v>
      </c>
    </row>
    <row r="10465" spans="11:11" x14ac:dyDescent="0.25">
      <c r="K10465" s="106">
        <v>5.05</v>
      </c>
    </row>
    <row r="10466" spans="11:11" x14ac:dyDescent="0.25">
      <c r="K10466" s="106">
        <v>5.05</v>
      </c>
    </row>
    <row r="10467" spans="11:11" x14ac:dyDescent="0.25">
      <c r="K10467" s="106">
        <v>5.05</v>
      </c>
    </row>
    <row r="10468" spans="11:11" x14ac:dyDescent="0.25">
      <c r="K10468" s="106">
        <v>5.05</v>
      </c>
    </row>
    <row r="10469" spans="11:11" x14ac:dyDescent="0.25">
      <c r="K10469" s="106">
        <v>5.05</v>
      </c>
    </row>
    <row r="10470" spans="11:11" x14ac:dyDescent="0.25">
      <c r="K10470" s="106">
        <v>5.05</v>
      </c>
    </row>
    <row r="10471" spans="11:11" x14ac:dyDescent="0.25">
      <c r="K10471" s="106">
        <v>5.05</v>
      </c>
    </row>
    <row r="10472" spans="11:11" x14ac:dyDescent="0.25">
      <c r="K10472" s="106">
        <v>5.05</v>
      </c>
    </row>
    <row r="10473" spans="11:11" x14ac:dyDescent="0.25">
      <c r="K10473" s="106">
        <v>5.05</v>
      </c>
    </row>
    <row r="10474" spans="11:11" x14ac:dyDescent="0.25">
      <c r="K10474" s="106">
        <v>5.05</v>
      </c>
    </row>
    <row r="10475" spans="11:11" x14ac:dyDescent="0.25">
      <c r="K10475" s="106">
        <v>5.05</v>
      </c>
    </row>
    <row r="10476" spans="11:11" x14ac:dyDescent="0.25">
      <c r="K10476" s="106">
        <v>5.05</v>
      </c>
    </row>
    <row r="10477" spans="11:11" x14ac:dyDescent="0.25">
      <c r="K10477" s="106">
        <v>5.05</v>
      </c>
    </row>
    <row r="10478" spans="11:11" x14ac:dyDescent="0.25">
      <c r="K10478" s="106">
        <v>5.05</v>
      </c>
    </row>
    <row r="10479" spans="11:11" x14ac:dyDescent="0.25">
      <c r="K10479" s="106">
        <v>5.05</v>
      </c>
    </row>
    <row r="10480" spans="11:11" x14ac:dyDescent="0.25">
      <c r="K10480" s="106">
        <v>5.05</v>
      </c>
    </row>
    <row r="10481" spans="11:11" x14ac:dyDescent="0.25">
      <c r="K10481" s="106">
        <v>5.05</v>
      </c>
    </row>
    <row r="10482" spans="11:11" x14ac:dyDescent="0.25">
      <c r="K10482" s="106">
        <v>5.05</v>
      </c>
    </row>
    <row r="10483" spans="11:11" x14ac:dyDescent="0.25">
      <c r="K10483" s="106">
        <v>5.05</v>
      </c>
    </row>
    <row r="10484" spans="11:11" x14ac:dyDescent="0.25">
      <c r="K10484" s="106">
        <v>5.05</v>
      </c>
    </row>
    <row r="10485" spans="11:11" x14ac:dyDescent="0.25">
      <c r="K10485" s="106">
        <v>5.05</v>
      </c>
    </row>
    <row r="10486" spans="11:11" x14ac:dyDescent="0.25">
      <c r="K10486" s="106">
        <v>5.05</v>
      </c>
    </row>
    <row r="10487" spans="11:11" x14ac:dyDescent="0.25">
      <c r="K10487" s="106">
        <v>5.05</v>
      </c>
    </row>
    <row r="10488" spans="11:11" x14ac:dyDescent="0.25">
      <c r="K10488" s="106">
        <v>5.05</v>
      </c>
    </row>
    <row r="10489" spans="11:11" x14ac:dyDescent="0.25">
      <c r="K10489" s="106">
        <v>5.05</v>
      </c>
    </row>
    <row r="10490" spans="11:11" x14ac:dyDescent="0.25">
      <c r="K10490" s="106">
        <v>5.05</v>
      </c>
    </row>
    <row r="10491" spans="11:11" x14ac:dyDescent="0.25">
      <c r="K10491" s="106">
        <v>5.05</v>
      </c>
    </row>
    <row r="10492" spans="11:11" x14ac:dyDescent="0.25">
      <c r="K10492" s="106">
        <v>5.05</v>
      </c>
    </row>
    <row r="10493" spans="11:11" x14ac:dyDescent="0.25">
      <c r="K10493" s="106">
        <v>5.05</v>
      </c>
    </row>
    <row r="10494" spans="11:11" x14ac:dyDescent="0.25">
      <c r="K10494" s="106">
        <v>5.05</v>
      </c>
    </row>
    <row r="10495" spans="11:11" x14ac:dyDescent="0.25">
      <c r="K10495" s="106">
        <v>5.05</v>
      </c>
    </row>
    <row r="10496" spans="11:11" x14ac:dyDescent="0.25">
      <c r="K10496" s="106">
        <v>5.05</v>
      </c>
    </row>
    <row r="10497" spans="11:11" x14ac:dyDescent="0.25">
      <c r="K10497" s="106">
        <v>5.05</v>
      </c>
    </row>
    <row r="10498" spans="11:11" x14ac:dyDescent="0.25">
      <c r="K10498" s="106">
        <v>5.05</v>
      </c>
    </row>
    <row r="10499" spans="11:11" x14ac:dyDescent="0.25">
      <c r="K10499" s="106">
        <v>5.05</v>
      </c>
    </row>
    <row r="10500" spans="11:11" x14ac:dyDescent="0.25">
      <c r="K10500" s="106">
        <v>5.05</v>
      </c>
    </row>
    <row r="10501" spans="11:11" x14ac:dyDescent="0.25">
      <c r="K10501" s="106">
        <v>5.05</v>
      </c>
    </row>
    <row r="10502" spans="11:11" x14ac:dyDescent="0.25">
      <c r="K10502" s="106">
        <v>5.05</v>
      </c>
    </row>
    <row r="10503" spans="11:11" x14ac:dyDescent="0.25">
      <c r="K10503" s="106">
        <v>5.05</v>
      </c>
    </row>
    <row r="10504" spans="11:11" x14ac:dyDescent="0.25">
      <c r="K10504" s="106">
        <v>5.05</v>
      </c>
    </row>
    <row r="10505" spans="11:11" x14ac:dyDescent="0.25">
      <c r="K10505" s="106">
        <v>5.05</v>
      </c>
    </row>
    <row r="10506" spans="11:11" x14ac:dyDescent="0.25">
      <c r="K10506" s="106">
        <v>5.05</v>
      </c>
    </row>
    <row r="10507" spans="11:11" x14ac:dyDescent="0.25">
      <c r="K10507" s="106">
        <v>5.05</v>
      </c>
    </row>
    <row r="10508" spans="11:11" x14ac:dyDescent="0.25">
      <c r="K10508" s="106">
        <v>5.05</v>
      </c>
    </row>
    <row r="10509" spans="11:11" x14ac:dyDescent="0.25">
      <c r="K10509" s="106">
        <v>5.05</v>
      </c>
    </row>
    <row r="10510" spans="11:11" x14ac:dyDescent="0.25">
      <c r="K10510" s="106">
        <v>5.05</v>
      </c>
    </row>
    <row r="10511" spans="11:11" x14ac:dyDescent="0.25">
      <c r="K10511" s="106">
        <v>5.05</v>
      </c>
    </row>
    <row r="10512" spans="11:11" x14ac:dyDescent="0.25">
      <c r="K10512" s="106">
        <v>5.05</v>
      </c>
    </row>
    <row r="10513" spans="11:11" x14ac:dyDescent="0.25">
      <c r="K10513" s="106">
        <v>5.05</v>
      </c>
    </row>
    <row r="10514" spans="11:11" x14ac:dyDescent="0.25">
      <c r="K10514" s="106">
        <v>5.05</v>
      </c>
    </row>
    <row r="10515" spans="11:11" x14ac:dyDescent="0.25">
      <c r="K10515" s="106">
        <v>5.05</v>
      </c>
    </row>
    <row r="10516" spans="11:11" x14ac:dyDescent="0.25">
      <c r="K10516" s="106">
        <v>5.05</v>
      </c>
    </row>
    <row r="10517" spans="11:11" x14ac:dyDescent="0.25">
      <c r="K10517" s="106">
        <v>5.05</v>
      </c>
    </row>
    <row r="10518" spans="11:11" x14ac:dyDescent="0.25">
      <c r="K10518" s="106">
        <v>5.05</v>
      </c>
    </row>
    <row r="10519" spans="11:11" x14ac:dyDescent="0.25">
      <c r="K10519" s="106">
        <v>5.05</v>
      </c>
    </row>
    <row r="10520" spans="11:11" x14ac:dyDescent="0.25">
      <c r="K10520" s="106">
        <v>5.05</v>
      </c>
    </row>
    <row r="10521" spans="11:11" x14ac:dyDescent="0.25">
      <c r="K10521" s="106">
        <v>5.05</v>
      </c>
    </row>
    <row r="10522" spans="11:11" x14ac:dyDescent="0.25">
      <c r="K10522" s="106">
        <v>5.05</v>
      </c>
    </row>
    <row r="10523" spans="11:11" x14ac:dyDescent="0.25">
      <c r="K10523" s="106">
        <v>5.05</v>
      </c>
    </row>
    <row r="10524" spans="11:11" x14ac:dyDescent="0.25">
      <c r="K10524" s="106">
        <v>5.05</v>
      </c>
    </row>
    <row r="10525" spans="11:11" x14ac:dyDescent="0.25">
      <c r="K10525" s="106">
        <v>5.05</v>
      </c>
    </row>
    <row r="10526" spans="11:11" x14ac:dyDescent="0.25">
      <c r="K10526" s="106">
        <v>5.05</v>
      </c>
    </row>
    <row r="10527" spans="11:11" x14ac:dyDescent="0.25">
      <c r="K10527" s="106">
        <v>5.05</v>
      </c>
    </row>
    <row r="10528" spans="11:11" x14ac:dyDescent="0.25">
      <c r="K10528" s="106">
        <v>5.05</v>
      </c>
    </row>
    <row r="10529" spans="11:11" x14ac:dyDescent="0.25">
      <c r="K10529" s="106">
        <v>5.05</v>
      </c>
    </row>
    <row r="10530" spans="11:11" x14ac:dyDescent="0.25">
      <c r="K10530" s="106">
        <v>5.05</v>
      </c>
    </row>
    <row r="10531" spans="11:11" x14ac:dyDescent="0.25">
      <c r="K10531" s="106">
        <v>5.05</v>
      </c>
    </row>
    <row r="10532" spans="11:11" x14ac:dyDescent="0.25">
      <c r="K10532" s="106">
        <v>5.05</v>
      </c>
    </row>
    <row r="10533" spans="11:11" x14ac:dyDescent="0.25">
      <c r="K10533" s="106">
        <v>5.05</v>
      </c>
    </row>
    <row r="10534" spans="11:11" x14ac:dyDescent="0.25">
      <c r="K10534" s="106">
        <v>5.05</v>
      </c>
    </row>
    <row r="10535" spans="11:11" x14ac:dyDescent="0.25">
      <c r="K10535" s="106">
        <v>5.05</v>
      </c>
    </row>
    <row r="10536" spans="11:11" x14ac:dyDescent="0.25">
      <c r="K10536" s="106">
        <v>5.05</v>
      </c>
    </row>
    <row r="10537" spans="11:11" x14ac:dyDescent="0.25">
      <c r="K10537" s="106">
        <v>5.05</v>
      </c>
    </row>
    <row r="10538" spans="11:11" x14ac:dyDescent="0.25">
      <c r="K10538" s="106">
        <v>5.05</v>
      </c>
    </row>
    <row r="10539" spans="11:11" x14ac:dyDescent="0.25">
      <c r="K10539" s="106">
        <v>5.05</v>
      </c>
    </row>
    <row r="10540" spans="11:11" x14ac:dyDescent="0.25">
      <c r="K10540" s="106">
        <v>5.05</v>
      </c>
    </row>
    <row r="10541" spans="11:11" x14ac:dyDescent="0.25">
      <c r="K10541" s="106">
        <v>5.05</v>
      </c>
    </row>
    <row r="10542" spans="11:11" x14ac:dyDescent="0.25">
      <c r="K10542" s="106">
        <v>5.05</v>
      </c>
    </row>
    <row r="10543" spans="11:11" x14ac:dyDescent="0.25">
      <c r="K10543" s="106">
        <v>5.05</v>
      </c>
    </row>
    <row r="10544" spans="11:11" x14ac:dyDescent="0.25">
      <c r="K10544" s="106">
        <v>5.05</v>
      </c>
    </row>
    <row r="10545" spans="11:11" x14ac:dyDescent="0.25">
      <c r="K10545" s="106">
        <v>5.05</v>
      </c>
    </row>
    <row r="10546" spans="11:11" x14ac:dyDescent="0.25">
      <c r="K10546" s="106">
        <v>5.05</v>
      </c>
    </row>
    <row r="10547" spans="11:11" x14ac:dyDescent="0.25">
      <c r="K10547" s="106">
        <v>5.05</v>
      </c>
    </row>
    <row r="10548" spans="11:11" x14ac:dyDescent="0.25">
      <c r="K10548" s="106">
        <v>5.05</v>
      </c>
    </row>
    <row r="10549" spans="11:11" x14ac:dyDescent="0.25">
      <c r="K10549" s="106">
        <v>5.05</v>
      </c>
    </row>
    <row r="10550" spans="11:11" x14ac:dyDescent="0.25">
      <c r="K10550" s="106">
        <v>5.05</v>
      </c>
    </row>
    <row r="10551" spans="11:11" x14ac:dyDescent="0.25">
      <c r="K10551" s="106">
        <v>5.05</v>
      </c>
    </row>
    <row r="10552" spans="11:11" x14ac:dyDescent="0.25">
      <c r="K10552" s="106">
        <v>5.05</v>
      </c>
    </row>
    <row r="10553" spans="11:11" x14ac:dyDescent="0.25">
      <c r="K10553" s="106">
        <v>5.05</v>
      </c>
    </row>
    <row r="10554" spans="11:11" x14ac:dyDescent="0.25">
      <c r="K10554" s="106">
        <v>5.05</v>
      </c>
    </row>
    <row r="10555" spans="11:11" x14ac:dyDescent="0.25">
      <c r="K10555" s="106">
        <v>5.05</v>
      </c>
    </row>
    <row r="10556" spans="11:11" x14ac:dyDescent="0.25">
      <c r="K10556" s="106">
        <v>5.05</v>
      </c>
    </row>
    <row r="10557" spans="11:11" x14ac:dyDescent="0.25">
      <c r="K10557" s="106">
        <v>5.05</v>
      </c>
    </row>
    <row r="10558" spans="11:11" x14ac:dyDescent="0.25">
      <c r="K10558" s="106">
        <v>5.05</v>
      </c>
    </row>
    <row r="10559" spans="11:11" x14ac:dyDescent="0.25">
      <c r="K10559" s="106">
        <v>5.05</v>
      </c>
    </row>
    <row r="10560" spans="11:11" x14ac:dyDescent="0.25">
      <c r="K10560" s="106">
        <v>5.05</v>
      </c>
    </row>
    <row r="10561" spans="11:11" x14ac:dyDescent="0.25">
      <c r="K10561" s="106">
        <v>5.05</v>
      </c>
    </row>
    <row r="10562" spans="11:11" x14ac:dyDescent="0.25">
      <c r="K10562" s="106">
        <v>5.05</v>
      </c>
    </row>
    <row r="10563" spans="11:11" x14ac:dyDescent="0.25">
      <c r="K10563" s="106">
        <v>5.05</v>
      </c>
    </row>
    <row r="10564" spans="11:11" x14ac:dyDescent="0.25">
      <c r="K10564" s="106">
        <v>5.05</v>
      </c>
    </row>
    <row r="10565" spans="11:11" x14ac:dyDescent="0.25">
      <c r="K10565" s="106">
        <v>5.05</v>
      </c>
    </row>
    <row r="10566" spans="11:11" x14ac:dyDescent="0.25">
      <c r="K10566" s="106">
        <v>5.05</v>
      </c>
    </row>
    <row r="10567" spans="11:11" x14ac:dyDescent="0.25">
      <c r="K10567" s="106">
        <v>5.05</v>
      </c>
    </row>
    <row r="10568" spans="11:11" x14ac:dyDescent="0.25">
      <c r="K10568" s="106">
        <v>5.05</v>
      </c>
    </row>
    <row r="10569" spans="11:11" x14ac:dyDescent="0.25">
      <c r="K10569" s="106">
        <v>5.05</v>
      </c>
    </row>
    <row r="10570" spans="11:11" x14ac:dyDescent="0.25">
      <c r="K10570" s="106">
        <v>5.05</v>
      </c>
    </row>
    <row r="10571" spans="11:11" x14ac:dyDescent="0.25">
      <c r="K10571" s="106">
        <v>5.05</v>
      </c>
    </row>
    <row r="10572" spans="11:11" x14ac:dyDescent="0.25">
      <c r="K10572" s="106">
        <v>5.05</v>
      </c>
    </row>
    <row r="10573" spans="11:11" x14ac:dyDescent="0.25">
      <c r="K10573" s="106">
        <v>5.05</v>
      </c>
    </row>
    <row r="10574" spans="11:11" x14ac:dyDescent="0.25">
      <c r="K10574" s="106">
        <v>5.05</v>
      </c>
    </row>
    <row r="10575" spans="11:11" x14ac:dyDescent="0.25">
      <c r="K10575" s="106">
        <v>5.05</v>
      </c>
    </row>
    <row r="10576" spans="11:11" x14ac:dyDescent="0.25">
      <c r="K10576" s="106">
        <v>5.05</v>
      </c>
    </row>
    <row r="10577" spans="11:11" x14ac:dyDescent="0.25">
      <c r="K10577" s="106">
        <v>5.05</v>
      </c>
    </row>
    <row r="10578" spans="11:11" x14ac:dyDescent="0.25">
      <c r="K10578" s="106">
        <v>5.05</v>
      </c>
    </row>
    <row r="10579" spans="11:11" x14ac:dyDescent="0.25">
      <c r="K10579" s="106">
        <v>5.05</v>
      </c>
    </row>
    <row r="10580" spans="11:11" x14ac:dyDescent="0.25">
      <c r="K10580" s="106">
        <v>5.05</v>
      </c>
    </row>
    <row r="10581" spans="11:11" x14ac:dyDescent="0.25">
      <c r="K10581" s="106">
        <v>5.05</v>
      </c>
    </row>
    <row r="10582" spans="11:11" x14ac:dyDescent="0.25">
      <c r="K10582" s="106">
        <v>5.05</v>
      </c>
    </row>
    <row r="10583" spans="11:11" x14ac:dyDescent="0.25">
      <c r="K10583" s="106">
        <v>5.05</v>
      </c>
    </row>
    <row r="10584" spans="11:11" x14ac:dyDescent="0.25">
      <c r="K10584" s="106">
        <v>5.05</v>
      </c>
    </row>
    <row r="10585" spans="11:11" x14ac:dyDescent="0.25">
      <c r="K10585" s="106">
        <v>5.05</v>
      </c>
    </row>
    <row r="10586" spans="11:11" x14ac:dyDescent="0.25">
      <c r="K10586" s="106">
        <v>5.05</v>
      </c>
    </row>
    <row r="10587" spans="11:11" x14ac:dyDescent="0.25">
      <c r="K10587" s="106">
        <v>5.05</v>
      </c>
    </row>
    <row r="10588" spans="11:11" x14ac:dyDescent="0.25">
      <c r="K10588" s="106">
        <v>5.05</v>
      </c>
    </row>
    <row r="10589" spans="11:11" x14ac:dyDescent="0.25">
      <c r="K10589" s="106">
        <v>5.05</v>
      </c>
    </row>
    <row r="10590" spans="11:11" x14ac:dyDescent="0.25">
      <c r="K10590" s="106">
        <v>5.05</v>
      </c>
    </row>
    <row r="10591" spans="11:11" x14ac:dyDescent="0.25">
      <c r="K10591" s="106">
        <v>5.05</v>
      </c>
    </row>
    <row r="10592" spans="11:11" x14ac:dyDescent="0.25">
      <c r="K10592" s="106">
        <v>5.05</v>
      </c>
    </row>
    <row r="10593" spans="11:11" x14ac:dyDescent="0.25">
      <c r="K10593" s="106">
        <v>5.05</v>
      </c>
    </row>
    <row r="10594" spans="11:11" x14ac:dyDescent="0.25">
      <c r="K10594" s="106">
        <v>5.05</v>
      </c>
    </row>
    <row r="10595" spans="11:11" x14ac:dyDescent="0.25">
      <c r="K10595" s="106">
        <v>5.05</v>
      </c>
    </row>
    <row r="10596" spans="11:11" x14ac:dyDescent="0.25">
      <c r="K10596" s="106">
        <v>5.05</v>
      </c>
    </row>
    <row r="10597" spans="11:11" x14ac:dyDescent="0.25">
      <c r="K10597" s="106">
        <v>5.05</v>
      </c>
    </row>
    <row r="10598" spans="11:11" x14ac:dyDescent="0.25">
      <c r="K10598" s="106">
        <v>5.05</v>
      </c>
    </row>
    <row r="10599" spans="11:11" x14ac:dyDescent="0.25">
      <c r="K10599" s="106">
        <v>5.05</v>
      </c>
    </row>
    <row r="10600" spans="11:11" x14ac:dyDescent="0.25">
      <c r="K10600" s="106">
        <v>5.05</v>
      </c>
    </row>
    <row r="10601" spans="11:11" x14ac:dyDescent="0.25">
      <c r="K10601" s="106">
        <v>5.05</v>
      </c>
    </row>
    <row r="10602" spans="11:11" x14ac:dyDescent="0.25">
      <c r="K10602" s="106">
        <v>5.05</v>
      </c>
    </row>
    <row r="10603" spans="11:11" x14ac:dyDescent="0.25">
      <c r="K10603" s="106">
        <v>5.05</v>
      </c>
    </row>
    <row r="10604" spans="11:11" x14ac:dyDescent="0.25">
      <c r="K10604" s="106">
        <v>5.05</v>
      </c>
    </row>
    <row r="10605" spans="11:11" x14ac:dyDescent="0.25">
      <c r="K10605" s="106">
        <v>5.05</v>
      </c>
    </row>
    <row r="10606" spans="11:11" x14ac:dyDescent="0.25">
      <c r="K10606" s="106">
        <v>5.05</v>
      </c>
    </row>
    <row r="10607" spans="11:11" x14ac:dyDescent="0.25">
      <c r="K10607" s="106">
        <v>5.05</v>
      </c>
    </row>
    <row r="10608" spans="11:11" x14ac:dyDescent="0.25">
      <c r="K10608" s="106">
        <v>5.05</v>
      </c>
    </row>
    <row r="10609" spans="11:11" x14ac:dyDescent="0.25">
      <c r="K10609" s="106">
        <v>5.05</v>
      </c>
    </row>
    <row r="10610" spans="11:11" x14ac:dyDescent="0.25">
      <c r="K10610" s="106">
        <v>5.05</v>
      </c>
    </row>
    <row r="10611" spans="11:11" x14ac:dyDescent="0.25">
      <c r="K10611" s="106">
        <v>5.05</v>
      </c>
    </row>
    <row r="10612" spans="11:11" x14ac:dyDescent="0.25">
      <c r="K10612" s="106">
        <v>5.05</v>
      </c>
    </row>
    <row r="10613" spans="11:11" x14ac:dyDescent="0.25">
      <c r="K10613" s="106">
        <v>5.05</v>
      </c>
    </row>
    <row r="10614" spans="11:11" x14ac:dyDescent="0.25">
      <c r="K10614" s="106">
        <v>5.05</v>
      </c>
    </row>
    <row r="10615" spans="11:11" x14ac:dyDescent="0.25">
      <c r="K10615" s="106">
        <v>5.05</v>
      </c>
    </row>
    <row r="10616" spans="11:11" x14ac:dyDescent="0.25">
      <c r="K10616" s="106">
        <v>5.05</v>
      </c>
    </row>
    <row r="10617" spans="11:11" x14ac:dyDescent="0.25">
      <c r="K10617" s="106">
        <v>5.05</v>
      </c>
    </row>
    <row r="10618" spans="11:11" x14ac:dyDescent="0.25">
      <c r="K10618" s="106">
        <v>5.05</v>
      </c>
    </row>
    <row r="10619" spans="11:11" x14ac:dyDescent="0.25">
      <c r="K10619" s="106">
        <v>5.05</v>
      </c>
    </row>
    <row r="10620" spans="11:11" x14ac:dyDescent="0.25">
      <c r="K10620" s="106">
        <v>5.05</v>
      </c>
    </row>
    <row r="10621" spans="11:11" x14ac:dyDescent="0.25">
      <c r="K10621" s="106">
        <v>5.05</v>
      </c>
    </row>
    <row r="10622" spans="11:11" x14ac:dyDescent="0.25">
      <c r="K10622" s="106">
        <v>5.05</v>
      </c>
    </row>
    <row r="10623" spans="11:11" x14ac:dyDescent="0.25">
      <c r="K10623" s="106">
        <v>5.05</v>
      </c>
    </row>
    <row r="10624" spans="11:11" x14ac:dyDescent="0.25">
      <c r="K10624" s="106">
        <v>5.05</v>
      </c>
    </row>
    <row r="10625" spans="11:11" x14ac:dyDescent="0.25">
      <c r="K10625" s="106">
        <v>5.05</v>
      </c>
    </row>
    <row r="10626" spans="11:11" x14ac:dyDescent="0.25">
      <c r="K10626" s="106">
        <v>5.05</v>
      </c>
    </row>
    <row r="10627" spans="11:11" x14ac:dyDescent="0.25">
      <c r="K10627" s="106">
        <v>5.05</v>
      </c>
    </row>
    <row r="10628" spans="11:11" x14ac:dyDescent="0.25">
      <c r="K10628" s="106">
        <v>5.05</v>
      </c>
    </row>
    <row r="10629" spans="11:11" x14ac:dyDescent="0.25">
      <c r="K10629" s="106">
        <v>5.05</v>
      </c>
    </row>
    <row r="10630" spans="11:11" x14ac:dyDescent="0.25">
      <c r="K10630" s="106">
        <v>5.05</v>
      </c>
    </row>
    <row r="10631" spans="11:11" x14ac:dyDescent="0.25">
      <c r="K10631" s="106">
        <v>5.05</v>
      </c>
    </row>
    <row r="10632" spans="11:11" x14ac:dyDescent="0.25">
      <c r="K10632" s="106">
        <v>5.05</v>
      </c>
    </row>
    <row r="10633" spans="11:11" x14ac:dyDescent="0.25">
      <c r="K10633" s="106">
        <v>5.05</v>
      </c>
    </row>
    <row r="10634" spans="11:11" x14ac:dyDescent="0.25">
      <c r="K10634" s="106">
        <v>5.05</v>
      </c>
    </row>
    <row r="10635" spans="11:11" x14ac:dyDescent="0.25">
      <c r="K10635" s="106">
        <v>5.05</v>
      </c>
    </row>
    <row r="10636" spans="11:11" x14ac:dyDescent="0.25">
      <c r="K10636" s="106">
        <v>5.05</v>
      </c>
    </row>
    <row r="10637" spans="11:11" x14ac:dyDescent="0.25">
      <c r="K10637" s="106">
        <v>5.05</v>
      </c>
    </row>
    <row r="10638" spans="11:11" x14ac:dyDescent="0.25">
      <c r="K10638" s="106">
        <v>5.05</v>
      </c>
    </row>
    <row r="10639" spans="11:11" x14ac:dyDescent="0.25">
      <c r="K10639" s="106">
        <v>5.05</v>
      </c>
    </row>
    <row r="10640" spans="11:11" x14ac:dyDescent="0.25">
      <c r="K10640" s="106">
        <v>5.05</v>
      </c>
    </row>
    <row r="10641" spans="11:11" x14ac:dyDescent="0.25">
      <c r="K10641" s="106">
        <v>5.05</v>
      </c>
    </row>
    <row r="10642" spans="11:11" x14ac:dyDescent="0.25">
      <c r="K10642" s="106">
        <v>5.05</v>
      </c>
    </row>
    <row r="10643" spans="11:11" x14ac:dyDescent="0.25">
      <c r="K10643" s="106">
        <v>5.05</v>
      </c>
    </row>
    <row r="10644" spans="11:11" x14ac:dyDescent="0.25">
      <c r="K10644" s="106">
        <v>5.05</v>
      </c>
    </row>
    <row r="10645" spans="11:11" x14ac:dyDescent="0.25">
      <c r="K10645" s="106">
        <v>5.05</v>
      </c>
    </row>
    <row r="10646" spans="11:11" x14ac:dyDescent="0.25">
      <c r="K10646" s="106">
        <v>5.05</v>
      </c>
    </row>
    <row r="10647" spans="11:11" x14ac:dyDescent="0.25">
      <c r="K10647" s="106">
        <v>5.05</v>
      </c>
    </row>
    <row r="10648" spans="11:11" x14ac:dyDescent="0.25">
      <c r="K10648" s="106">
        <v>5.05</v>
      </c>
    </row>
    <row r="10649" spans="11:11" x14ac:dyDescent="0.25">
      <c r="K10649" s="106">
        <v>5.05</v>
      </c>
    </row>
    <row r="10650" spans="11:11" x14ac:dyDescent="0.25">
      <c r="K10650" s="106">
        <v>5.05</v>
      </c>
    </row>
    <row r="10651" spans="11:11" x14ac:dyDescent="0.25">
      <c r="K10651" s="106">
        <v>5.05</v>
      </c>
    </row>
    <row r="10652" spans="11:11" x14ac:dyDescent="0.25">
      <c r="K10652" s="106">
        <v>5.05</v>
      </c>
    </row>
    <row r="10653" spans="11:11" x14ac:dyDescent="0.25">
      <c r="K10653" s="106">
        <v>5.05</v>
      </c>
    </row>
    <row r="10654" spans="11:11" x14ac:dyDescent="0.25">
      <c r="K10654" s="106">
        <v>5.05</v>
      </c>
    </row>
    <row r="10655" spans="11:11" x14ac:dyDescent="0.25">
      <c r="K10655" s="106">
        <v>5.05</v>
      </c>
    </row>
    <row r="10656" spans="11:11" x14ac:dyDescent="0.25">
      <c r="K10656" s="106">
        <v>5.05</v>
      </c>
    </row>
    <row r="10657" spans="11:11" x14ac:dyDescent="0.25">
      <c r="K10657" s="106">
        <v>5.05</v>
      </c>
    </row>
    <row r="10658" spans="11:11" x14ac:dyDescent="0.25">
      <c r="K10658" s="106">
        <v>5.05</v>
      </c>
    </row>
    <row r="10659" spans="11:11" x14ac:dyDescent="0.25">
      <c r="K10659" s="106">
        <v>5.05</v>
      </c>
    </row>
    <row r="10660" spans="11:11" x14ac:dyDescent="0.25">
      <c r="K10660" s="106">
        <v>5.05</v>
      </c>
    </row>
    <row r="10661" spans="11:11" x14ac:dyDescent="0.25">
      <c r="K10661" s="106">
        <v>5.05</v>
      </c>
    </row>
    <row r="10662" spans="11:11" x14ac:dyDescent="0.25">
      <c r="K10662" s="106">
        <v>5.05</v>
      </c>
    </row>
    <row r="10663" spans="11:11" x14ac:dyDescent="0.25">
      <c r="K10663" s="106">
        <v>5.05</v>
      </c>
    </row>
    <row r="10664" spans="11:11" x14ac:dyDescent="0.25">
      <c r="K10664" s="106">
        <v>5.05</v>
      </c>
    </row>
    <row r="10665" spans="11:11" x14ac:dyDescent="0.25">
      <c r="K10665" s="106">
        <v>5.05</v>
      </c>
    </row>
    <row r="10666" spans="11:11" x14ac:dyDescent="0.25">
      <c r="K10666" s="106">
        <v>5.05</v>
      </c>
    </row>
    <row r="10667" spans="11:11" x14ac:dyDescent="0.25">
      <c r="K10667" s="106">
        <v>5.05</v>
      </c>
    </row>
    <row r="10668" spans="11:11" x14ac:dyDescent="0.25">
      <c r="K10668" s="106">
        <v>5.05</v>
      </c>
    </row>
    <row r="10669" spans="11:11" x14ac:dyDescent="0.25">
      <c r="K10669" s="106">
        <v>5.05</v>
      </c>
    </row>
    <row r="10670" spans="11:11" x14ac:dyDescent="0.25">
      <c r="K10670" s="106">
        <v>5.05</v>
      </c>
    </row>
    <row r="10671" spans="11:11" x14ac:dyDescent="0.25">
      <c r="K10671" s="106">
        <v>5.05</v>
      </c>
    </row>
    <row r="10672" spans="11:11" x14ac:dyDescent="0.25">
      <c r="K10672" s="106">
        <v>5.05</v>
      </c>
    </row>
    <row r="10673" spans="11:11" x14ac:dyDescent="0.25">
      <c r="K10673" s="106">
        <v>5.05</v>
      </c>
    </row>
    <row r="10674" spans="11:11" x14ac:dyDescent="0.25">
      <c r="K10674" s="106">
        <v>5.05</v>
      </c>
    </row>
    <row r="10675" spans="11:11" x14ac:dyDescent="0.25">
      <c r="K10675" s="106">
        <v>5.05</v>
      </c>
    </row>
    <row r="10676" spans="11:11" x14ac:dyDescent="0.25">
      <c r="K10676" s="106">
        <v>5.05</v>
      </c>
    </row>
    <row r="10677" spans="11:11" x14ac:dyDescent="0.25">
      <c r="K10677" s="106">
        <v>5.05</v>
      </c>
    </row>
    <row r="10678" spans="11:11" x14ac:dyDescent="0.25">
      <c r="K10678" s="106">
        <v>5.05</v>
      </c>
    </row>
    <row r="10679" spans="11:11" x14ac:dyDescent="0.25">
      <c r="K10679" s="106">
        <v>5.05</v>
      </c>
    </row>
    <row r="10680" spans="11:11" x14ac:dyDescent="0.25">
      <c r="K10680" s="106">
        <v>5.05</v>
      </c>
    </row>
    <row r="10681" spans="11:11" x14ac:dyDescent="0.25">
      <c r="K10681" s="106">
        <v>5.05</v>
      </c>
    </row>
    <row r="10682" spans="11:11" x14ac:dyDescent="0.25">
      <c r="K10682" s="106">
        <v>5.05</v>
      </c>
    </row>
    <row r="10683" spans="11:11" x14ac:dyDescent="0.25">
      <c r="K10683" s="106">
        <v>5.05</v>
      </c>
    </row>
    <row r="10684" spans="11:11" x14ac:dyDescent="0.25">
      <c r="K10684" s="106">
        <v>5.05</v>
      </c>
    </row>
    <row r="10685" spans="11:11" x14ac:dyDescent="0.25">
      <c r="K10685" s="106">
        <v>5.05</v>
      </c>
    </row>
    <row r="10686" spans="11:11" x14ac:dyDescent="0.25">
      <c r="K10686" s="106">
        <v>5.05</v>
      </c>
    </row>
    <row r="10687" spans="11:11" x14ac:dyDescent="0.25">
      <c r="K10687" s="106">
        <v>5.05</v>
      </c>
    </row>
    <row r="10688" spans="11:11" x14ac:dyDescent="0.25">
      <c r="K10688" s="106">
        <v>5.05</v>
      </c>
    </row>
    <row r="10689" spans="11:11" x14ac:dyDescent="0.25">
      <c r="K10689" s="106">
        <v>5.05</v>
      </c>
    </row>
    <row r="10690" spans="11:11" x14ac:dyDescent="0.25">
      <c r="K10690" s="106">
        <v>5.05</v>
      </c>
    </row>
    <row r="10691" spans="11:11" x14ac:dyDescent="0.25">
      <c r="K10691" s="106">
        <v>5.05</v>
      </c>
    </row>
    <row r="10692" spans="11:11" x14ac:dyDescent="0.25">
      <c r="K10692" s="106">
        <v>5.05</v>
      </c>
    </row>
    <row r="10693" spans="11:11" x14ac:dyDescent="0.25">
      <c r="K10693" s="106">
        <v>5.05</v>
      </c>
    </row>
    <row r="10694" spans="11:11" x14ac:dyDescent="0.25">
      <c r="K10694" s="106">
        <v>5.05</v>
      </c>
    </row>
    <row r="10695" spans="11:11" x14ac:dyDescent="0.25">
      <c r="K10695" s="106">
        <v>5.05</v>
      </c>
    </row>
    <row r="10696" spans="11:11" x14ac:dyDescent="0.25">
      <c r="K10696" s="106">
        <v>5.05</v>
      </c>
    </row>
    <row r="10697" spans="11:11" x14ac:dyDescent="0.25">
      <c r="K10697" s="106">
        <v>5.05</v>
      </c>
    </row>
    <row r="10698" spans="11:11" x14ac:dyDescent="0.25">
      <c r="K10698" s="106">
        <v>5.05</v>
      </c>
    </row>
    <row r="10699" spans="11:11" x14ac:dyDescent="0.25">
      <c r="K10699" s="106">
        <v>5.05</v>
      </c>
    </row>
    <row r="10700" spans="11:11" x14ac:dyDescent="0.25">
      <c r="K10700" s="106">
        <v>5.05</v>
      </c>
    </row>
    <row r="10701" spans="11:11" x14ac:dyDescent="0.25">
      <c r="K10701" s="106">
        <v>5.05</v>
      </c>
    </row>
    <row r="10702" spans="11:11" x14ac:dyDescent="0.25">
      <c r="K10702" s="106">
        <v>5.05</v>
      </c>
    </row>
    <row r="10703" spans="11:11" x14ac:dyDescent="0.25">
      <c r="K10703" s="106">
        <v>5.05</v>
      </c>
    </row>
    <row r="10704" spans="11:11" x14ac:dyDescent="0.25">
      <c r="K10704" s="106">
        <v>5.05</v>
      </c>
    </row>
    <row r="10705" spans="11:11" x14ac:dyDescent="0.25">
      <c r="K10705" s="106">
        <v>5.05</v>
      </c>
    </row>
    <row r="10706" spans="11:11" x14ac:dyDescent="0.25">
      <c r="K10706" s="106">
        <v>5.05</v>
      </c>
    </row>
    <row r="10707" spans="11:11" x14ac:dyDescent="0.25">
      <c r="K10707" s="106">
        <v>5.05</v>
      </c>
    </row>
    <row r="10708" spans="11:11" x14ac:dyDescent="0.25">
      <c r="K10708" s="106">
        <v>5.05</v>
      </c>
    </row>
    <row r="10709" spans="11:11" x14ac:dyDescent="0.25">
      <c r="K10709" s="106">
        <v>5.05</v>
      </c>
    </row>
    <row r="10710" spans="11:11" x14ac:dyDescent="0.25">
      <c r="K10710" s="106">
        <v>5.05</v>
      </c>
    </row>
    <row r="10711" spans="11:11" x14ac:dyDescent="0.25">
      <c r="K10711" s="106">
        <v>5.05</v>
      </c>
    </row>
    <row r="10712" spans="11:11" x14ac:dyDescent="0.25">
      <c r="K10712" s="106">
        <v>5.05</v>
      </c>
    </row>
    <row r="10713" spans="11:11" x14ac:dyDescent="0.25">
      <c r="K10713" s="106">
        <v>5.05</v>
      </c>
    </row>
    <row r="10714" spans="11:11" x14ac:dyDescent="0.25">
      <c r="K10714" s="106">
        <v>5.05</v>
      </c>
    </row>
    <row r="10715" spans="11:11" x14ac:dyDescent="0.25">
      <c r="K10715" s="106">
        <v>5.05</v>
      </c>
    </row>
    <row r="10716" spans="11:11" x14ac:dyDescent="0.25">
      <c r="K10716" s="106">
        <v>5.05</v>
      </c>
    </row>
    <row r="10717" spans="11:11" x14ac:dyDescent="0.25">
      <c r="K10717" s="106">
        <v>5.05</v>
      </c>
    </row>
    <row r="10718" spans="11:11" x14ac:dyDescent="0.25">
      <c r="K10718" s="106">
        <v>5.05</v>
      </c>
    </row>
    <row r="10719" spans="11:11" x14ac:dyDescent="0.25">
      <c r="K10719" s="106">
        <v>5.05</v>
      </c>
    </row>
    <row r="10720" spans="11:11" x14ac:dyDescent="0.25">
      <c r="K10720" s="106">
        <v>5.05</v>
      </c>
    </row>
    <row r="10721" spans="11:11" x14ac:dyDescent="0.25">
      <c r="K10721" s="106">
        <v>5.05</v>
      </c>
    </row>
    <row r="10722" spans="11:11" x14ac:dyDescent="0.25">
      <c r="K10722" s="106">
        <v>5.05</v>
      </c>
    </row>
    <row r="10723" spans="11:11" x14ac:dyDescent="0.25">
      <c r="K10723" s="106">
        <v>5.05</v>
      </c>
    </row>
    <row r="10724" spans="11:11" x14ac:dyDescent="0.25">
      <c r="K10724" s="106">
        <v>5.05</v>
      </c>
    </row>
    <row r="10725" spans="11:11" x14ac:dyDescent="0.25">
      <c r="K10725" s="106">
        <v>5.05</v>
      </c>
    </row>
    <row r="10726" spans="11:11" x14ac:dyDescent="0.25">
      <c r="K10726" s="106">
        <v>5.05</v>
      </c>
    </row>
    <row r="10727" spans="11:11" x14ac:dyDescent="0.25">
      <c r="K10727" s="106">
        <v>5.05</v>
      </c>
    </row>
    <row r="10728" spans="11:11" x14ac:dyDescent="0.25">
      <c r="K10728" s="106">
        <v>5.05</v>
      </c>
    </row>
    <row r="10729" spans="11:11" x14ac:dyDescent="0.25">
      <c r="K10729" s="106">
        <v>5.05</v>
      </c>
    </row>
    <row r="10730" spans="11:11" x14ac:dyDescent="0.25">
      <c r="K10730" s="106">
        <v>5.05</v>
      </c>
    </row>
    <row r="10731" spans="11:11" x14ac:dyDescent="0.25">
      <c r="K10731" s="106">
        <v>5.05</v>
      </c>
    </row>
    <row r="10732" spans="11:11" x14ac:dyDescent="0.25">
      <c r="K10732" s="106">
        <v>5.05</v>
      </c>
    </row>
    <row r="10733" spans="11:11" x14ac:dyDescent="0.25">
      <c r="K10733" s="106">
        <v>5.05</v>
      </c>
    </row>
    <row r="10734" spans="11:11" x14ac:dyDescent="0.25">
      <c r="K10734" s="106">
        <v>5.05</v>
      </c>
    </row>
    <row r="10735" spans="11:11" x14ac:dyDescent="0.25">
      <c r="K10735" s="106">
        <v>5.05</v>
      </c>
    </row>
    <row r="10736" spans="11:11" x14ac:dyDescent="0.25">
      <c r="K10736" s="106">
        <v>5.05</v>
      </c>
    </row>
    <row r="10737" spans="11:11" x14ac:dyDescent="0.25">
      <c r="K10737" s="106">
        <v>5.05</v>
      </c>
    </row>
    <row r="10738" spans="11:11" x14ac:dyDescent="0.25">
      <c r="K10738" s="106">
        <v>5.05</v>
      </c>
    </row>
    <row r="10739" spans="11:11" x14ac:dyDescent="0.25">
      <c r="K10739" s="106">
        <v>5.05</v>
      </c>
    </row>
    <row r="10740" spans="11:11" x14ac:dyDescent="0.25">
      <c r="K10740" s="106">
        <v>5.05</v>
      </c>
    </row>
    <row r="10741" spans="11:11" x14ac:dyDescent="0.25">
      <c r="K10741" s="106">
        <v>5.05</v>
      </c>
    </row>
    <row r="10742" spans="11:11" x14ac:dyDescent="0.25">
      <c r="K10742" s="106">
        <v>5.05</v>
      </c>
    </row>
    <row r="10743" spans="11:11" x14ac:dyDescent="0.25">
      <c r="K10743" s="106">
        <v>5.05</v>
      </c>
    </row>
    <row r="10744" spans="11:11" x14ac:dyDescent="0.25">
      <c r="K10744" s="106">
        <v>5.05</v>
      </c>
    </row>
    <row r="10745" spans="11:11" x14ac:dyDescent="0.25">
      <c r="K10745" s="106">
        <v>5.05</v>
      </c>
    </row>
    <row r="10746" spans="11:11" x14ac:dyDescent="0.25">
      <c r="K10746" s="106">
        <v>5.05</v>
      </c>
    </row>
    <row r="10747" spans="11:11" x14ac:dyDescent="0.25">
      <c r="K10747" s="106">
        <v>5.05</v>
      </c>
    </row>
    <row r="10748" spans="11:11" x14ac:dyDescent="0.25">
      <c r="K10748" s="106">
        <v>5.05</v>
      </c>
    </row>
    <row r="10749" spans="11:11" x14ac:dyDescent="0.25">
      <c r="K10749" s="106">
        <v>5.05</v>
      </c>
    </row>
    <row r="10750" spans="11:11" x14ac:dyDescent="0.25">
      <c r="K10750" s="106">
        <v>5.05</v>
      </c>
    </row>
    <row r="10751" spans="11:11" x14ac:dyDescent="0.25">
      <c r="K10751" s="106">
        <v>5.05</v>
      </c>
    </row>
    <row r="10752" spans="11:11" x14ac:dyDescent="0.25">
      <c r="K10752" s="106">
        <v>5.05</v>
      </c>
    </row>
    <row r="10753" spans="11:11" x14ac:dyDescent="0.25">
      <c r="K10753" s="106">
        <v>5.05</v>
      </c>
    </row>
    <row r="10754" spans="11:11" x14ac:dyDescent="0.25">
      <c r="K10754" s="106">
        <v>5.05</v>
      </c>
    </row>
    <row r="10755" spans="11:11" x14ac:dyDescent="0.25">
      <c r="K10755" s="106">
        <v>5.05</v>
      </c>
    </row>
    <row r="10756" spans="11:11" x14ac:dyDescent="0.25">
      <c r="K10756" s="106">
        <v>5.05</v>
      </c>
    </row>
    <row r="10757" spans="11:11" x14ac:dyDescent="0.25">
      <c r="K10757" s="106">
        <v>5.05</v>
      </c>
    </row>
    <row r="10758" spans="11:11" x14ac:dyDescent="0.25">
      <c r="K10758" s="106">
        <v>5.05</v>
      </c>
    </row>
    <row r="10759" spans="11:11" x14ac:dyDescent="0.25">
      <c r="K10759" s="106">
        <v>5.05</v>
      </c>
    </row>
    <row r="10760" spans="11:11" x14ac:dyDescent="0.25">
      <c r="K10760" s="106">
        <v>5.05</v>
      </c>
    </row>
    <row r="10761" spans="11:11" x14ac:dyDescent="0.25">
      <c r="K10761" s="106">
        <v>5.05</v>
      </c>
    </row>
    <row r="10762" spans="11:11" x14ac:dyDescent="0.25">
      <c r="K10762" s="106">
        <v>5.05</v>
      </c>
    </row>
    <row r="10763" spans="11:11" x14ac:dyDescent="0.25">
      <c r="K10763" s="106">
        <v>5.05</v>
      </c>
    </row>
    <row r="10764" spans="11:11" x14ac:dyDescent="0.25">
      <c r="K10764" s="106">
        <v>5.05</v>
      </c>
    </row>
    <row r="10765" spans="11:11" x14ac:dyDescent="0.25">
      <c r="K10765" s="106">
        <v>5.05</v>
      </c>
    </row>
    <row r="10766" spans="11:11" x14ac:dyDescent="0.25">
      <c r="K10766" s="106">
        <v>5.05</v>
      </c>
    </row>
    <row r="10767" spans="11:11" x14ac:dyDescent="0.25">
      <c r="K10767" s="106">
        <v>5.05</v>
      </c>
    </row>
    <row r="10768" spans="11:11" x14ac:dyDescent="0.25">
      <c r="K10768" s="106">
        <v>5.05</v>
      </c>
    </row>
    <row r="10769" spans="11:11" x14ac:dyDescent="0.25">
      <c r="K10769" s="106">
        <v>5.05</v>
      </c>
    </row>
    <row r="10770" spans="11:11" x14ac:dyDescent="0.25">
      <c r="K10770" s="106">
        <v>5.05</v>
      </c>
    </row>
    <row r="10771" spans="11:11" x14ac:dyDescent="0.25">
      <c r="K10771" s="106">
        <v>5.05</v>
      </c>
    </row>
    <row r="10772" spans="11:11" x14ac:dyDescent="0.25">
      <c r="K10772" s="106">
        <v>5.05</v>
      </c>
    </row>
    <row r="10773" spans="11:11" x14ac:dyDescent="0.25">
      <c r="K10773" s="106">
        <v>5.05</v>
      </c>
    </row>
    <row r="10774" spans="11:11" x14ac:dyDescent="0.25">
      <c r="K10774" s="106">
        <v>5.05</v>
      </c>
    </row>
    <row r="10775" spans="11:11" x14ac:dyDescent="0.25">
      <c r="K10775" s="106">
        <v>5.05</v>
      </c>
    </row>
    <row r="10776" spans="11:11" x14ac:dyDescent="0.25">
      <c r="K10776" s="106">
        <v>5.05</v>
      </c>
    </row>
    <row r="10777" spans="11:11" x14ac:dyDescent="0.25">
      <c r="K10777" s="106">
        <v>5.05</v>
      </c>
    </row>
    <row r="10778" spans="11:11" x14ac:dyDescent="0.25">
      <c r="K10778" s="106">
        <v>5.05</v>
      </c>
    </row>
    <row r="10779" spans="11:11" x14ac:dyDescent="0.25">
      <c r="K10779" s="106">
        <v>5.05</v>
      </c>
    </row>
    <row r="10780" spans="11:11" x14ac:dyDescent="0.25">
      <c r="K10780" s="106">
        <v>5.05</v>
      </c>
    </row>
    <row r="10781" spans="11:11" x14ac:dyDescent="0.25">
      <c r="K10781" s="106">
        <v>5.05</v>
      </c>
    </row>
    <row r="10782" spans="11:11" x14ac:dyDescent="0.25">
      <c r="K10782" s="106">
        <v>5.05</v>
      </c>
    </row>
    <row r="10783" spans="11:11" x14ac:dyDescent="0.25">
      <c r="K10783" s="106">
        <v>5.05</v>
      </c>
    </row>
    <row r="10784" spans="11:11" x14ac:dyDescent="0.25">
      <c r="K10784" s="106">
        <v>5.05</v>
      </c>
    </row>
    <row r="10785" spans="11:11" x14ac:dyDescent="0.25">
      <c r="K10785" s="106">
        <v>5.05</v>
      </c>
    </row>
    <row r="10786" spans="11:11" x14ac:dyDescent="0.25">
      <c r="K10786" s="106">
        <v>5.05</v>
      </c>
    </row>
    <row r="10787" spans="11:11" x14ac:dyDescent="0.25">
      <c r="K10787" s="106">
        <v>5.05</v>
      </c>
    </row>
    <row r="10788" spans="11:11" x14ac:dyDescent="0.25">
      <c r="K10788" s="106">
        <v>5.05</v>
      </c>
    </row>
    <row r="10789" spans="11:11" x14ac:dyDescent="0.25">
      <c r="K10789" s="106">
        <v>5.05</v>
      </c>
    </row>
    <row r="10790" spans="11:11" x14ac:dyDescent="0.25">
      <c r="K10790" s="106">
        <v>5.05</v>
      </c>
    </row>
    <row r="10791" spans="11:11" x14ac:dyDescent="0.25">
      <c r="K10791" s="106">
        <v>5.05</v>
      </c>
    </row>
    <row r="10792" spans="11:11" x14ac:dyDescent="0.25">
      <c r="K10792" s="106">
        <v>5.05</v>
      </c>
    </row>
    <row r="10793" spans="11:11" x14ac:dyDescent="0.25">
      <c r="K10793" s="106">
        <v>5.05</v>
      </c>
    </row>
    <row r="10794" spans="11:11" x14ac:dyDescent="0.25">
      <c r="K10794" s="106">
        <v>5.05</v>
      </c>
    </row>
    <row r="10795" spans="11:11" x14ac:dyDescent="0.25">
      <c r="K10795" s="106">
        <v>5.05</v>
      </c>
    </row>
    <row r="10796" spans="11:11" x14ac:dyDescent="0.25">
      <c r="K10796" s="106">
        <v>5.05</v>
      </c>
    </row>
    <row r="10797" spans="11:11" x14ac:dyDescent="0.25">
      <c r="K10797" s="106">
        <v>5.05</v>
      </c>
    </row>
    <row r="10798" spans="11:11" x14ac:dyDescent="0.25">
      <c r="K10798" s="106">
        <v>5.05</v>
      </c>
    </row>
    <row r="10799" spans="11:11" x14ac:dyDescent="0.25">
      <c r="K10799" s="106">
        <v>5.05</v>
      </c>
    </row>
    <row r="10800" spans="11:11" x14ac:dyDescent="0.25">
      <c r="K10800" s="106">
        <v>5.05</v>
      </c>
    </row>
    <row r="10801" spans="11:11" x14ac:dyDescent="0.25">
      <c r="K10801" s="106">
        <v>5.05</v>
      </c>
    </row>
    <row r="10802" spans="11:11" x14ac:dyDescent="0.25">
      <c r="K10802" s="106">
        <v>5.05</v>
      </c>
    </row>
    <row r="10803" spans="11:11" x14ac:dyDescent="0.25">
      <c r="K10803" s="106">
        <v>5.05</v>
      </c>
    </row>
    <row r="10804" spans="11:11" x14ac:dyDescent="0.25">
      <c r="K10804" s="106">
        <v>5.05</v>
      </c>
    </row>
    <row r="10805" spans="11:11" x14ac:dyDescent="0.25">
      <c r="K10805" s="106">
        <v>5.05</v>
      </c>
    </row>
    <row r="10806" spans="11:11" x14ac:dyDescent="0.25">
      <c r="K10806" s="106">
        <v>5.05</v>
      </c>
    </row>
    <row r="10807" spans="11:11" x14ac:dyDescent="0.25">
      <c r="K10807" s="106">
        <v>5.05</v>
      </c>
    </row>
    <row r="10808" spans="11:11" x14ac:dyDescent="0.25">
      <c r="K10808" s="106">
        <v>5.05</v>
      </c>
    </row>
    <row r="10809" spans="11:11" x14ac:dyDescent="0.25">
      <c r="K10809" s="106">
        <v>5.05</v>
      </c>
    </row>
    <row r="10810" spans="11:11" x14ac:dyDescent="0.25">
      <c r="K10810" s="106">
        <v>5.05</v>
      </c>
    </row>
    <row r="10811" spans="11:11" x14ac:dyDescent="0.25">
      <c r="K10811" s="106">
        <v>5.05</v>
      </c>
    </row>
    <row r="10812" spans="11:11" x14ac:dyDescent="0.25">
      <c r="K10812" s="106">
        <v>5.05</v>
      </c>
    </row>
    <row r="10813" spans="11:11" x14ac:dyDescent="0.25">
      <c r="K10813" s="106">
        <v>5.05</v>
      </c>
    </row>
    <row r="10814" spans="11:11" x14ac:dyDescent="0.25">
      <c r="K10814" s="106">
        <v>5.05</v>
      </c>
    </row>
    <row r="10815" spans="11:11" x14ac:dyDescent="0.25">
      <c r="K10815" s="106">
        <v>5.05</v>
      </c>
    </row>
    <row r="10816" spans="11:11" x14ac:dyDescent="0.25">
      <c r="K10816" s="106">
        <v>5.05</v>
      </c>
    </row>
    <row r="10817" spans="11:11" x14ac:dyDescent="0.25">
      <c r="K10817" s="106">
        <v>5.05</v>
      </c>
    </row>
    <row r="10818" spans="11:11" x14ac:dyDescent="0.25">
      <c r="K10818" s="106">
        <v>5.05</v>
      </c>
    </row>
    <row r="10819" spans="11:11" x14ac:dyDescent="0.25">
      <c r="K10819" s="106">
        <v>5.05</v>
      </c>
    </row>
    <row r="10820" spans="11:11" x14ac:dyDescent="0.25">
      <c r="K10820" s="106">
        <v>5.05</v>
      </c>
    </row>
    <row r="10821" spans="11:11" x14ac:dyDescent="0.25">
      <c r="K10821" s="106">
        <v>5.05</v>
      </c>
    </row>
    <row r="10822" spans="11:11" x14ac:dyDescent="0.25">
      <c r="K10822" s="106">
        <v>5.05</v>
      </c>
    </row>
    <row r="10823" spans="11:11" x14ac:dyDescent="0.25">
      <c r="K10823" s="106">
        <v>5.05</v>
      </c>
    </row>
    <row r="10824" spans="11:11" x14ac:dyDescent="0.25">
      <c r="K10824" s="106">
        <v>5.05</v>
      </c>
    </row>
    <row r="10825" spans="11:11" x14ac:dyDescent="0.25">
      <c r="K10825" s="106">
        <v>5.05</v>
      </c>
    </row>
    <row r="10826" spans="11:11" x14ac:dyDescent="0.25">
      <c r="K10826" s="106">
        <v>5.05</v>
      </c>
    </row>
    <row r="10827" spans="11:11" x14ac:dyDescent="0.25">
      <c r="K10827" s="106">
        <v>5.05</v>
      </c>
    </row>
    <row r="10828" spans="11:11" x14ac:dyDescent="0.25">
      <c r="K10828" s="106">
        <v>5.05</v>
      </c>
    </row>
    <row r="10829" spans="11:11" x14ac:dyDescent="0.25">
      <c r="K10829" s="106">
        <v>5.05</v>
      </c>
    </row>
    <row r="10830" spans="11:11" x14ac:dyDescent="0.25">
      <c r="K10830" s="106">
        <v>5.05</v>
      </c>
    </row>
    <row r="10831" spans="11:11" x14ac:dyDescent="0.25">
      <c r="K10831" s="106">
        <v>5.05</v>
      </c>
    </row>
    <row r="10832" spans="11:11" x14ac:dyDescent="0.25">
      <c r="K10832" s="106">
        <v>5.05</v>
      </c>
    </row>
    <row r="10833" spans="11:11" x14ac:dyDescent="0.25">
      <c r="K10833" s="106">
        <v>5.05</v>
      </c>
    </row>
    <row r="10834" spans="11:11" x14ac:dyDescent="0.25">
      <c r="K10834" s="106">
        <v>5.05</v>
      </c>
    </row>
    <row r="10835" spans="11:11" x14ac:dyDescent="0.25">
      <c r="K10835" s="106">
        <v>5.05</v>
      </c>
    </row>
    <row r="10836" spans="11:11" x14ac:dyDescent="0.25">
      <c r="K10836" s="106">
        <v>5.05</v>
      </c>
    </row>
    <row r="10837" spans="11:11" x14ac:dyDescent="0.25">
      <c r="K10837" s="106">
        <v>5.05</v>
      </c>
    </row>
    <row r="10838" spans="11:11" x14ac:dyDescent="0.25">
      <c r="K10838" s="106">
        <v>5.05</v>
      </c>
    </row>
    <row r="10839" spans="11:11" x14ac:dyDescent="0.25">
      <c r="K10839" s="106">
        <v>5.05</v>
      </c>
    </row>
    <row r="10840" spans="11:11" x14ac:dyDescent="0.25">
      <c r="K10840" s="106">
        <v>5.05</v>
      </c>
    </row>
    <row r="10841" spans="11:11" x14ac:dyDescent="0.25">
      <c r="K10841" s="106">
        <v>5.05</v>
      </c>
    </row>
    <row r="10842" spans="11:11" x14ac:dyDescent="0.25">
      <c r="K10842" s="106">
        <v>5.05</v>
      </c>
    </row>
    <row r="10843" spans="11:11" x14ac:dyDescent="0.25">
      <c r="K10843" s="106">
        <v>5.05</v>
      </c>
    </row>
    <row r="10844" spans="11:11" x14ac:dyDescent="0.25">
      <c r="K10844" s="106">
        <v>5.05</v>
      </c>
    </row>
    <row r="10845" spans="11:11" x14ac:dyDescent="0.25">
      <c r="K10845" s="106">
        <v>5.05</v>
      </c>
    </row>
    <row r="10846" spans="11:11" x14ac:dyDescent="0.25">
      <c r="K10846" s="106">
        <v>5.05</v>
      </c>
    </row>
    <row r="10847" spans="11:11" x14ac:dyDescent="0.25">
      <c r="K10847" s="106">
        <v>5.05</v>
      </c>
    </row>
    <row r="10848" spans="11:11" x14ac:dyDescent="0.25">
      <c r="K10848" s="106">
        <v>5.05</v>
      </c>
    </row>
    <row r="10849" spans="11:11" x14ac:dyDescent="0.25">
      <c r="K10849" s="106">
        <v>5.05</v>
      </c>
    </row>
    <row r="10850" spans="11:11" x14ac:dyDescent="0.25">
      <c r="K10850" s="106">
        <v>5.05</v>
      </c>
    </row>
    <row r="10851" spans="11:11" x14ac:dyDescent="0.25">
      <c r="K10851" s="106">
        <v>5.05</v>
      </c>
    </row>
    <row r="10852" spans="11:11" x14ac:dyDescent="0.25">
      <c r="K10852" s="106">
        <v>5.05</v>
      </c>
    </row>
    <row r="10853" spans="11:11" x14ac:dyDescent="0.25">
      <c r="K10853" s="106">
        <v>5.05</v>
      </c>
    </row>
    <row r="10854" spans="11:11" x14ac:dyDescent="0.25">
      <c r="K10854" s="106">
        <v>5.05</v>
      </c>
    </row>
    <row r="10855" spans="11:11" x14ac:dyDescent="0.25">
      <c r="K10855" s="106">
        <v>5.05</v>
      </c>
    </row>
    <row r="10856" spans="11:11" x14ac:dyDescent="0.25">
      <c r="K10856" s="106">
        <v>5.05</v>
      </c>
    </row>
    <row r="10857" spans="11:11" x14ac:dyDescent="0.25">
      <c r="K10857" s="106">
        <v>5.05</v>
      </c>
    </row>
    <row r="10858" spans="11:11" x14ac:dyDescent="0.25">
      <c r="K10858" s="106">
        <v>5.05</v>
      </c>
    </row>
    <row r="10859" spans="11:11" x14ac:dyDescent="0.25">
      <c r="K10859" s="106">
        <v>5.05</v>
      </c>
    </row>
    <row r="10860" spans="11:11" x14ac:dyDescent="0.25">
      <c r="K10860" s="106">
        <v>5.05</v>
      </c>
    </row>
    <row r="10861" spans="11:11" x14ac:dyDescent="0.25">
      <c r="K10861" s="106">
        <v>5.05</v>
      </c>
    </row>
    <row r="10862" spans="11:11" x14ac:dyDescent="0.25">
      <c r="K10862" s="106">
        <v>5.05</v>
      </c>
    </row>
    <row r="10863" spans="11:11" x14ac:dyDescent="0.25">
      <c r="K10863" s="106">
        <v>5.05</v>
      </c>
    </row>
    <row r="10864" spans="11:11" x14ac:dyDescent="0.25">
      <c r="K10864" s="106">
        <v>5.05</v>
      </c>
    </row>
    <row r="10865" spans="11:11" x14ac:dyDescent="0.25">
      <c r="K10865" s="106">
        <v>5.05</v>
      </c>
    </row>
    <row r="10866" spans="11:11" x14ac:dyDescent="0.25">
      <c r="K10866" s="106">
        <v>5.05</v>
      </c>
    </row>
    <row r="10867" spans="11:11" x14ac:dyDescent="0.25">
      <c r="K10867" s="106">
        <v>5.05</v>
      </c>
    </row>
    <row r="10868" spans="11:11" x14ac:dyDescent="0.25">
      <c r="K10868" s="106">
        <v>5.05</v>
      </c>
    </row>
    <row r="10869" spans="11:11" x14ac:dyDescent="0.25">
      <c r="K10869" s="106">
        <v>5.05</v>
      </c>
    </row>
    <row r="10870" spans="11:11" x14ac:dyDescent="0.25">
      <c r="K10870" s="106">
        <v>5.05</v>
      </c>
    </row>
    <row r="10871" spans="11:11" x14ac:dyDescent="0.25">
      <c r="K10871" s="106">
        <v>5.05</v>
      </c>
    </row>
    <row r="10872" spans="11:11" x14ac:dyDescent="0.25">
      <c r="K10872" s="106">
        <v>5.05</v>
      </c>
    </row>
    <row r="10873" spans="11:11" x14ac:dyDescent="0.25">
      <c r="K10873" s="106">
        <v>5.05</v>
      </c>
    </row>
    <row r="10874" spans="11:11" x14ac:dyDescent="0.25">
      <c r="K10874" s="106">
        <v>5.05</v>
      </c>
    </row>
    <row r="10875" spans="11:11" x14ac:dyDescent="0.25">
      <c r="K10875" s="106">
        <v>5.05</v>
      </c>
    </row>
    <row r="10876" spans="11:11" x14ac:dyDescent="0.25">
      <c r="K10876" s="106">
        <v>5.05</v>
      </c>
    </row>
    <row r="10877" spans="11:11" x14ac:dyDescent="0.25">
      <c r="K10877" s="106">
        <v>5.05</v>
      </c>
    </row>
    <row r="10878" spans="11:11" x14ac:dyDescent="0.25">
      <c r="K10878" s="106">
        <v>5.05</v>
      </c>
    </row>
    <row r="10879" spans="11:11" x14ac:dyDescent="0.25">
      <c r="K10879" s="106">
        <v>5.05</v>
      </c>
    </row>
    <row r="10880" spans="11:11" x14ac:dyDescent="0.25">
      <c r="K10880" s="106">
        <v>5.05</v>
      </c>
    </row>
    <row r="10881" spans="11:11" x14ac:dyDescent="0.25">
      <c r="K10881" s="106">
        <v>5.05</v>
      </c>
    </row>
    <row r="10882" spans="11:11" x14ac:dyDescent="0.25">
      <c r="K10882" s="106">
        <v>5.05</v>
      </c>
    </row>
    <row r="10883" spans="11:11" x14ac:dyDescent="0.25">
      <c r="K10883" s="106">
        <v>5.05</v>
      </c>
    </row>
    <row r="10884" spans="11:11" x14ac:dyDescent="0.25">
      <c r="K10884" s="106">
        <v>5.05</v>
      </c>
    </row>
    <row r="10885" spans="11:11" x14ac:dyDescent="0.25">
      <c r="K10885" s="106">
        <v>5.05</v>
      </c>
    </row>
    <row r="10886" spans="11:11" x14ac:dyDescent="0.25">
      <c r="K10886" s="106">
        <v>5.05</v>
      </c>
    </row>
    <row r="10887" spans="11:11" x14ac:dyDescent="0.25">
      <c r="K10887" s="106">
        <v>5.05</v>
      </c>
    </row>
    <row r="10888" spans="11:11" x14ac:dyDescent="0.25">
      <c r="K10888" s="106">
        <v>5.05</v>
      </c>
    </row>
    <row r="10889" spans="11:11" x14ac:dyDescent="0.25">
      <c r="K10889" s="106">
        <v>5.05</v>
      </c>
    </row>
    <row r="10890" spans="11:11" x14ac:dyDescent="0.25">
      <c r="K10890" s="106">
        <v>5.05</v>
      </c>
    </row>
    <row r="10891" spans="11:11" x14ac:dyDescent="0.25">
      <c r="K10891" s="106">
        <v>5.05</v>
      </c>
    </row>
    <row r="10892" spans="11:11" x14ac:dyDescent="0.25">
      <c r="K10892" s="106">
        <v>5.05</v>
      </c>
    </row>
    <row r="10893" spans="11:11" x14ac:dyDescent="0.25">
      <c r="K10893" s="106">
        <v>5.05</v>
      </c>
    </row>
    <row r="10894" spans="11:11" x14ac:dyDescent="0.25">
      <c r="K10894" s="106">
        <v>5.05</v>
      </c>
    </row>
    <row r="10895" spans="11:11" x14ac:dyDescent="0.25">
      <c r="K10895" s="106">
        <v>5.05</v>
      </c>
    </row>
    <row r="10896" spans="11:11" x14ac:dyDescent="0.25">
      <c r="K10896" s="106">
        <v>5.05</v>
      </c>
    </row>
    <row r="10897" spans="11:11" x14ac:dyDescent="0.25">
      <c r="K10897" s="106">
        <v>5.05</v>
      </c>
    </row>
    <row r="10898" spans="11:11" x14ac:dyDescent="0.25">
      <c r="K10898" s="106">
        <v>5.05</v>
      </c>
    </row>
    <row r="10899" spans="11:11" x14ac:dyDescent="0.25">
      <c r="K10899" s="106">
        <v>5.05</v>
      </c>
    </row>
    <row r="10900" spans="11:11" x14ac:dyDescent="0.25">
      <c r="K10900" s="106">
        <v>5.05</v>
      </c>
    </row>
    <row r="10901" spans="11:11" x14ac:dyDescent="0.25">
      <c r="K10901" s="106">
        <v>5.05</v>
      </c>
    </row>
    <row r="10902" spans="11:11" x14ac:dyDescent="0.25">
      <c r="K10902" s="106">
        <v>5.05</v>
      </c>
    </row>
    <row r="10903" spans="11:11" x14ac:dyDescent="0.25">
      <c r="K10903" s="106">
        <v>5.05</v>
      </c>
    </row>
    <row r="10904" spans="11:11" x14ac:dyDescent="0.25">
      <c r="K10904" s="106">
        <v>5.05</v>
      </c>
    </row>
    <row r="10905" spans="11:11" x14ac:dyDescent="0.25">
      <c r="K10905" s="106">
        <v>5.05</v>
      </c>
    </row>
    <row r="10906" spans="11:11" x14ac:dyDescent="0.25">
      <c r="K10906" s="106">
        <v>5.05</v>
      </c>
    </row>
    <row r="10907" spans="11:11" x14ac:dyDescent="0.25">
      <c r="K10907" s="106">
        <v>5.05</v>
      </c>
    </row>
    <row r="10908" spans="11:11" x14ac:dyDescent="0.25">
      <c r="K10908" s="106">
        <v>5.05</v>
      </c>
    </row>
    <row r="10909" spans="11:11" x14ac:dyDescent="0.25">
      <c r="K10909" s="106">
        <v>5.05</v>
      </c>
    </row>
    <row r="10910" spans="11:11" x14ac:dyDescent="0.25">
      <c r="K10910" s="106">
        <v>5.05</v>
      </c>
    </row>
    <row r="10911" spans="11:11" x14ac:dyDescent="0.25">
      <c r="K10911" s="106">
        <v>5.05</v>
      </c>
    </row>
    <row r="10912" spans="11:11" x14ac:dyDescent="0.25">
      <c r="K10912" s="106">
        <v>5.05</v>
      </c>
    </row>
    <row r="10913" spans="11:11" x14ac:dyDescent="0.25">
      <c r="K10913" s="106">
        <v>5.05</v>
      </c>
    </row>
    <row r="10914" spans="11:11" x14ac:dyDescent="0.25">
      <c r="K10914" s="106">
        <v>5.05</v>
      </c>
    </row>
    <row r="10915" spans="11:11" x14ac:dyDescent="0.25">
      <c r="K10915" s="106">
        <v>5.05</v>
      </c>
    </row>
    <row r="10916" spans="11:11" x14ac:dyDescent="0.25">
      <c r="K10916" s="106">
        <v>5.05</v>
      </c>
    </row>
    <row r="10917" spans="11:11" x14ac:dyDescent="0.25">
      <c r="K10917" s="106">
        <v>5.05</v>
      </c>
    </row>
    <row r="10918" spans="11:11" x14ac:dyDescent="0.25">
      <c r="K10918" s="106">
        <v>5.05</v>
      </c>
    </row>
    <row r="10919" spans="11:11" x14ac:dyDescent="0.25">
      <c r="K10919" s="106">
        <v>5.05</v>
      </c>
    </row>
    <row r="10920" spans="11:11" x14ac:dyDescent="0.25">
      <c r="K10920" s="106">
        <v>5.05</v>
      </c>
    </row>
    <row r="10921" spans="11:11" x14ac:dyDescent="0.25">
      <c r="K10921" s="106">
        <v>5.05</v>
      </c>
    </row>
    <row r="10922" spans="11:11" x14ac:dyDescent="0.25">
      <c r="K10922" s="106">
        <v>5.05</v>
      </c>
    </row>
    <row r="10923" spans="11:11" x14ac:dyDescent="0.25">
      <c r="K10923" s="106">
        <v>5.05</v>
      </c>
    </row>
    <row r="10924" spans="11:11" x14ac:dyDescent="0.25">
      <c r="K10924" s="106">
        <v>5.05</v>
      </c>
    </row>
    <row r="10925" spans="11:11" x14ac:dyDescent="0.25">
      <c r="K10925" s="106">
        <v>5.05</v>
      </c>
    </row>
    <row r="10926" spans="11:11" x14ac:dyDescent="0.25">
      <c r="K10926" s="106">
        <v>5.05</v>
      </c>
    </row>
    <row r="10927" spans="11:11" x14ac:dyDescent="0.25">
      <c r="K10927" s="106">
        <v>5.05</v>
      </c>
    </row>
    <row r="10928" spans="11:11" x14ac:dyDescent="0.25">
      <c r="K10928" s="106">
        <v>5.05</v>
      </c>
    </row>
    <row r="10929" spans="11:11" x14ac:dyDescent="0.25">
      <c r="K10929" s="106">
        <v>5.05</v>
      </c>
    </row>
    <row r="10930" spans="11:11" x14ac:dyDescent="0.25">
      <c r="K10930" s="106">
        <v>5.05</v>
      </c>
    </row>
    <row r="10931" spans="11:11" x14ac:dyDescent="0.25">
      <c r="K10931" s="106">
        <v>5.05</v>
      </c>
    </row>
    <row r="10932" spans="11:11" x14ac:dyDescent="0.25">
      <c r="K10932" s="106">
        <v>5.05</v>
      </c>
    </row>
    <row r="10933" spans="11:11" x14ac:dyDescent="0.25">
      <c r="K10933" s="106">
        <v>5.05</v>
      </c>
    </row>
    <row r="10934" spans="11:11" x14ac:dyDescent="0.25">
      <c r="K10934" s="106">
        <v>5.05</v>
      </c>
    </row>
    <row r="10935" spans="11:11" x14ac:dyDescent="0.25">
      <c r="K10935" s="106">
        <v>5.05</v>
      </c>
    </row>
    <row r="10936" spans="11:11" x14ac:dyDescent="0.25">
      <c r="K10936" s="106">
        <v>5.05</v>
      </c>
    </row>
    <row r="10937" spans="11:11" x14ac:dyDescent="0.25">
      <c r="K10937" s="106">
        <v>5.05</v>
      </c>
    </row>
    <row r="10938" spans="11:11" x14ac:dyDescent="0.25">
      <c r="K10938" s="106">
        <v>5.05</v>
      </c>
    </row>
    <row r="10939" spans="11:11" x14ac:dyDescent="0.25">
      <c r="K10939" s="106">
        <v>5.05</v>
      </c>
    </row>
    <row r="10940" spans="11:11" x14ac:dyDescent="0.25">
      <c r="K10940" s="106">
        <v>5.05</v>
      </c>
    </row>
    <row r="10941" spans="11:11" x14ac:dyDescent="0.25">
      <c r="K10941" s="106">
        <v>5.05</v>
      </c>
    </row>
    <row r="10942" spans="11:11" x14ac:dyDescent="0.25">
      <c r="K10942" s="106">
        <v>5.05</v>
      </c>
    </row>
    <row r="10943" spans="11:11" x14ac:dyDescent="0.25">
      <c r="K10943" s="106">
        <v>5.05</v>
      </c>
    </row>
    <row r="10944" spans="11:11" x14ac:dyDescent="0.25">
      <c r="K10944" s="106">
        <v>5.05</v>
      </c>
    </row>
    <row r="10945" spans="11:11" x14ac:dyDescent="0.25">
      <c r="K10945" s="106">
        <v>5.05</v>
      </c>
    </row>
    <row r="10946" spans="11:11" x14ac:dyDescent="0.25">
      <c r="K10946" s="106">
        <v>5.05</v>
      </c>
    </row>
    <row r="10947" spans="11:11" x14ac:dyDescent="0.25">
      <c r="K10947" s="106">
        <v>5.05</v>
      </c>
    </row>
    <row r="10948" spans="11:11" x14ac:dyDescent="0.25">
      <c r="K10948" s="106">
        <v>5.05</v>
      </c>
    </row>
    <row r="10949" spans="11:11" x14ac:dyDescent="0.25">
      <c r="K10949" s="106">
        <v>5.05</v>
      </c>
    </row>
    <row r="10950" spans="11:11" x14ac:dyDescent="0.25">
      <c r="K10950" s="106">
        <v>5.05</v>
      </c>
    </row>
    <row r="10951" spans="11:11" x14ac:dyDescent="0.25">
      <c r="K10951" s="106">
        <v>5.05</v>
      </c>
    </row>
    <row r="10952" spans="11:11" x14ac:dyDescent="0.25">
      <c r="K10952" s="106">
        <v>5.05</v>
      </c>
    </row>
    <row r="10953" spans="11:11" x14ac:dyDescent="0.25">
      <c r="K10953" s="106">
        <v>5.05</v>
      </c>
    </row>
    <row r="10954" spans="11:11" x14ac:dyDescent="0.25">
      <c r="K10954" s="106">
        <v>5.05</v>
      </c>
    </row>
    <row r="10955" spans="11:11" x14ac:dyDescent="0.25">
      <c r="K10955" s="106">
        <v>5.05</v>
      </c>
    </row>
    <row r="10956" spans="11:11" x14ac:dyDescent="0.25">
      <c r="K10956" s="106">
        <v>5.05</v>
      </c>
    </row>
    <row r="10957" spans="11:11" x14ac:dyDescent="0.25">
      <c r="K10957" s="106">
        <v>5.05</v>
      </c>
    </row>
    <row r="10958" spans="11:11" x14ac:dyDescent="0.25">
      <c r="K10958" s="106">
        <v>5.05</v>
      </c>
    </row>
    <row r="10959" spans="11:11" x14ac:dyDescent="0.25">
      <c r="K10959" s="106">
        <v>5.05</v>
      </c>
    </row>
    <row r="10960" spans="11:11" x14ac:dyDescent="0.25">
      <c r="K10960" s="106">
        <v>5.05</v>
      </c>
    </row>
    <row r="10961" spans="11:11" x14ac:dyDescent="0.25">
      <c r="K10961" s="106">
        <v>5.05</v>
      </c>
    </row>
    <row r="10962" spans="11:11" x14ac:dyDescent="0.25">
      <c r="K10962" s="106">
        <v>5.05</v>
      </c>
    </row>
    <row r="10963" spans="11:11" x14ac:dyDescent="0.25">
      <c r="K10963" s="106">
        <v>5.05</v>
      </c>
    </row>
    <row r="10964" spans="11:11" x14ac:dyDescent="0.25">
      <c r="K10964" s="106">
        <v>5.05</v>
      </c>
    </row>
    <row r="10965" spans="11:11" x14ac:dyDescent="0.25">
      <c r="K10965" s="106">
        <v>5.05</v>
      </c>
    </row>
    <row r="10966" spans="11:11" x14ac:dyDescent="0.25">
      <c r="K10966" s="106">
        <v>5.05</v>
      </c>
    </row>
    <row r="10967" spans="11:11" x14ac:dyDescent="0.25">
      <c r="K10967" s="106">
        <v>5.05</v>
      </c>
    </row>
    <row r="10968" spans="11:11" x14ac:dyDescent="0.25">
      <c r="K10968" s="106">
        <v>5.05</v>
      </c>
    </row>
    <row r="10969" spans="11:11" x14ac:dyDescent="0.25">
      <c r="K10969" s="106">
        <v>5.05</v>
      </c>
    </row>
    <row r="10970" spans="11:11" x14ac:dyDescent="0.25">
      <c r="K10970" s="106">
        <v>5.05</v>
      </c>
    </row>
    <row r="10971" spans="11:11" x14ac:dyDescent="0.25">
      <c r="K10971" s="106">
        <v>5.05</v>
      </c>
    </row>
    <row r="10972" spans="11:11" x14ac:dyDescent="0.25">
      <c r="K10972" s="106">
        <v>5.05</v>
      </c>
    </row>
    <row r="10973" spans="11:11" x14ac:dyDescent="0.25">
      <c r="K10973" s="106">
        <v>5.05</v>
      </c>
    </row>
    <row r="10974" spans="11:11" x14ac:dyDescent="0.25">
      <c r="K10974" s="106">
        <v>5.05</v>
      </c>
    </row>
    <row r="10975" spans="11:11" x14ac:dyDescent="0.25">
      <c r="K10975" s="106">
        <v>5.05</v>
      </c>
    </row>
    <row r="10976" spans="11:11" x14ac:dyDescent="0.25">
      <c r="K10976" s="106">
        <v>5.05</v>
      </c>
    </row>
    <row r="10977" spans="11:11" x14ac:dyDescent="0.25">
      <c r="K10977" s="106">
        <v>5.05</v>
      </c>
    </row>
    <row r="10978" spans="11:11" x14ac:dyDescent="0.25">
      <c r="K10978" s="106">
        <v>5.05</v>
      </c>
    </row>
    <row r="10979" spans="11:11" x14ac:dyDescent="0.25">
      <c r="K10979" s="106">
        <v>5.05</v>
      </c>
    </row>
    <row r="10980" spans="11:11" x14ac:dyDescent="0.25">
      <c r="K10980" s="106">
        <v>5.05</v>
      </c>
    </row>
    <row r="10981" spans="11:11" x14ac:dyDescent="0.25">
      <c r="K10981" s="106">
        <v>5.05</v>
      </c>
    </row>
    <row r="10982" spans="11:11" x14ac:dyDescent="0.25">
      <c r="K10982" s="106">
        <v>5.05</v>
      </c>
    </row>
    <row r="10983" spans="11:11" x14ac:dyDescent="0.25">
      <c r="K10983" s="106">
        <v>5.05</v>
      </c>
    </row>
    <row r="10984" spans="11:11" x14ac:dyDescent="0.25">
      <c r="K10984" s="106">
        <v>5.05</v>
      </c>
    </row>
    <row r="10985" spans="11:11" x14ac:dyDescent="0.25">
      <c r="K10985" s="106">
        <v>5.05</v>
      </c>
    </row>
    <row r="10986" spans="11:11" x14ac:dyDescent="0.25">
      <c r="K10986" s="106">
        <v>5.05</v>
      </c>
    </row>
    <row r="10987" spans="11:11" x14ac:dyDescent="0.25">
      <c r="K10987" s="106">
        <v>5.05</v>
      </c>
    </row>
    <row r="10988" spans="11:11" x14ac:dyDescent="0.25">
      <c r="K10988" s="106">
        <v>5.05</v>
      </c>
    </row>
    <row r="10989" spans="11:11" x14ac:dyDescent="0.25">
      <c r="K10989" s="106">
        <v>5.05</v>
      </c>
    </row>
    <row r="10990" spans="11:11" x14ac:dyDescent="0.25">
      <c r="K10990" s="106">
        <v>5.05</v>
      </c>
    </row>
    <row r="10991" spans="11:11" x14ac:dyDescent="0.25">
      <c r="K10991" s="106">
        <v>5.05</v>
      </c>
    </row>
    <row r="10992" spans="11:11" x14ac:dyDescent="0.25">
      <c r="K10992" s="106">
        <v>5.05</v>
      </c>
    </row>
    <row r="10993" spans="11:11" x14ac:dyDescent="0.25">
      <c r="K10993" s="106">
        <v>5.05</v>
      </c>
    </row>
    <row r="10994" spans="11:11" x14ac:dyDescent="0.25">
      <c r="K10994" s="106">
        <v>5.05</v>
      </c>
    </row>
    <row r="10995" spans="11:11" x14ac:dyDescent="0.25">
      <c r="K10995" s="106">
        <v>5.05</v>
      </c>
    </row>
    <row r="10996" spans="11:11" x14ac:dyDescent="0.25">
      <c r="K10996" s="106">
        <v>5.05</v>
      </c>
    </row>
    <row r="10997" spans="11:11" x14ac:dyDescent="0.25">
      <c r="K10997" s="106">
        <v>5.05</v>
      </c>
    </row>
    <row r="10998" spans="11:11" x14ac:dyDescent="0.25">
      <c r="K10998" s="106">
        <v>5.05</v>
      </c>
    </row>
    <row r="10999" spans="11:11" x14ac:dyDescent="0.25">
      <c r="K10999" s="106">
        <v>5.05</v>
      </c>
    </row>
    <row r="11000" spans="11:11" x14ac:dyDescent="0.25">
      <c r="K11000" s="106">
        <v>5.05</v>
      </c>
    </row>
    <row r="11001" spans="11:11" x14ac:dyDescent="0.25">
      <c r="K11001" s="106">
        <v>5.05</v>
      </c>
    </row>
    <row r="11002" spans="11:11" x14ac:dyDescent="0.25">
      <c r="K11002" s="106">
        <v>5.05</v>
      </c>
    </row>
    <row r="11003" spans="11:11" x14ac:dyDescent="0.25">
      <c r="K11003" s="106">
        <v>5.05</v>
      </c>
    </row>
    <row r="11004" spans="11:11" x14ac:dyDescent="0.25">
      <c r="K11004" s="106">
        <v>5.05</v>
      </c>
    </row>
    <row r="11005" spans="11:11" x14ac:dyDescent="0.25">
      <c r="K11005" s="106">
        <v>5.05</v>
      </c>
    </row>
    <row r="11006" spans="11:11" x14ac:dyDescent="0.25">
      <c r="K11006" s="106">
        <v>5.05</v>
      </c>
    </row>
    <row r="11007" spans="11:11" x14ac:dyDescent="0.25">
      <c r="K11007" s="106">
        <v>5.05</v>
      </c>
    </row>
    <row r="11008" spans="11:11" x14ac:dyDescent="0.25">
      <c r="K11008" s="106">
        <v>5.05</v>
      </c>
    </row>
    <row r="11009" spans="11:11" x14ac:dyDescent="0.25">
      <c r="K11009" s="106">
        <v>5.05</v>
      </c>
    </row>
    <row r="11010" spans="11:11" x14ac:dyDescent="0.25">
      <c r="K11010" s="106">
        <v>5.05</v>
      </c>
    </row>
    <row r="11011" spans="11:11" x14ac:dyDescent="0.25">
      <c r="K11011" s="106">
        <v>5.05</v>
      </c>
    </row>
    <row r="11012" spans="11:11" x14ac:dyDescent="0.25">
      <c r="K11012" s="106">
        <v>5.05</v>
      </c>
    </row>
    <row r="11013" spans="11:11" x14ac:dyDescent="0.25">
      <c r="K11013" s="106">
        <v>5.05</v>
      </c>
    </row>
    <row r="11014" spans="11:11" x14ac:dyDescent="0.25">
      <c r="K11014" s="106">
        <v>5.05</v>
      </c>
    </row>
    <row r="11015" spans="11:11" x14ac:dyDescent="0.25">
      <c r="K11015" s="106">
        <v>5.05</v>
      </c>
    </row>
    <row r="11016" spans="11:11" x14ac:dyDescent="0.25">
      <c r="K11016" s="106">
        <v>5.05</v>
      </c>
    </row>
    <row r="11017" spans="11:11" x14ac:dyDescent="0.25">
      <c r="K11017" s="106">
        <v>5.05</v>
      </c>
    </row>
    <row r="11018" spans="11:11" x14ac:dyDescent="0.25">
      <c r="K11018" s="106">
        <v>5.05</v>
      </c>
    </row>
    <row r="11019" spans="11:11" x14ac:dyDescent="0.25">
      <c r="K11019" s="106">
        <v>5.05</v>
      </c>
    </row>
    <row r="11020" spans="11:11" x14ac:dyDescent="0.25">
      <c r="K11020" s="106">
        <v>5.05</v>
      </c>
    </row>
    <row r="11021" spans="11:11" x14ac:dyDescent="0.25">
      <c r="K11021" s="106">
        <v>5.05</v>
      </c>
    </row>
    <row r="11022" spans="11:11" x14ac:dyDescent="0.25">
      <c r="K11022" s="106">
        <v>5.05</v>
      </c>
    </row>
    <row r="11023" spans="11:11" x14ac:dyDescent="0.25">
      <c r="K11023" s="106">
        <v>5.05</v>
      </c>
    </row>
    <row r="11024" spans="11:11" x14ac:dyDescent="0.25">
      <c r="K11024" s="106">
        <v>5.05</v>
      </c>
    </row>
    <row r="11025" spans="11:11" x14ac:dyDescent="0.25">
      <c r="K11025" s="106">
        <v>5.05</v>
      </c>
    </row>
    <row r="11026" spans="11:11" x14ac:dyDescent="0.25">
      <c r="K11026" s="106">
        <v>5.05</v>
      </c>
    </row>
    <row r="11027" spans="11:11" x14ac:dyDescent="0.25">
      <c r="K11027" s="106">
        <v>5.05</v>
      </c>
    </row>
    <row r="11028" spans="11:11" x14ac:dyDescent="0.25">
      <c r="K11028" s="106">
        <v>5.05</v>
      </c>
    </row>
    <row r="11029" spans="11:11" x14ac:dyDescent="0.25">
      <c r="K11029" s="106">
        <v>5.05</v>
      </c>
    </row>
    <row r="11030" spans="11:11" x14ac:dyDescent="0.25">
      <c r="K11030" s="106">
        <v>5.05</v>
      </c>
    </row>
    <row r="11031" spans="11:11" x14ac:dyDescent="0.25">
      <c r="K11031" s="106">
        <v>5.05</v>
      </c>
    </row>
    <row r="11032" spans="11:11" x14ac:dyDescent="0.25">
      <c r="K11032" s="106">
        <v>5.05</v>
      </c>
    </row>
    <row r="11033" spans="11:11" x14ac:dyDescent="0.25">
      <c r="K11033" s="106">
        <v>5.05</v>
      </c>
    </row>
    <row r="11034" spans="11:11" x14ac:dyDescent="0.25">
      <c r="K11034" s="106">
        <v>5.05</v>
      </c>
    </row>
    <row r="11035" spans="11:11" x14ac:dyDescent="0.25">
      <c r="K11035" s="106">
        <v>5.05</v>
      </c>
    </row>
    <row r="11036" spans="11:11" x14ac:dyDescent="0.25">
      <c r="K11036" s="106">
        <v>5.05</v>
      </c>
    </row>
    <row r="11037" spans="11:11" x14ac:dyDescent="0.25">
      <c r="K11037" s="106">
        <v>5.05</v>
      </c>
    </row>
    <row r="11038" spans="11:11" x14ac:dyDescent="0.25">
      <c r="K11038" s="106">
        <v>5.05</v>
      </c>
    </row>
    <row r="11039" spans="11:11" x14ac:dyDescent="0.25">
      <c r="K11039" s="106">
        <v>5.05</v>
      </c>
    </row>
    <row r="11040" spans="11:11" x14ac:dyDescent="0.25">
      <c r="K11040" s="106">
        <v>5.05</v>
      </c>
    </row>
    <row r="11041" spans="11:11" x14ac:dyDescent="0.25">
      <c r="K11041" s="106">
        <v>5.05</v>
      </c>
    </row>
    <row r="11042" spans="11:11" x14ac:dyDescent="0.25">
      <c r="K11042" s="106">
        <v>5.05</v>
      </c>
    </row>
    <row r="11043" spans="11:11" x14ac:dyDescent="0.25">
      <c r="K11043" s="106">
        <v>5.05</v>
      </c>
    </row>
    <row r="11044" spans="11:11" x14ac:dyDescent="0.25">
      <c r="K11044" s="106">
        <v>5.05</v>
      </c>
    </row>
    <row r="11045" spans="11:11" x14ac:dyDescent="0.25">
      <c r="K11045" s="106">
        <v>5.05</v>
      </c>
    </row>
    <row r="11046" spans="11:11" x14ac:dyDescent="0.25">
      <c r="K11046" s="106">
        <v>5.05</v>
      </c>
    </row>
    <row r="11047" spans="11:11" x14ac:dyDescent="0.25">
      <c r="K11047" s="106">
        <v>5.05</v>
      </c>
    </row>
    <row r="11048" spans="11:11" x14ac:dyDescent="0.25">
      <c r="K11048" s="106">
        <v>5.05</v>
      </c>
    </row>
    <row r="11049" spans="11:11" x14ac:dyDescent="0.25">
      <c r="K11049" s="106">
        <v>5.05</v>
      </c>
    </row>
    <row r="11050" spans="11:11" x14ac:dyDescent="0.25">
      <c r="K11050" s="106">
        <v>5.05</v>
      </c>
    </row>
    <row r="11051" spans="11:11" x14ac:dyDescent="0.25">
      <c r="K11051" s="106">
        <v>5.05</v>
      </c>
    </row>
    <row r="11052" spans="11:11" x14ac:dyDescent="0.25">
      <c r="K11052" s="106">
        <v>5.05</v>
      </c>
    </row>
    <row r="11053" spans="11:11" x14ac:dyDescent="0.25">
      <c r="K11053" s="106">
        <v>5.05</v>
      </c>
    </row>
    <row r="11054" spans="11:11" x14ac:dyDescent="0.25">
      <c r="K11054" s="106">
        <v>5.05</v>
      </c>
    </row>
    <row r="11055" spans="11:11" x14ac:dyDescent="0.25">
      <c r="K11055" s="106">
        <v>5.05</v>
      </c>
    </row>
    <row r="11056" spans="11:11" x14ac:dyDescent="0.25">
      <c r="K11056" s="106">
        <v>5.05</v>
      </c>
    </row>
    <row r="11057" spans="11:11" x14ac:dyDescent="0.25">
      <c r="K11057" s="106">
        <v>5.05</v>
      </c>
    </row>
    <row r="11058" spans="11:11" x14ac:dyDescent="0.25">
      <c r="K11058" s="106">
        <v>5.05</v>
      </c>
    </row>
    <row r="11059" spans="11:11" x14ac:dyDescent="0.25">
      <c r="K11059" s="106">
        <v>5.05</v>
      </c>
    </row>
    <row r="11060" spans="11:11" x14ac:dyDescent="0.25">
      <c r="K11060" s="106">
        <v>5.05</v>
      </c>
    </row>
    <row r="11061" spans="11:11" x14ac:dyDescent="0.25">
      <c r="K11061" s="106">
        <v>5.05</v>
      </c>
    </row>
    <row r="11062" spans="11:11" x14ac:dyDescent="0.25">
      <c r="K11062" s="106">
        <v>5.05</v>
      </c>
    </row>
    <row r="11063" spans="11:11" x14ac:dyDescent="0.25">
      <c r="K11063" s="106">
        <v>5.05</v>
      </c>
    </row>
    <row r="11064" spans="11:11" x14ac:dyDescent="0.25">
      <c r="K11064" s="106">
        <v>5.05</v>
      </c>
    </row>
    <row r="11065" spans="11:11" x14ac:dyDescent="0.25">
      <c r="K11065" s="106">
        <v>5.05</v>
      </c>
    </row>
    <row r="11066" spans="11:11" x14ac:dyDescent="0.25">
      <c r="K11066" s="106">
        <v>5.05</v>
      </c>
    </row>
    <row r="11067" spans="11:11" x14ac:dyDescent="0.25">
      <c r="K11067" s="106">
        <v>5.05</v>
      </c>
    </row>
    <row r="11068" spans="11:11" x14ac:dyDescent="0.25">
      <c r="K11068" s="106">
        <v>5.05</v>
      </c>
    </row>
    <row r="11069" spans="11:11" x14ac:dyDescent="0.25">
      <c r="K11069" s="106">
        <v>5.05</v>
      </c>
    </row>
    <row r="11070" spans="11:11" x14ac:dyDescent="0.25">
      <c r="K11070" s="106">
        <v>5.05</v>
      </c>
    </row>
    <row r="11071" spans="11:11" x14ac:dyDescent="0.25">
      <c r="K11071" s="106">
        <v>5.05</v>
      </c>
    </row>
    <row r="11072" spans="11:11" x14ac:dyDescent="0.25">
      <c r="K11072" s="106">
        <v>5.05</v>
      </c>
    </row>
    <row r="11073" spans="11:11" x14ac:dyDescent="0.25">
      <c r="K11073" s="106">
        <v>5.05</v>
      </c>
    </row>
    <row r="11074" spans="11:11" x14ac:dyDescent="0.25">
      <c r="K11074" s="106">
        <v>5.05</v>
      </c>
    </row>
    <row r="11075" spans="11:11" x14ac:dyDescent="0.25">
      <c r="K11075" s="106">
        <v>5.05</v>
      </c>
    </row>
    <row r="11076" spans="11:11" x14ac:dyDescent="0.25">
      <c r="K11076" s="106">
        <v>5.05</v>
      </c>
    </row>
    <row r="11077" spans="11:11" x14ac:dyDescent="0.25">
      <c r="K11077" s="106">
        <v>5.05</v>
      </c>
    </row>
    <row r="11078" spans="11:11" x14ac:dyDescent="0.25">
      <c r="K11078" s="106">
        <v>5.05</v>
      </c>
    </row>
    <row r="11079" spans="11:11" x14ac:dyDescent="0.25">
      <c r="K11079" s="106">
        <v>5.05</v>
      </c>
    </row>
    <row r="11080" spans="11:11" x14ac:dyDescent="0.25">
      <c r="K11080" s="106">
        <v>5.05</v>
      </c>
    </row>
    <row r="11081" spans="11:11" x14ac:dyDescent="0.25">
      <c r="K11081" s="106">
        <v>5.05</v>
      </c>
    </row>
    <row r="11082" spans="11:11" x14ac:dyDescent="0.25">
      <c r="K11082" s="106">
        <v>5.05</v>
      </c>
    </row>
    <row r="11083" spans="11:11" x14ac:dyDescent="0.25">
      <c r="K11083" s="106">
        <v>5.05</v>
      </c>
    </row>
    <row r="11084" spans="11:11" x14ac:dyDescent="0.25">
      <c r="K11084" s="106">
        <v>5.05</v>
      </c>
    </row>
    <row r="11085" spans="11:11" x14ac:dyDescent="0.25">
      <c r="K11085" s="106">
        <v>5.05</v>
      </c>
    </row>
    <row r="11086" spans="11:11" x14ac:dyDescent="0.25">
      <c r="K11086" s="106">
        <v>5.05</v>
      </c>
    </row>
    <row r="11087" spans="11:11" x14ac:dyDescent="0.25">
      <c r="K11087" s="106">
        <v>5.05</v>
      </c>
    </row>
    <row r="11088" spans="11:11" x14ac:dyDescent="0.25">
      <c r="K11088" s="106">
        <v>5.05</v>
      </c>
    </row>
    <row r="11089" spans="11:11" x14ac:dyDescent="0.25">
      <c r="K11089" s="106">
        <v>5.05</v>
      </c>
    </row>
    <row r="11090" spans="11:11" x14ac:dyDescent="0.25">
      <c r="K11090" s="106">
        <v>5.05</v>
      </c>
    </row>
    <row r="11091" spans="11:11" x14ac:dyDescent="0.25">
      <c r="K11091" s="106">
        <v>5.05</v>
      </c>
    </row>
    <row r="11092" spans="11:11" x14ac:dyDescent="0.25">
      <c r="K11092" s="106">
        <v>5.05</v>
      </c>
    </row>
    <row r="11093" spans="11:11" x14ac:dyDescent="0.25">
      <c r="K11093" s="106">
        <v>5.05</v>
      </c>
    </row>
    <row r="11094" spans="11:11" x14ac:dyDescent="0.25">
      <c r="K11094" s="106">
        <v>5.05</v>
      </c>
    </row>
    <row r="11095" spans="11:11" x14ac:dyDescent="0.25">
      <c r="K11095" s="106">
        <v>5.05</v>
      </c>
    </row>
    <row r="11096" spans="11:11" x14ac:dyDescent="0.25">
      <c r="K11096" s="106">
        <v>5.05</v>
      </c>
    </row>
    <row r="11097" spans="11:11" x14ac:dyDescent="0.25">
      <c r="K11097" s="106">
        <v>5.05</v>
      </c>
    </row>
    <row r="11098" spans="11:11" x14ac:dyDescent="0.25">
      <c r="K11098" s="106">
        <v>5.05</v>
      </c>
    </row>
    <row r="11099" spans="11:11" x14ac:dyDescent="0.25">
      <c r="K11099" s="106">
        <v>5.05</v>
      </c>
    </row>
    <row r="11100" spans="11:11" x14ac:dyDescent="0.25">
      <c r="K11100" s="106">
        <v>5.05</v>
      </c>
    </row>
    <row r="11101" spans="11:11" x14ac:dyDescent="0.25">
      <c r="K11101" s="106">
        <v>5.05</v>
      </c>
    </row>
    <row r="11102" spans="11:11" x14ac:dyDescent="0.25">
      <c r="K11102" s="106">
        <v>5.05</v>
      </c>
    </row>
    <row r="11103" spans="11:11" x14ac:dyDescent="0.25">
      <c r="K11103" s="106">
        <v>5.05</v>
      </c>
    </row>
    <row r="11104" spans="11:11" x14ac:dyDescent="0.25">
      <c r="K11104" s="106">
        <v>5.05</v>
      </c>
    </row>
    <row r="11105" spans="11:11" x14ac:dyDescent="0.25">
      <c r="K11105" s="106">
        <v>5.05</v>
      </c>
    </row>
    <row r="11106" spans="11:11" x14ac:dyDescent="0.25">
      <c r="K11106" s="106">
        <v>5.05</v>
      </c>
    </row>
    <row r="11107" spans="11:11" x14ac:dyDescent="0.25">
      <c r="K11107" s="106">
        <v>5.05</v>
      </c>
    </row>
    <row r="11108" spans="11:11" x14ac:dyDescent="0.25">
      <c r="K11108" s="106">
        <v>5.05</v>
      </c>
    </row>
    <row r="11109" spans="11:11" x14ac:dyDescent="0.25">
      <c r="K11109" s="106">
        <v>5.05</v>
      </c>
    </row>
    <row r="11110" spans="11:11" x14ac:dyDescent="0.25">
      <c r="K11110" s="106">
        <v>5.05</v>
      </c>
    </row>
    <row r="11111" spans="11:11" x14ac:dyDescent="0.25">
      <c r="K11111" s="106">
        <v>5.05</v>
      </c>
    </row>
    <row r="11112" spans="11:11" x14ac:dyDescent="0.25">
      <c r="K11112" s="106">
        <v>5.05</v>
      </c>
    </row>
    <row r="11113" spans="11:11" x14ac:dyDescent="0.25">
      <c r="K11113" s="106">
        <v>5.05</v>
      </c>
    </row>
    <row r="11114" spans="11:11" x14ac:dyDescent="0.25">
      <c r="K11114" s="106">
        <v>5.05</v>
      </c>
    </row>
    <row r="11115" spans="11:11" x14ac:dyDescent="0.25">
      <c r="K11115" s="106">
        <v>5.05</v>
      </c>
    </row>
    <row r="11116" spans="11:11" x14ac:dyDescent="0.25">
      <c r="K11116" s="106">
        <v>5.05</v>
      </c>
    </row>
    <row r="11117" spans="11:11" x14ac:dyDescent="0.25">
      <c r="K11117" s="106">
        <v>5.05</v>
      </c>
    </row>
    <row r="11118" spans="11:11" x14ac:dyDescent="0.25">
      <c r="K11118" s="106">
        <v>5.05</v>
      </c>
    </row>
    <row r="11119" spans="11:11" x14ac:dyDescent="0.25">
      <c r="K11119" s="106">
        <v>5.05</v>
      </c>
    </row>
    <row r="11120" spans="11:11" x14ac:dyDescent="0.25">
      <c r="K11120" s="106">
        <v>5.05</v>
      </c>
    </row>
    <row r="11121" spans="11:11" x14ac:dyDescent="0.25">
      <c r="K11121" s="106">
        <v>5.05</v>
      </c>
    </row>
    <row r="11122" spans="11:11" x14ac:dyDescent="0.25">
      <c r="K11122" s="106">
        <v>5.05</v>
      </c>
    </row>
    <row r="11123" spans="11:11" x14ac:dyDescent="0.25">
      <c r="K11123" s="106">
        <v>5.05</v>
      </c>
    </row>
    <row r="11124" spans="11:11" x14ac:dyDescent="0.25">
      <c r="K11124" s="106">
        <v>5.05</v>
      </c>
    </row>
    <row r="11125" spans="11:11" x14ac:dyDescent="0.25">
      <c r="K11125" s="106">
        <v>5.05</v>
      </c>
    </row>
    <row r="11126" spans="11:11" x14ac:dyDescent="0.25">
      <c r="K11126" s="106">
        <v>5.05</v>
      </c>
    </row>
    <row r="11127" spans="11:11" x14ac:dyDescent="0.25">
      <c r="K11127" s="106">
        <v>5.05</v>
      </c>
    </row>
    <row r="11128" spans="11:11" x14ac:dyDescent="0.25">
      <c r="K11128" s="106">
        <v>5.05</v>
      </c>
    </row>
    <row r="11129" spans="11:11" x14ac:dyDescent="0.25">
      <c r="K11129" s="106">
        <v>5.05</v>
      </c>
    </row>
    <row r="11130" spans="11:11" x14ac:dyDescent="0.25">
      <c r="K11130" s="106">
        <v>5.05</v>
      </c>
    </row>
    <row r="11131" spans="11:11" x14ac:dyDescent="0.25">
      <c r="K11131" s="106">
        <v>5.05</v>
      </c>
    </row>
    <row r="11132" spans="11:11" x14ac:dyDescent="0.25">
      <c r="K11132" s="106">
        <v>5.05</v>
      </c>
    </row>
    <row r="11133" spans="11:11" x14ac:dyDescent="0.25">
      <c r="K11133" s="106">
        <v>5.05</v>
      </c>
    </row>
    <row r="11134" spans="11:11" x14ac:dyDescent="0.25">
      <c r="K11134" s="106">
        <v>5.05</v>
      </c>
    </row>
    <row r="11135" spans="11:11" x14ac:dyDescent="0.25">
      <c r="K11135" s="106">
        <v>5.05</v>
      </c>
    </row>
    <row r="11136" spans="11:11" x14ac:dyDescent="0.25">
      <c r="K11136" s="106">
        <v>5.05</v>
      </c>
    </row>
    <row r="11137" spans="11:11" x14ac:dyDescent="0.25">
      <c r="K11137" s="106">
        <v>5.05</v>
      </c>
    </row>
    <row r="11138" spans="11:11" x14ac:dyDescent="0.25">
      <c r="K11138" s="106">
        <v>5.05</v>
      </c>
    </row>
    <row r="11139" spans="11:11" x14ac:dyDescent="0.25">
      <c r="K11139" s="106">
        <v>5.05</v>
      </c>
    </row>
    <row r="11140" spans="11:11" x14ac:dyDescent="0.25">
      <c r="K11140" s="106">
        <v>5.05</v>
      </c>
    </row>
    <row r="11141" spans="11:11" x14ac:dyDescent="0.25">
      <c r="K11141" s="106">
        <v>5.05</v>
      </c>
    </row>
    <row r="11142" spans="11:11" x14ac:dyDescent="0.25">
      <c r="K11142" s="106">
        <v>5.05</v>
      </c>
    </row>
    <row r="11143" spans="11:11" x14ac:dyDescent="0.25">
      <c r="K11143" s="106">
        <v>5.05</v>
      </c>
    </row>
    <row r="11144" spans="11:11" x14ac:dyDescent="0.25">
      <c r="K11144" s="106">
        <v>5.05</v>
      </c>
    </row>
    <row r="11145" spans="11:11" x14ac:dyDescent="0.25">
      <c r="K11145" s="106">
        <v>5.05</v>
      </c>
    </row>
    <row r="11146" spans="11:11" x14ac:dyDescent="0.25">
      <c r="K11146" s="106">
        <v>5.05</v>
      </c>
    </row>
    <row r="11147" spans="11:11" x14ac:dyDescent="0.25">
      <c r="K11147" s="106">
        <v>5.05</v>
      </c>
    </row>
    <row r="11148" spans="11:11" x14ac:dyDescent="0.25">
      <c r="K11148" s="106">
        <v>5.05</v>
      </c>
    </row>
    <row r="11149" spans="11:11" x14ac:dyDescent="0.25">
      <c r="K11149" s="106">
        <v>5.05</v>
      </c>
    </row>
    <row r="11150" spans="11:11" x14ac:dyDescent="0.25">
      <c r="K11150" s="106">
        <v>5.05</v>
      </c>
    </row>
    <row r="11151" spans="11:11" x14ac:dyDescent="0.25">
      <c r="K11151" s="106">
        <v>5.05</v>
      </c>
    </row>
    <row r="11152" spans="11:11" x14ac:dyDescent="0.25">
      <c r="K11152" s="106">
        <v>5.05</v>
      </c>
    </row>
    <row r="11153" spans="11:11" x14ac:dyDescent="0.25">
      <c r="K11153" s="106">
        <v>5.05</v>
      </c>
    </row>
    <row r="11154" spans="11:11" x14ac:dyDescent="0.25">
      <c r="K11154" s="106">
        <v>5.05</v>
      </c>
    </row>
    <row r="11155" spans="11:11" x14ac:dyDescent="0.25">
      <c r="K11155" s="106">
        <v>5.05</v>
      </c>
    </row>
    <row r="11156" spans="11:11" x14ac:dyDescent="0.25">
      <c r="K11156" s="106">
        <v>5.05</v>
      </c>
    </row>
    <row r="11157" spans="11:11" x14ac:dyDescent="0.25">
      <c r="K11157" s="106">
        <v>5.05</v>
      </c>
    </row>
    <row r="11158" spans="11:11" x14ac:dyDescent="0.25">
      <c r="K11158" s="106">
        <v>5.05</v>
      </c>
    </row>
    <row r="11159" spans="11:11" x14ac:dyDescent="0.25">
      <c r="K11159" s="106">
        <v>5.05</v>
      </c>
    </row>
    <row r="11160" spans="11:11" x14ac:dyDescent="0.25">
      <c r="K11160" s="106">
        <v>5.05</v>
      </c>
    </row>
    <row r="11161" spans="11:11" x14ac:dyDescent="0.25">
      <c r="K11161" s="106">
        <v>5.05</v>
      </c>
    </row>
    <row r="11162" spans="11:11" x14ac:dyDescent="0.25">
      <c r="K11162" s="106">
        <v>5.05</v>
      </c>
    </row>
    <row r="11163" spans="11:11" x14ac:dyDescent="0.25">
      <c r="K11163" s="106">
        <v>5.05</v>
      </c>
    </row>
    <row r="11164" spans="11:11" x14ac:dyDescent="0.25">
      <c r="K11164" s="106">
        <v>5.05</v>
      </c>
    </row>
    <row r="11165" spans="11:11" x14ac:dyDescent="0.25">
      <c r="K11165" s="106">
        <v>5.05</v>
      </c>
    </row>
    <row r="11166" spans="11:11" x14ac:dyDescent="0.25">
      <c r="K11166" s="106">
        <v>5.05</v>
      </c>
    </row>
    <row r="11167" spans="11:11" x14ac:dyDescent="0.25">
      <c r="K11167" s="106">
        <v>5.05</v>
      </c>
    </row>
    <row r="11168" spans="11:11" x14ac:dyDescent="0.25">
      <c r="K11168" s="106">
        <v>5.05</v>
      </c>
    </row>
    <row r="11169" spans="11:11" x14ac:dyDescent="0.25">
      <c r="K11169" s="106">
        <v>5.05</v>
      </c>
    </row>
    <row r="11170" spans="11:11" x14ac:dyDescent="0.25">
      <c r="K11170" s="106">
        <v>5.05</v>
      </c>
    </row>
    <row r="11171" spans="11:11" x14ac:dyDescent="0.25">
      <c r="K11171" s="106">
        <v>5.05</v>
      </c>
    </row>
    <row r="11172" spans="11:11" x14ac:dyDescent="0.25">
      <c r="K11172" s="106">
        <v>5.05</v>
      </c>
    </row>
    <row r="11173" spans="11:11" x14ac:dyDescent="0.25">
      <c r="K11173" s="106">
        <v>5.05</v>
      </c>
    </row>
    <row r="11174" spans="11:11" x14ac:dyDescent="0.25">
      <c r="K11174" s="106">
        <v>5.05</v>
      </c>
    </row>
    <row r="11175" spans="11:11" x14ac:dyDescent="0.25">
      <c r="K11175" s="106">
        <v>5.05</v>
      </c>
    </row>
    <row r="11176" spans="11:11" x14ac:dyDescent="0.25">
      <c r="K11176" s="106">
        <v>5.05</v>
      </c>
    </row>
    <row r="11177" spans="11:11" x14ac:dyDescent="0.25">
      <c r="K11177" s="106">
        <v>5.05</v>
      </c>
    </row>
    <row r="11178" spans="11:11" x14ac:dyDescent="0.25">
      <c r="K11178" s="106">
        <v>5.05</v>
      </c>
    </row>
    <row r="11179" spans="11:11" x14ac:dyDescent="0.25">
      <c r="K11179" s="106">
        <v>5.05</v>
      </c>
    </row>
    <row r="11180" spans="11:11" x14ac:dyDescent="0.25">
      <c r="K11180" s="106">
        <v>5.05</v>
      </c>
    </row>
    <row r="11181" spans="11:11" x14ac:dyDescent="0.25">
      <c r="K11181" s="106">
        <v>5.05</v>
      </c>
    </row>
    <row r="11182" spans="11:11" x14ac:dyDescent="0.25">
      <c r="K11182" s="106">
        <v>5.05</v>
      </c>
    </row>
    <row r="11183" spans="11:11" x14ac:dyDescent="0.25">
      <c r="K11183" s="106">
        <v>5.05</v>
      </c>
    </row>
    <row r="11184" spans="11:11" x14ac:dyDescent="0.25">
      <c r="K11184" s="106">
        <v>5.05</v>
      </c>
    </row>
    <row r="11185" spans="11:11" x14ac:dyDescent="0.25">
      <c r="K11185" s="106">
        <v>5.05</v>
      </c>
    </row>
    <row r="11186" spans="11:11" x14ac:dyDescent="0.25">
      <c r="K11186" s="106">
        <v>5.05</v>
      </c>
    </row>
    <row r="11187" spans="11:11" x14ac:dyDescent="0.25">
      <c r="K11187" s="106">
        <v>5.05</v>
      </c>
    </row>
    <row r="11188" spans="11:11" x14ac:dyDescent="0.25">
      <c r="K11188" s="106">
        <v>5.05</v>
      </c>
    </row>
    <row r="11189" spans="11:11" x14ac:dyDescent="0.25">
      <c r="K11189" s="106">
        <v>5.05</v>
      </c>
    </row>
    <row r="11190" spans="11:11" x14ac:dyDescent="0.25">
      <c r="K11190" s="106">
        <v>5.05</v>
      </c>
    </row>
    <row r="11191" spans="11:11" x14ac:dyDescent="0.25">
      <c r="K11191" s="106">
        <v>5.05</v>
      </c>
    </row>
    <row r="11192" spans="11:11" x14ac:dyDescent="0.25">
      <c r="K11192" s="106">
        <v>5.05</v>
      </c>
    </row>
    <row r="11193" spans="11:11" x14ac:dyDescent="0.25">
      <c r="K11193" s="106">
        <v>5.05</v>
      </c>
    </row>
    <row r="11194" spans="11:11" x14ac:dyDescent="0.25">
      <c r="K11194" s="106">
        <v>5.05</v>
      </c>
    </row>
    <row r="11195" spans="11:11" x14ac:dyDescent="0.25">
      <c r="K11195" s="106">
        <v>5.05</v>
      </c>
    </row>
    <row r="11196" spans="11:11" x14ac:dyDescent="0.25">
      <c r="K11196" s="106">
        <v>5.05</v>
      </c>
    </row>
    <row r="11197" spans="11:11" x14ac:dyDescent="0.25">
      <c r="K11197" s="106">
        <v>5.05</v>
      </c>
    </row>
    <row r="11198" spans="11:11" x14ac:dyDescent="0.25">
      <c r="K11198" s="106">
        <v>5.05</v>
      </c>
    </row>
    <row r="11199" spans="11:11" x14ac:dyDescent="0.25">
      <c r="K11199" s="106">
        <v>5.05</v>
      </c>
    </row>
    <row r="11200" spans="11:11" x14ac:dyDescent="0.25">
      <c r="K11200" s="106">
        <v>5.05</v>
      </c>
    </row>
    <row r="11201" spans="11:11" x14ac:dyDescent="0.25">
      <c r="K11201" s="106">
        <v>5.05</v>
      </c>
    </row>
    <row r="11202" spans="11:11" x14ac:dyDescent="0.25">
      <c r="K11202" s="106">
        <v>5.05</v>
      </c>
    </row>
    <row r="11203" spans="11:11" x14ac:dyDescent="0.25">
      <c r="K11203" s="106">
        <v>5.05</v>
      </c>
    </row>
    <row r="11204" spans="11:11" x14ac:dyDescent="0.25">
      <c r="K11204" s="106">
        <v>5.05</v>
      </c>
    </row>
    <row r="11205" spans="11:11" x14ac:dyDescent="0.25">
      <c r="K11205" s="106">
        <v>5.05</v>
      </c>
    </row>
    <row r="11206" spans="11:11" x14ac:dyDescent="0.25">
      <c r="K11206" s="106">
        <v>5.05</v>
      </c>
    </row>
    <row r="11207" spans="11:11" x14ac:dyDescent="0.25">
      <c r="K11207" s="106">
        <v>5.05</v>
      </c>
    </row>
    <row r="11208" spans="11:11" x14ac:dyDescent="0.25">
      <c r="K11208" s="106">
        <v>5.05</v>
      </c>
    </row>
    <row r="11209" spans="11:11" x14ac:dyDescent="0.25">
      <c r="K11209" s="106">
        <v>5.05</v>
      </c>
    </row>
    <row r="11210" spans="11:11" x14ac:dyDescent="0.25">
      <c r="K11210" s="106">
        <v>5.05</v>
      </c>
    </row>
    <row r="11211" spans="11:11" x14ac:dyDescent="0.25">
      <c r="K11211" s="106">
        <v>5.05</v>
      </c>
    </row>
    <row r="11212" spans="11:11" x14ac:dyDescent="0.25">
      <c r="K11212" s="106">
        <v>5.05</v>
      </c>
    </row>
    <row r="11213" spans="11:11" x14ac:dyDescent="0.25">
      <c r="K11213" s="106">
        <v>5.05</v>
      </c>
    </row>
    <row r="11214" spans="11:11" x14ac:dyDescent="0.25">
      <c r="K11214" s="106">
        <v>5.05</v>
      </c>
    </row>
    <row r="11215" spans="11:11" x14ac:dyDescent="0.25">
      <c r="K11215" s="106">
        <v>5.05</v>
      </c>
    </row>
    <row r="11216" spans="11:11" x14ac:dyDescent="0.25">
      <c r="K11216" s="106">
        <v>5.05</v>
      </c>
    </row>
    <row r="11217" spans="11:11" x14ac:dyDescent="0.25">
      <c r="K11217" s="106">
        <v>5.05</v>
      </c>
    </row>
    <row r="11218" spans="11:11" x14ac:dyDescent="0.25">
      <c r="K11218" s="106">
        <v>5.05</v>
      </c>
    </row>
    <row r="11219" spans="11:11" x14ac:dyDescent="0.25">
      <c r="K11219" s="106">
        <v>5.05</v>
      </c>
    </row>
    <row r="11220" spans="11:11" x14ac:dyDescent="0.25">
      <c r="K11220" s="106">
        <v>5.05</v>
      </c>
    </row>
    <row r="11221" spans="11:11" x14ac:dyDescent="0.25">
      <c r="K11221" s="106">
        <v>5.05</v>
      </c>
    </row>
    <row r="11222" spans="11:11" x14ac:dyDescent="0.25">
      <c r="K11222" s="106">
        <v>5.05</v>
      </c>
    </row>
    <row r="11223" spans="11:11" x14ac:dyDescent="0.25">
      <c r="K11223" s="106">
        <v>5.05</v>
      </c>
    </row>
    <row r="11224" spans="11:11" x14ac:dyDescent="0.25">
      <c r="K11224" s="106">
        <v>5.05</v>
      </c>
    </row>
    <row r="11225" spans="11:11" x14ac:dyDescent="0.25">
      <c r="K11225" s="106">
        <v>5.05</v>
      </c>
    </row>
    <row r="11226" spans="11:11" x14ac:dyDescent="0.25">
      <c r="K11226" s="106">
        <v>5.05</v>
      </c>
    </row>
    <row r="11227" spans="11:11" x14ac:dyDescent="0.25">
      <c r="K11227" s="106">
        <v>5.05</v>
      </c>
    </row>
    <row r="11228" spans="11:11" x14ac:dyDescent="0.25">
      <c r="K11228" s="106">
        <v>5.05</v>
      </c>
    </row>
    <row r="11229" spans="11:11" x14ac:dyDescent="0.25">
      <c r="K11229" s="106">
        <v>5.05</v>
      </c>
    </row>
    <row r="11230" spans="11:11" x14ac:dyDescent="0.25">
      <c r="K11230" s="106">
        <v>5.05</v>
      </c>
    </row>
    <row r="11231" spans="11:11" x14ac:dyDescent="0.25">
      <c r="K11231" s="106">
        <v>5.05</v>
      </c>
    </row>
    <row r="11232" spans="11:11" x14ac:dyDescent="0.25">
      <c r="K11232" s="106">
        <v>5.05</v>
      </c>
    </row>
    <row r="11233" spans="11:11" x14ac:dyDescent="0.25">
      <c r="K11233" s="106">
        <v>5.05</v>
      </c>
    </row>
    <row r="11234" spans="11:11" x14ac:dyDescent="0.25">
      <c r="K11234" s="106">
        <v>5.05</v>
      </c>
    </row>
    <row r="11235" spans="11:11" x14ac:dyDescent="0.25">
      <c r="K11235" s="106">
        <v>5.05</v>
      </c>
    </row>
    <row r="11236" spans="11:11" x14ac:dyDescent="0.25">
      <c r="K11236" s="106">
        <v>5.05</v>
      </c>
    </row>
    <row r="11237" spans="11:11" x14ac:dyDescent="0.25">
      <c r="K11237" s="106">
        <v>5.05</v>
      </c>
    </row>
    <row r="11238" spans="11:11" x14ac:dyDescent="0.25">
      <c r="K11238" s="106">
        <v>5.05</v>
      </c>
    </row>
    <row r="11239" spans="11:11" x14ac:dyDescent="0.25">
      <c r="K11239" s="106">
        <v>5.05</v>
      </c>
    </row>
    <row r="11240" spans="11:11" x14ac:dyDescent="0.25">
      <c r="K11240" s="106">
        <v>5.05</v>
      </c>
    </row>
    <row r="11241" spans="11:11" x14ac:dyDescent="0.25">
      <c r="K11241" s="106">
        <v>5.05</v>
      </c>
    </row>
    <row r="11242" spans="11:11" x14ac:dyDescent="0.25">
      <c r="K11242" s="106">
        <v>5.05</v>
      </c>
    </row>
    <row r="11243" spans="11:11" x14ac:dyDescent="0.25">
      <c r="K11243" s="106">
        <v>5.05</v>
      </c>
    </row>
    <row r="11244" spans="11:11" x14ac:dyDescent="0.25">
      <c r="K11244" s="106">
        <v>5.05</v>
      </c>
    </row>
    <row r="11245" spans="11:11" x14ac:dyDescent="0.25">
      <c r="K11245" s="106">
        <v>5.05</v>
      </c>
    </row>
    <row r="11246" spans="11:11" x14ac:dyDescent="0.25">
      <c r="K11246" s="106">
        <v>5.05</v>
      </c>
    </row>
    <row r="11247" spans="11:11" x14ac:dyDescent="0.25">
      <c r="K11247" s="106">
        <v>5.05</v>
      </c>
    </row>
    <row r="11248" spans="11:11" x14ac:dyDescent="0.25">
      <c r="K11248" s="106">
        <v>5.05</v>
      </c>
    </row>
    <row r="11249" spans="11:11" x14ac:dyDescent="0.25">
      <c r="K11249" s="106">
        <v>5.05</v>
      </c>
    </row>
    <row r="11250" spans="11:11" x14ac:dyDescent="0.25">
      <c r="K11250" s="106">
        <v>5.05</v>
      </c>
    </row>
    <row r="11251" spans="11:11" x14ac:dyDescent="0.25">
      <c r="K11251" s="106">
        <v>5.05</v>
      </c>
    </row>
    <row r="11252" spans="11:11" x14ac:dyDescent="0.25">
      <c r="K11252" s="106">
        <v>5.05</v>
      </c>
    </row>
    <row r="11253" spans="11:11" x14ac:dyDescent="0.25">
      <c r="K11253" s="106">
        <v>5.05</v>
      </c>
    </row>
    <row r="11254" spans="11:11" x14ac:dyDescent="0.25">
      <c r="K11254" s="106">
        <v>5.05</v>
      </c>
    </row>
    <row r="11255" spans="11:11" x14ac:dyDescent="0.25">
      <c r="K11255" s="106">
        <v>5.05</v>
      </c>
    </row>
    <row r="11256" spans="11:11" x14ac:dyDescent="0.25">
      <c r="K11256" s="106">
        <v>5.05</v>
      </c>
    </row>
    <row r="11257" spans="11:11" x14ac:dyDescent="0.25">
      <c r="K11257" s="106">
        <v>5.05</v>
      </c>
    </row>
    <row r="11258" spans="11:11" x14ac:dyDescent="0.25">
      <c r="K11258" s="106">
        <v>5.05</v>
      </c>
    </row>
    <row r="11259" spans="11:11" x14ac:dyDescent="0.25">
      <c r="K11259" s="106">
        <v>5.05</v>
      </c>
    </row>
    <row r="11260" spans="11:11" x14ac:dyDescent="0.25">
      <c r="K11260" s="106">
        <v>5.05</v>
      </c>
    </row>
    <row r="11261" spans="11:11" x14ac:dyDescent="0.25">
      <c r="K11261" s="106">
        <v>5.05</v>
      </c>
    </row>
    <row r="11262" spans="11:11" x14ac:dyDescent="0.25">
      <c r="K11262" s="106">
        <v>5.05</v>
      </c>
    </row>
    <row r="11263" spans="11:11" x14ac:dyDescent="0.25">
      <c r="K11263" s="106">
        <v>5.05</v>
      </c>
    </row>
    <row r="11264" spans="11:11" x14ac:dyDescent="0.25">
      <c r="K11264" s="106">
        <v>5.05</v>
      </c>
    </row>
    <row r="11265" spans="11:11" x14ac:dyDescent="0.25">
      <c r="K11265" s="106">
        <v>5.05</v>
      </c>
    </row>
    <row r="11266" spans="11:11" x14ac:dyDescent="0.25">
      <c r="K11266" s="106">
        <v>5.05</v>
      </c>
    </row>
    <row r="11267" spans="11:11" x14ac:dyDescent="0.25">
      <c r="K11267" s="106">
        <v>5.05</v>
      </c>
    </row>
    <row r="11268" spans="11:11" x14ac:dyDescent="0.25">
      <c r="K11268" s="106">
        <v>5.05</v>
      </c>
    </row>
    <row r="11269" spans="11:11" x14ac:dyDescent="0.25">
      <c r="K11269" s="106">
        <v>5.05</v>
      </c>
    </row>
    <row r="11270" spans="11:11" x14ac:dyDescent="0.25">
      <c r="K11270" s="106">
        <v>5.05</v>
      </c>
    </row>
    <row r="11271" spans="11:11" x14ac:dyDescent="0.25">
      <c r="K11271" s="106">
        <v>5.05</v>
      </c>
    </row>
    <row r="11272" spans="11:11" x14ac:dyDescent="0.25">
      <c r="K11272" s="106">
        <v>5.05</v>
      </c>
    </row>
    <row r="11273" spans="11:11" x14ac:dyDescent="0.25">
      <c r="K11273" s="106">
        <v>5.05</v>
      </c>
    </row>
    <row r="11274" spans="11:11" x14ac:dyDescent="0.25">
      <c r="K11274" s="106">
        <v>5.05</v>
      </c>
    </row>
    <row r="11275" spans="11:11" x14ac:dyDescent="0.25">
      <c r="K11275" s="106">
        <v>5.05</v>
      </c>
    </row>
    <row r="11276" spans="11:11" x14ac:dyDescent="0.25">
      <c r="K11276" s="106">
        <v>5.05</v>
      </c>
    </row>
    <row r="11277" spans="11:11" x14ac:dyDescent="0.25">
      <c r="K11277" s="106">
        <v>5.05</v>
      </c>
    </row>
    <row r="11278" spans="11:11" x14ac:dyDescent="0.25">
      <c r="K11278" s="106">
        <v>5.05</v>
      </c>
    </row>
    <row r="11279" spans="11:11" x14ac:dyDescent="0.25">
      <c r="K11279" s="106">
        <v>5.05</v>
      </c>
    </row>
    <row r="11280" spans="11:11" x14ac:dyDescent="0.25">
      <c r="K11280" s="106">
        <v>5.05</v>
      </c>
    </row>
    <row r="11281" spans="11:11" x14ac:dyDescent="0.25">
      <c r="K11281" s="106">
        <v>5.05</v>
      </c>
    </row>
    <row r="11282" spans="11:11" x14ac:dyDescent="0.25">
      <c r="K11282" s="106">
        <v>5.05</v>
      </c>
    </row>
    <row r="11283" spans="11:11" x14ac:dyDescent="0.25">
      <c r="K11283" s="106">
        <v>5.05</v>
      </c>
    </row>
    <row r="11284" spans="11:11" x14ac:dyDescent="0.25">
      <c r="K11284" s="106">
        <v>5.05</v>
      </c>
    </row>
    <row r="11285" spans="11:11" x14ac:dyDescent="0.25">
      <c r="K11285" s="106">
        <v>5.05</v>
      </c>
    </row>
    <row r="11286" spans="11:11" x14ac:dyDescent="0.25">
      <c r="K11286" s="106">
        <v>5.05</v>
      </c>
    </row>
    <row r="11287" spans="11:11" x14ac:dyDescent="0.25">
      <c r="K11287" s="106">
        <v>5.05</v>
      </c>
    </row>
    <row r="11288" spans="11:11" x14ac:dyDescent="0.25">
      <c r="K11288" s="106">
        <v>5.05</v>
      </c>
    </row>
    <row r="11289" spans="11:11" x14ac:dyDescent="0.25">
      <c r="K11289" s="106">
        <v>5.05</v>
      </c>
    </row>
    <row r="11290" spans="11:11" x14ac:dyDescent="0.25">
      <c r="K11290" s="106">
        <v>5.05</v>
      </c>
    </row>
    <row r="11291" spans="11:11" x14ac:dyDescent="0.25">
      <c r="K11291" s="106">
        <v>5.05</v>
      </c>
    </row>
    <row r="11292" spans="11:11" x14ac:dyDescent="0.25">
      <c r="K11292" s="106">
        <v>5.05</v>
      </c>
    </row>
    <row r="11293" spans="11:11" x14ac:dyDescent="0.25">
      <c r="K11293" s="106">
        <v>5.05</v>
      </c>
    </row>
    <row r="11294" spans="11:11" x14ac:dyDescent="0.25">
      <c r="K11294" s="106">
        <v>5.05</v>
      </c>
    </row>
    <row r="11295" spans="11:11" x14ac:dyDescent="0.25">
      <c r="K11295" s="106">
        <v>5.05</v>
      </c>
    </row>
    <row r="11296" spans="11:11" x14ac:dyDescent="0.25">
      <c r="K11296" s="106">
        <v>5.05</v>
      </c>
    </row>
    <row r="11297" spans="11:11" x14ac:dyDescent="0.25">
      <c r="K11297" s="106">
        <v>5.05</v>
      </c>
    </row>
    <row r="11298" spans="11:11" x14ac:dyDescent="0.25">
      <c r="K11298" s="106">
        <v>5.05</v>
      </c>
    </row>
    <row r="11299" spans="11:11" x14ac:dyDescent="0.25">
      <c r="K11299" s="106">
        <v>5.05</v>
      </c>
    </row>
    <row r="11300" spans="11:11" x14ac:dyDescent="0.25">
      <c r="K11300" s="106">
        <v>5.05</v>
      </c>
    </row>
    <row r="11301" spans="11:11" x14ac:dyDescent="0.25">
      <c r="K11301" s="106">
        <v>5.05</v>
      </c>
    </row>
    <row r="11302" spans="11:11" x14ac:dyDescent="0.25">
      <c r="K11302" s="106">
        <v>5.05</v>
      </c>
    </row>
    <row r="11303" spans="11:11" x14ac:dyDescent="0.25">
      <c r="K11303" s="106">
        <v>5.05</v>
      </c>
    </row>
    <row r="11304" spans="11:11" x14ac:dyDescent="0.25">
      <c r="K11304" s="106">
        <v>5.05</v>
      </c>
    </row>
    <row r="11305" spans="11:11" x14ac:dyDescent="0.25">
      <c r="K11305" s="106">
        <v>5.05</v>
      </c>
    </row>
    <row r="11306" spans="11:11" x14ac:dyDescent="0.25">
      <c r="K11306" s="106">
        <v>5.05</v>
      </c>
    </row>
    <row r="11307" spans="11:11" x14ac:dyDescent="0.25">
      <c r="K11307" s="106">
        <v>5.05</v>
      </c>
    </row>
    <row r="11308" spans="11:11" x14ac:dyDescent="0.25">
      <c r="K11308" s="106">
        <v>5.05</v>
      </c>
    </row>
    <row r="11309" spans="11:11" x14ac:dyDescent="0.25">
      <c r="K11309" s="106">
        <v>5.05</v>
      </c>
    </row>
    <row r="11310" spans="11:11" x14ac:dyDescent="0.25">
      <c r="K11310" s="106">
        <v>5.05</v>
      </c>
    </row>
    <row r="11311" spans="11:11" x14ac:dyDescent="0.25">
      <c r="K11311" s="106">
        <v>5.05</v>
      </c>
    </row>
    <row r="11312" spans="11:11" x14ac:dyDescent="0.25">
      <c r="K11312" s="106">
        <v>5.05</v>
      </c>
    </row>
    <row r="11313" spans="11:11" x14ac:dyDescent="0.25">
      <c r="K11313" s="106">
        <v>5.05</v>
      </c>
    </row>
    <row r="11314" spans="11:11" x14ac:dyDescent="0.25">
      <c r="K11314" s="106">
        <v>5.05</v>
      </c>
    </row>
    <row r="11315" spans="11:11" x14ac:dyDescent="0.25">
      <c r="K11315" s="106">
        <v>5.05</v>
      </c>
    </row>
    <row r="11316" spans="11:11" x14ac:dyDescent="0.25">
      <c r="K11316" s="106">
        <v>5.05</v>
      </c>
    </row>
    <row r="11317" spans="11:11" x14ac:dyDescent="0.25">
      <c r="K11317" s="106">
        <v>5.05</v>
      </c>
    </row>
    <row r="11318" spans="11:11" x14ac:dyDescent="0.25">
      <c r="K11318" s="106">
        <v>5.05</v>
      </c>
    </row>
    <row r="11319" spans="11:11" x14ac:dyDescent="0.25">
      <c r="K11319" s="106">
        <v>5.05</v>
      </c>
    </row>
    <row r="11320" spans="11:11" x14ac:dyDescent="0.25">
      <c r="K11320" s="106">
        <v>5.05</v>
      </c>
    </row>
    <row r="11321" spans="11:11" x14ac:dyDescent="0.25">
      <c r="K11321" s="106">
        <v>5.05</v>
      </c>
    </row>
    <row r="11322" spans="11:11" x14ac:dyDescent="0.25">
      <c r="K11322" s="106">
        <v>5.05</v>
      </c>
    </row>
    <row r="11323" spans="11:11" x14ac:dyDescent="0.25">
      <c r="K11323" s="106">
        <v>5.05</v>
      </c>
    </row>
    <row r="11324" spans="11:11" x14ac:dyDescent="0.25">
      <c r="K11324" s="106">
        <v>5.05</v>
      </c>
    </row>
    <row r="11325" spans="11:11" x14ac:dyDescent="0.25">
      <c r="K11325" s="106">
        <v>5.05</v>
      </c>
    </row>
    <row r="11326" spans="11:11" x14ac:dyDescent="0.25">
      <c r="K11326" s="106">
        <v>5.05</v>
      </c>
    </row>
    <row r="11327" spans="11:11" x14ac:dyDescent="0.25">
      <c r="K11327" s="106">
        <v>5.05</v>
      </c>
    </row>
    <row r="11328" spans="11:11" x14ac:dyDescent="0.25">
      <c r="K11328" s="106">
        <v>5.05</v>
      </c>
    </row>
    <row r="11329" spans="11:11" x14ac:dyDescent="0.25">
      <c r="K11329" s="106">
        <v>5.05</v>
      </c>
    </row>
    <row r="11330" spans="11:11" x14ac:dyDescent="0.25">
      <c r="K11330" s="106">
        <v>5.05</v>
      </c>
    </row>
    <row r="11331" spans="11:11" x14ac:dyDescent="0.25">
      <c r="K11331" s="106">
        <v>5.05</v>
      </c>
    </row>
    <row r="11332" spans="11:11" x14ac:dyDescent="0.25">
      <c r="K11332" s="106">
        <v>5.05</v>
      </c>
    </row>
    <row r="11333" spans="11:11" x14ac:dyDescent="0.25">
      <c r="K11333" s="106">
        <v>5.05</v>
      </c>
    </row>
    <row r="11334" spans="11:11" x14ac:dyDescent="0.25">
      <c r="K11334" s="106">
        <v>5.05</v>
      </c>
    </row>
    <row r="11335" spans="11:11" x14ac:dyDescent="0.25">
      <c r="K11335" s="106">
        <v>5.05</v>
      </c>
    </row>
    <row r="11336" spans="11:11" x14ac:dyDescent="0.25">
      <c r="K11336" s="106">
        <v>5.05</v>
      </c>
    </row>
    <row r="11337" spans="11:11" x14ac:dyDescent="0.25">
      <c r="K11337" s="106">
        <v>5.05</v>
      </c>
    </row>
    <row r="11338" spans="11:11" x14ac:dyDescent="0.25">
      <c r="K11338" s="106">
        <v>5.05</v>
      </c>
    </row>
    <row r="11339" spans="11:11" x14ac:dyDescent="0.25">
      <c r="K11339" s="106">
        <v>5.05</v>
      </c>
    </row>
    <row r="11340" spans="11:11" x14ac:dyDescent="0.25">
      <c r="K11340" s="106">
        <v>5.05</v>
      </c>
    </row>
    <row r="11341" spans="11:11" x14ac:dyDescent="0.25">
      <c r="K11341" s="106">
        <v>5.05</v>
      </c>
    </row>
    <row r="11342" spans="11:11" x14ac:dyDescent="0.25">
      <c r="K11342" s="106">
        <v>5.05</v>
      </c>
    </row>
    <row r="11343" spans="11:11" x14ac:dyDescent="0.25">
      <c r="K11343" s="106">
        <v>5.05</v>
      </c>
    </row>
    <row r="11344" spans="11:11" x14ac:dyDescent="0.25">
      <c r="K11344" s="106">
        <v>5.05</v>
      </c>
    </row>
    <row r="11345" spans="11:11" x14ac:dyDescent="0.25">
      <c r="K11345" s="106">
        <v>5.05</v>
      </c>
    </row>
    <row r="11346" spans="11:11" x14ac:dyDescent="0.25">
      <c r="K11346" s="106">
        <v>5.05</v>
      </c>
    </row>
    <row r="11347" spans="11:11" x14ac:dyDescent="0.25">
      <c r="K11347" s="106">
        <v>5.05</v>
      </c>
    </row>
    <row r="11348" spans="11:11" x14ac:dyDescent="0.25">
      <c r="K11348" s="106">
        <v>5.05</v>
      </c>
    </row>
    <row r="11349" spans="11:11" x14ac:dyDescent="0.25">
      <c r="K11349" s="106">
        <v>5.05</v>
      </c>
    </row>
    <row r="11350" spans="11:11" x14ac:dyDescent="0.25">
      <c r="K11350" s="106">
        <v>5.05</v>
      </c>
    </row>
    <row r="11351" spans="11:11" x14ac:dyDescent="0.25">
      <c r="K11351" s="106">
        <v>5.05</v>
      </c>
    </row>
    <row r="11352" spans="11:11" x14ac:dyDescent="0.25">
      <c r="K11352" s="106">
        <v>5.05</v>
      </c>
    </row>
    <row r="11353" spans="11:11" x14ac:dyDescent="0.25">
      <c r="K11353" s="106">
        <v>5.05</v>
      </c>
    </row>
    <row r="11354" spans="11:11" x14ac:dyDescent="0.25">
      <c r="K11354" s="106">
        <v>5.05</v>
      </c>
    </row>
    <row r="11355" spans="11:11" x14ac:dyDescent="0.25">
      <c r="K11355" s="106">
        <v>5.05</v>
      </c>
    </row>
    <row r="11356" spans="11:11" x14ac:dyDescent="0.25">
      <c r="K11356" s="106">
        <v>5.05</v>
      </c>
    </row>
    <row r="11357" spans="11:11" x14ac:dyDescent="0.25">
      <c r="K11357" s="106">
        <v>5.05</v>
      </c>
    </row>
    <row r="11358" spans="11:11" x14ac:dyDescent="0.25">
      <c r="K11358" s="106">
        <v>5.05</v>
      </c>
    </row>
    <row r="11359" spans="11:11" x14ac:dyDescent="0.25">
      <c r="K11359" s="106">
        <v>5.05</v>
      </c>
    </row>
    <row r="11360" spans="11:11" x14ac:dyDescent="0.25">
      <c r="K11360" s="106">
        <v>5.05</v>
      </c>
    </row>
    <row r="11361" spans="11:11" x14ac:dyDescent="0.25">
      <c r="K11361" s="106">
        <v>5.05</v>
      </c>
    </row>
    <row r="11362" spans="11:11" x14ac:dyDescent="0.25">
      <c r="K11362" s="106">
        <v>5.05</v>
      </c>
    </row>
    <row r="11363" spans="11:11" x14ac:dyDescent="0.25">
      <c r="K11363" s="106">
        <v>5.05</v>
      </c>
    </row>
    <row r="11364" spans="11:11" x14ac:dyDescent="0.25">
      <c r="K11364" s="106">
        <v>5.05</v>
      </c>
    </row>
    <row r="11365" spans="11:11" x14ac:dyDescent="0.25">
      <c r="K11365" s="106">
        <v>5.05</v>
      </c>
    </row>
    <row r="11366" spans="11:11" x14ac:dyDescent="0.25">
      <c r="K11366" s="106">
        <v>5.05</v>
      </c>
    </row>
    <row r="11367" spans="11:11" x14ac:dyDescent="0.25">
      <c r="K11367" s="106">
        <v>5.05</v>
      </c>
    </row>
    <row r="11368" spans="11:11" x14ac:dyDescent="0.25">
      <c r="K11368" s="106">
        <v>5.05</v>
      </c>
    </row>
    <row r="11369" spans="11:11" x14ac:dyDescent="0.25">
      <c r="K11369" s="106">
        <v>5.05</v>
      </c>
    </row>
    <row r="11370" spans="11:11" x14ac:dyDescent="0.25">
      <c r="K11370" s="106">
        <v>5.05</v>
      </c>
    </row>
    <row r="11371" spans="11:11" x14ac:dyDescent="0.25">
      <c r="K11371" s="106">
        <v>5.05</v>
      </c>
    </row>
    <row r="11372" spans="11:11" x14ac:dyDescent="0.25">
      <c r="K11372" s="106">
        <v>5.05</v>
      </c>
    </row>
    <row r="11373" spans="11:11" x14ac:dyDescent="0.25">
      <c r="K11373" s="106">
        <v>5.05</v>
      </c>
    </row>
    <row r="11374" spans="11:11" x14ac:dyDescent="0.25">
      <c r="K11374" s="106">
        <v>5.05</v>
      </c>
    </row>
    <row r="11375" spans="11:11" x14ac:dyDescent="0.25">
      <c r="K11375" s="106">
        <v>5.05</v>
      </c>
    </row>
    <row r="11376" spans="11:11" x14ac:dyDescent="0.25">
      <c r="K11376" s="106">
        <v>5.05</v>
      </c>
    </row>
    <row r="11377" spans="11:11" x14ac:dyDescent="0.25">
      <c r="K11377" s="106">
        <v>5.05</v>
      </c>
    </row>
    <row r="11378" spans="11:11" x14ac:dyDescent="0.25">
      <c r="K11378" s="106">
        <v>5.05</v>
      </c>
    </row>
    <row r="11379" spans="11:11" x14ac:dyDescent="0.25">
      <c r="K11379" s="106">
        <v>5.05</v>
      </c>
    </row>
    <row r="11380" spans="11:11" x14ac:dyDescent="0.25">
      <c r="K11380" s="106">
        <v>5.05</v>
      </c>
    </row>
    <row r="11381" spans="11:11" x14ac:dyDescent="0.25">
      <c r="K11381" s="106">
        <v>5.05</v>
      </c>
    </row>
    <row r="11382" spans="11:11" x14ac:dyDescent="0.25">
      <c r="K11382" s="106">
        <v>5.05</v>
      </c>
    </row>
    <row r="11383" spans="11:11" x14ac:dyDescent="0.25">
      <c r="K11383" s="106">
        <v>5.05</v>
      </c>
    </row>
    <row r="11384" spans="11:11" x14ac:dyDescent="0.25">
      <c r="K11384" s="106">
        <v>5.05</v>
      </c>
    </row>
    <row r="11385" spans="11:11" x14ac:dyDescent="0.25">
      <c r="K11385" s="106">
        <v>5.05</v>
      </c>
    </row>
    <row r="11386" spans="11:11" x14ac:dyDescent="0.25">
      <c r="K11386" s="106">
        <v>5.05</v>
      </c>
    </row>
    <row r="11387" spans="11:11" x14ac:dyDescent="0.25">
      <c r="K11387" s="106">
        <v>5.05</v>
      </c>
    </row>
    <row r="11388" spans="11:11" x14ac:dyDescent="0.25">
      <c r="K11388" s="106">
        <v>5.05</v>
      </c>
    </row>
    <row r="11389" spans="11:11" x14ac:dyDescent="0.25">
      <c r="K11389" s="106">
        <v>5.05</v>
      </c>
    </row>
    <row r="11390" spans="11:11" x14ac:dyDescent="0.25">
      <c r="K11390" s="106">
        <v>5.05</v>
      </c>
    </row>
    <row r="11391" spans="11:11" x14ac:dyDescent="0.25">
      <c r="K11391" s="106">
        <v>5.05</v>
      </c>
    </row>
    <row r="11392" spans="11:11" x14ac:dyDescent="0.25">
      <c r="K11392" s="106">
        <v>5.05</v>
      </c>
    </row>
    <row r="11393" spans="11:11" x14ac:dyDescent="0.25">
      <c r="K11393" s="106">
        <v>5.05</v>
      </c>
    </row>
    <row r="11394" spans="11:11" x14ac:dyDescent="0.25">
      <c r="K11394" s="106">
        <v>5.05</v>
      </c>
    </row>
    <row r="11395" spans="11:11" x14ac:dyDescent="0.25">
      <c r="K11395" s="106">
        <v>5.05</v>
      </c>
    </row>
    <row r="11396" spans="11:11" x14ac:dyDescent="0.25">
      <c r="K11396" s="106">
        <v>5.05</v>
      </c>
    </row>
    <row r="11397" spans="11:11" x14ac:dyDescent="0.25">
      <c r="K11397" s="106">
        <v>5.05</v>
      </c>
    </row>
    <row r="11398" spans="11:11" x14ac:dyDescent="0.25">
      <c r="K11398" s="106">
        <v>5.05</v>
      </c>
    </row>
    <row r="11399" spans="11:11" x14ac:dyDescent="0.25">
      <c r="K11399" s="106">
        <v>5.05</v>
      </c>
    </row>
    <row r="11400" spans="11:11" x14ac:dyDescent="0.25">
      <c r="K11400" s="106">
        <v>5.05</v>
      </c>
    </row>
    <row r="11401" spans="11:11" x14ac:dyDescent="0.25">
      <c r="K11401" s="106">
        <v>5.05</v>
      </c>
    </row>
    <row r="11402" spans="11:11" x14ac:dyDescent="0.25">
      <c r="K11402" s="106">
        <v>5.05</v>
      </c>
    </row>
    <row r="11403" spans="11:11" x14ac:dyDescent="0.25">
      <c r="K11403" s="106">
        <v>5.05</v>
      </c>
    </row>
    <row r="11404" spans="11:11" x14ac:dyDescent="0.25">
      <c r="K11404" s="106">
        <v>5.05</v>
      </c>
    </row>
    <row r="11405" spans="11:11" x14ac:dyDescent="0.25">
      <c r="K11405" s="106">
        <v>5.05</v>
      </c>
    </row>
    <row r="11406" spans="11:11" x14ac:dyDescent="0.25">
      <c r="K11406" s="106">
        <v>5.05</v>
      </c>
    </row>
    <row r="11407" spans="11:11" x14ac:dyDescent="0.25">
      <c r="K11407" s="106">
        <v>5.05</v>
      </c>
    </row>
    <row r="11408" spans="11:11" x14ac:dyDescent="0.25">
      <c r="K11408" s="106">
        <v>5.05</v>
      </c>
    </row>
    <row r="11409" spans="11:11" x14ac:dyDescent="0.25">
      <c r="K11409" s="106">
        <v>5.05</v>
      </c>
    </row>
    <row r="11410" spans="11:11" x14ac:dyDescent="0.25">
      <c r="K11410" s="106">
        <v>5.05</v>
      </c>
    </row>
    <row r="11411" spans="11:11" x14ac:dyDescent="0.25">
      <c r="K11411" s="106">
        <v>5.05</v>
      </c>
    </row>
    <row r="11412" spans="11:11" x14ac:dyDescent="0.25">
      <c r="K11412" s="106">
        <v>5.05</v>
      </c>
    </row>
    <row r="11413" spans="11:11" x14ac:dyDescent="0.25">
      <c r="K11413" s="106">
        <v>5.05</v>
      </c>
    </row>
    <row r="11414" spans="11:11" x14ac:dyDescent="0.25">
      <c r="K11414" s="106">
        <v>5.05</v>
      </c>
    </row>
    <row r="11415" spans="11:11" x14ac:dyDescent="0.25">
      <c r="K11415" s="106">
        <v>5.05</v>
      </c>
    </row>
    <row r="11416" spans="11:11" x14ac:dyDescent="0.25">
      <c r="K11416" s="106">
        <v>5.05</v>
      </c>
    </row>
    <row r="11417" spans="11:11" x14ac:dyDescent="0.25">
      <c r="K11417" s="106">
        <v>5.05</v>
      </c>
    </row>
    <row r="11418" spans="11:11" x14ac:dyDescent="0.25">
      <c r="K11418" s="106">
        <v>5.05</v>
      </c>
    </row>
    <row r="11419" spans="11:11" x14ac:dyDescent="0.25">
      <c r="K11419" s="106">
        <v>5.05</v>
      </c>
    </row>
    <row r="11420" spans="11:11" x14ac:dyDescent="0.25">
      <c r="K11420" s="106">
        <v>5.05</v>
      </c>
    </row>
    <row r="11421" spans="11:11" x14ac:dyDescent="0.25">
      <c r="K11421" s="106">
        <v>5.05</v>
      </c>
    </row>
    <row r="11422" spans="11:11" x14ac:dyDescent="0.25">
      <c r="K11422" s="106">
        <v>5.05</v>
      </c>
    </row>
    <row r="11423" spans="11:11" x14ac:dyDescent="0.25">
      <c r="K11423" s="106">
        <v>5.05</v>
      </c>
    </row>
    <row r="11424" spans="11:11" x14ac:dyDescent="0.25">
      <c r="K11424" s="106">
        <v>5.05</v>
      </c>
    </row>
    <row r="11425" spans="11:11" x14ac:dyDescent="0.25">
      <c r="K11425" s="106">
        <v>5.05</v>
      </c>
    </row>
    <row r="11426" spans="11:11" x14ac:dyDescent="0.25">
      <c r="K11426" s="106">
        <v>5.05</v>
      </c>
    </row>
    <row r="11427" spans="11:11" x14ac:dyDescent="0.25">
      <c r="K11427" s="106">
        <v>5.05</v>
      </c>
    </row>
    <row r="11428" spans="11:11" x14ac:dyDescent="0.25">
      <c r="K11428" s="106">
        <v>5.05</v>
      </c>
    </row>
    <row r="11429" spans="11:11" x14ac:dyDescent="0.25">
      <c r="K11429" s="106">
        <v>5.05</v>
      </c>
    </row>
    <row r="11430" spans="11:11" x14ac:dyDescent="0.25">
      <c r="K11430" s="106">
        <v>5.05</v>
      </c>
    </row>
    <row r="11431" spans="11:11" x14ac:dyDescent="0.25">
      <c r="K11431" s="106">
        <v>5.05</v>
      </c>
    </row>
    <row r="11432" spans="11:11" x14ac:dyDescent="0.25">
      <c r="K11432" s="106">
        <v>5.05</v>
      </c>
    </row>
    <row r="11433" spans="11:11" x14ac:dyDescent="0.25">
      <c r="K11433" s="106">
        <v>5.05</v>
      </c>
    </row>
    <row r="11434" spans="11:11" x14ac:dyDescent="0.25">
      <c r="K11434" s="106">
        <v>5.05</v>
      </c>
    </row>
    <row r="11435" spans="11:11" x14ac:dyDescent="0.25">
      <c r="K11435" s="106">
        <v>5.05</v>
      </c>
    </row>
    <row r="11436" spans="11:11" x14ac:dyDescent="0.25">
      <c r="K11436" s="106">
        <v>5.05</v>
      </c>
    </row>
    <row r="11437" spans="11:11" x14ac:dyDescent="0.25">
      <c r="K11437" s="106">
        <v>5.05</v>
      </c>
    </row>
    <row r="11438" spans="11:11" x14ac:dyDescent="0.25">
      <c r="K11438" s="106">
        <v>5.05</v>
      </c>
    </row>
    <row r="11439" spans="11:11" x14ac:dyDescent="0.25">
      <c r="K11439" s="106">
        <v>5.05</v>
      </c>
    </row>
    <row r="11440" spans="11:11" x14ac:dyDescent="0.25">
      <c r="K11440" s="106">
        <v>5.05</v>
      </c>
    </row>
    <row r="11441" spans="11:11" x14ac:dyDescent="0.25">
      <c r="K11441" s="106">
        <v>5.05</v>
      </c>
    </row>
    <row r="11442" spans="11:11" x14ac:dyDescent="0.25">
      <c r="K11442" s="106">
        <v>5.05</v>
      </c>
    </row>
    <row r="11443" spans="11:11" x14ac:dyDescent="0.25">
      <c r="K11443" s="106">
        <v>5.05</v>
      </c>
    </row>
    <row r="11444" spans="11:11" x14ac:dyDescent="0.25">
      <c r="K11444" s="106">
        <v>5.05</v>
      </c>
    </row>
    <row r="11445" spans="11:11" x14ac:dyDescent="0.25">
      <c r="K11445" s="106">
        <v>5.05</v>
      </c>
    </row>
    <row r="11446" spans="11:11" x14ac:dyDescent="0.25">
      <c r="K11446" s="106">
        <v>5.05</v>
      </c>
    </row>
    <row r="11447" spans="11:11" x14ac:dyDescent="0.25">
      <c r="K11447" s="106">
        <v>5.05</v>
      </c>
    </row>
    <row r="11448" spans="11:11" x14ac:dyDescent="0.25">
      <c r="K11448" s="106">
        <v>5.05</v>
      </c>
    </row>
    <row r="11449" spans="11:11" x14ac:dyDescent="0.25">
      <c r="K11449" s="106">
        <v>5.05</v>
      </c>
    </row>
    <row r="11450" spans="11:11" x14ac:dyDescent="0.25">
      <c r="K11450" s="106">
        <v>5.05</v>
      </c>
    </row>
    <row r="11451" spans="11:11" x14ac:dyDescent="0.25">
      <c r="K11451" s="106">
        <v>5.05</v>
      </c>
    </row>
    <row r="11452" spans="11:11" x14ac:dyDescent="0.25">
      <c r="K11452" s="106">
        <v>5.05</v>
      </c>
    </row>
    <row r="11453" spans="11:11" x14ac:dyDescent="0.25">
      <c r="K11453" s="106">
        <v>5.05</v>
      </c>
    </row>
    <row r="11454" spans="11:11" x14ac:dyDescent="0.25">
      <c r="K11454" s="106">
        <v>5.05</v>
      </c>
    </row>
    <row r="11455" spans="11:11" x14ac:dyDescent="0.25">
      <c r="K11455" s="106">
        <v>5.05</v>
      </c>
    </row>
    <row r="11456" spans="11:11" x14ac:dyDescent="0.25">
      <c r="K11456" s="106">
        <v>5.05</v>
      </c>
    </row>
    <row r="11457" spans="11:11" x14ac:dyDescent="0.25">
      <c r="K11457" s="106">
        <v>5.05</v>
      </c>
    </row>
    <row r="11458" spans="11:11" x14ac:dyDescent="0.25">
      <c r="K11458" s="106">
        <v>5.05</v>
      </c>
    </row>
    <row r="11459" spans="11:11" x14ac:dyDescent="0.25">
      <c r="K11459" s="106">
        <v>5.05</v>
      </c>
    </row>
    <row r="11460" spans="11:11" x14ac:dyDescent="0.25">
      <c r="K11460" s="106">
        <v>5.05</v>
      </c>
    </row>
    <row r="11461" spans="11:11" x14ac:dyDescent="0.25">
      <c r="K11461" s="106">
        <v>5.05</v>
      </c>
    </row>
    <row r="11462" spans="11:11" x14ac:dyDescent="0.25">
      <c r="K11462" s="106">
        <v>5.05</v>
      </c>
    </row>
    <row r="11463" spans="11:11" x14ac:dyDescent="0.25">
      <c r="K11463" s="106">
        <v>5.05</v>
      </c>
    </row>
    <row r="11464" spans="11:11" x14ac:dyDescent="0.25">
      <c r="K11464" s="106">
        <v>5.05</v>
      </c>
    </row>
    <row r="11465" spans="11:11" x14ac:dyDescent="0.25">
      <c r="K11465" s="106">
        <v>5.05</v>
      </c>
    </row>
    <row r="11466" spans="11:11" x14ac:dyDescent="0.25">
      <c r="K11466" s="106">
        <v>5.05</v>
      </c>
    </row>
    <row r="11467" spans="11:11" x14ac:dyDescent="0.25">
      <c r="K11467" s="106">
        <v>5.05</v>
      </c>
    </row>
    <row r="11468" spans="11:11" x14ac:dyDescent="0.25">
      <c r="K11468" s="106">
        <v>5.05</v>
      </c>
    </row>
    <row r="11469" spans="11:11" x14ac:dyDescent="0.25">
      <c r="K11469" s="106">
        <v>5.05</v>
      </c>
    </row>
    <row r="11470" spans="11:11" x14ac:dyDescent="0.25">
      <c r="K11470" s="106">
        <v>5.05</v>
      </c>
    </row>
    <row r="11471" spans="11:11" x14ac:dyDescent="0.25">
      <c r="K11471" s="106">
        <v>5.05</v>
      </c>
    </row>
    <row r="11472" spans="11:11" x14ac:dyDescent="0.25">
      <c r="K11472" s="106">
        <v>5.05</v>
      </c>
    </row>
    <row r="11473" spans="11:11" x14ac:dyDescent="0.25">
      <c r="K11473" s="106">
        <v>5.05</v>
      </c>
    </row>
    <row r="11474" spans="11:11" x14ac:dyDescent="0.25">
      <c r="K11474" s="106">
        <v>5.05</v>
      </c>
    </row>
    <row r="11475" spans="11:11" x14ac:dyDescent="0.25">
      <c r="K11475" s="106">
        <v>5.05</v>
      </c>
    </row>
    <row r="11476" spans="11:11" x14ac:dyDescent="0.25">
      <c r="K11476" s="106">
        <v>5.05</v>
      </c>
    </row>
    <row r="11477" spans="11:11" x14ac:dyDescent="0.25">
      <c r="K11477" s="106">
        <v>5.05</v>
      </c>
    </row>
    <row r="11478" spans="11:11" x14ac:dyDescent="0.25">
      <c r="K11478" s="106">
        <v>5.05</v>
      </c>
    </row>
    <row r="11479" spans="11:11" x14ac:dyDescent="0.25">
      <c r="K11479" s="106">
        <v>5.05</v>
      </c>
    </row>
    <row r="11480" spans="11:11" x14ac:dyDescent="0.25">
      <c r="K11480" s="106">
        <v>5.05</v>
      </c>
    </row>
    <row r="11481" spans="11:11" x14ac:dyDescent="0.25">
      <c r="K11481" s="106">
        <v>5.05</v>
      </c>
    </row>
    <row r="11482" spans="11:11" x14ac:dyDescent="0.25">
      <c r="K11482" s="106">
        <v>5.05</v>
      </c>
    </row>
    <row r="11483" spans="11:11" x14ac:dyDescent="0.25">
      <c r="K11483" s="106">
        <v>5.05</v>
      </c>
    </row>
    <row r="11484" spans="11:11" x14ac:dyDescent="0.25">
      <c r="K11484" s="106">
        <v>5.05</v>
      </c>
    </row>
    <row r="11485" spans="11:11" x14ac:dyDescent="0.25">
      <c r="K11485" s="106">
        <v>5.05</v>
      </c>
    </row>
    <row r="11486" spans="11:11" x14ac:dyDescent="0.25">
      <c r="K11486" s="106">
        <v>5.05</v>
      </c>
    </row>
    <row r="11487" spans="11:11" x14ac:dyDescent="0.25">
      <c r="K11487" s="106">
        <v>5.05</v>
      </c>
    </row>
    <row r="11488" spans="11:11" x14ac:dyDescent="0.25">
      <c r="K11488" s="106">
        <v>5.05</v>
      </c>
    </row>
    <row r="11489" spans="11:11" x14ac:dyDescent="0.25">
      <c r="K11489" s="106">
        <v>5.05</v>
      </c>
    </row>
    <row r="11490" spans="11:11" x14ac:dyDescent="0.25">
      <c r="K11490" s="106">
        <v>5.05</v>
      </c>
    </row>
    <row r="11491" spans="11:11" x14ac:dyDescent="0.25">
      <c r="K11491" s="106">
        <v>5.05</v>
      </c>
    </row>
    <row r="11492" spans="11:11" x14ac:dyDescent="0.25">
      <c r="K11492" s="106">
        <v>5.05</v>
      </c>
    </row>
    <row r="11493" spans="11:11" x14ac:dyDescent="0.25">
      <c r="K11493" s="106">
        <v>5.05</v>
      </c>
    </row>
    <row r="11494" spans="11:11" x14ac:dyDescent="0.25">
      <c r="K11494" s="106">
        <v>5.05</v>
      </c>
    </row>
    <row r="11495" spans="11:11" x14ac:dyDescent="0.25">
      <c r="K11495" s="106">
        <v>5.05</v>
      </c>
    </row>
    <row r="11496" spans="11:11" x14ac:dyDescent="0.25">
      <c r="K11496" s="106">
        <v>5.05</v>
      </c>
    </row>
    <row r="11497" spans="11:11" x14ac:dyDescent="0.25">
      <c r="K11497" s="106">
        <v>5.05</v>
      </c>
    </row>
    <row r="11498" spans="11:11" x14ac:dyDescent="0.25">
      <c r="K11498" s="106">
        <v>5.05</v>
      </c>
    </row>
    <row r="11499" spans="11:11" x14ac:dyDescent="0.25">
      <c r="K11499" s="106">
        <v>5.05</v>
      </c>
    </row>
    <row r="11500" spans="11:11" x14ac:dyDescent="0.25">
      <c r="K11500" s="106">
        <v>5.05</v>
      </c>
    </row>
    <row r="11501" spans="11:11" x14ac:dyDescent="0.25">
      <c r="K11501" s="106">
        <v>5.05</v>
      </c>
    </row>
    <row r="11502" spans="11:11" x14ac:dyDescent="0.25">
      <c r="K11502" s="106">
        <v>5.05</v>
      </c>
    </row>
    <row r="11503" spans="11:11" x14ac:dyDescent="0.25">
      <c r="K11503" s="106">
        <v>5.05</v>
      </c>
    </row>
    <row r="11504" spans="11:11" x14ac:dyDescent="0.25">
      <c r="K11504" s="106">
        <v>5.05</v>
      </c>
    </row>
    <row r="11505" spans="11:11" x14ac:dyDescent="0.25">
      <c r="K11505" s="106">
        <v>5.05</v>
      </c>
    </row>
    <row r="11506" spans="11:11" x14ac:dyDescent="0.25">
      <c r="K11506" s="106">
        <v>5.05</v>
      </c>
    </row>
    <row r="11507" spans="11:11" x14ac:dyDescent="0.25">
      <c r="K11507" s="106">
        <v>5.05</v>
      </c>
    </row>
    <row r="11508" spans="11:11" x14ac:dyDescent="0.25">
      <c r="K11508" s="106">
        <v>5.05</v>
      </c>
    </row>
    <row r="11509" spans="11:11" x14ac:dyDescent="0.25">
      <c r="K11509" s="106">
        <v>5.05</v>
      </c>
    </row>
    <row r="11510" spans="11:11" x14ac:dyDescent="0.25">
      <c r="K11510" s="106">
        <v>5.05</v>
      </c>
    </row>
    <row r="11511" spans="11:11" x14ac:dyDescent="0.25">
      <c r="K11511" s="106">
        <v>5.05</v>
      </c>
    </row>
    <row r="11512" spans="11:11" x14ac:dyDescent="0.25">
      <c r="K11512" s="106">
        <v>5.05</v>
      </c>
    </row>
    <row r="11513" spans="11:11" x14ac:dyDescent="0.25">
      <c r="K11513" s="106">
        <v>5.05</v>
      </c>
    </row>
    <row r="11514" spans="11:11" x14ac:dyDescent="0.25">
      <c r="K11514" s="106">
        <v>5.05</v>
      </c>
    </row>
    <row r="11515" spans="11:11" x14ac:dyDescent="0.25">
      <c r="K11515" s="106">
        <v>5.05</v>
      </c>
    </row>
    <row r="11516" spans="11:11" x14ac:dyDescent="0.25">
      <c r="K11516" s="106">
        <v>5.05</v>
      </c>
    </row>
    <row r="11517" spans="11:11" x14ac:dyDescent="0.25">
      <c r="K11517" s="106">
        <v>5.05</v>
      </c>
    </row>
    <row r="11518" spans="11:11" x14ac:dyDescent="0.25">
      <c r="K11518" s="106">
        <v>5.05</v>
      </c>
    </row>
    <row r="11519" spans="11:11" x14ac:dyDescent="0.25">
      <c r="K11519" s="106">
        <v>5.05</v>
      </c>
    </row>
    <row r="11520" spans="11:11" x14ac:dyDescent="0.25">
      <c r="K11520" s="106">
        <v>5.05</v>
      </c>
    </row>
    <row r="11521" spans="11:11" x14ac:dyDescent="0.25">
      <c r="K11521" s="106">
        <v>5.05</v>
      </c>
    </row>
    <row r="11522" spans="11:11" x14ac:dyDescent="0.25">
      <c r="K11522" s="106">
        <v>5.05</v>
      </c>
    </row>
    <row r="11523" spans="11:11" x14ac:dyDescent="0.25">
      <c r="K11523" s="106">
        <v>5.05</v>
      </c>
    </row>
    <row r="11524" spans="11:11" x14ac:dyDescent="0.25">
      <c r="K11524" s="106">
        <v>5.05</v>
      </c>
    </row>
    <row r="11525" spans="11:11" x14ac:dyDescent="0.25">
      <c r="K11525" s="106">
        <v>5.05</v>
      </c>
    </row>
    <row r="11526" spans="11:11" x14ac:dyDescent="0.25">
      <c r="K11526" s="106">
        <v>5.05</v>
      </c>
    </row>
    <row r="11527" spans="11:11" x14ac:dyDescent="0.25">
      <c r="K11527" s="106">
        <v>5.05</v>
      </c>
    </row>
    <row r="11528" spans="11:11" x14ac:dyDescent="0.25">
      <c r="K11528" s="106">
        <v>5.05</v>
      </c>
    </row>
    <row r="11529" spans="11:11" x14ac:dyDescent="0.25">
      <c r="K11529" s="106">
        <v>5.05</v>
      </c>
    </row>
    <row r="11530" spans="11:11" x14ac:dyDescent="0.25">
      <c r="K11530" s="106">
        <v>5.05</v>
      </c>
    </row>
    <row r="11531" spans="11:11" x14ac:dyDescent="0.25">
      <c r="K11531" s="106">
        <v>5.05</v>
      </c>
    </row>
    <row r="11532" spans="11:11" x14ac:dyDescent="0.25">
      <c r="K11532" s="106">
        <v>5.05</v>
      </c>
    </row>
    <row r="11533" spans="11:11" x14ac:dyDescent="0.25">
      <c r="K11533" s="106">
        <v>5.05</v>
      </c>
    </row>
    <row r="11534" spans="11:11" x14ac:dyDescent="0.25">
      <c r="K11534" s="106">
        <v>5.05</v>
      </c>
    </row>
    <row r="11535" spans="11:11" x14ac:dyDescent="0.25">
      <c r="K11535" s="106">
        <v>5.05</v>
      </c>
    </row>
    <row r="11536" spans="11:11" x14ac:dyDescent="0.25">
      <c r="K11536" s="106">
        <v>5.05</v>
      </c>
    </row>
    <row r="11537" spans="11:11" x14ac:dyDescent="0.25">
      <c r="K11537" s="106">
        <v>5.05</v>
      </c>
    </row>
    <row r="11538" spans="11:11" x14ac:dyDescent="0.25">
      <c r="K11538" s="106">
        <v>5.05</v>
      </c>
    </row>
    <row r="11539" spans="11:11" x14ac:dyDescent="0.25">
      <c r="K11539" s="106">
        <v>5.05</v>
      </c>
    </row>
    <row r="11540" spans="11:11" x14ac:dyDescent="0.25">
      <c r="K11540" s="106">
        <v>5.05</v>
      </c>
    </row>
    <row r="11541" spans="11:11" x14ac:dyDescent="0.25">
      <c r="K11541" s="106">
        <v>5.05</v>
      </c>
    </row>
    <row r="11542" spans="11:11" x14ac:dyDescent="0.25">
      <c r="K11542" s="106">
        <v>5.05</v>
      </c>
    </row>
    <row r="11543" spans="11:11" x14ac:dyDescent="0.25">
      <c r="K11543" s="106">
        <v>5.05</v>
      </c>
    </row>
    <row r="11544" spans="11:11" x14ac:dyDescent="0.25">
      <c r="K11544" s="106">
        <v>5.05</v>
      </c>
    </row>
    <row r="11545" spans="11:11" x14ac:dyDescent="0.25">
      <c r="K11545" s="106">
        <v>5.05</v>
      </c>
    </row>
    <row r="11546" spans="11:11" x14ac:dyDescent="0.25">
      <c r="K11546" s="106">
        <v>5.05</v>
      </c>
    </row>
    <row r="11547" spans="11:11" x14ac:dyDescent="0.25">
      <c r="K11547" s="106">
        <v>5.05</v>
      </c>
    </row>
    <row r="11548" spans="11:11" x14ac:dyDescent="0.25">
      <c r="K11548" s="106">
        <v>5.05</v>
      </c>
    </row>
    <row r="11549" spans="11:11" x14ac:dyDescent="0.25">
      <c r="K11549" s="106">
        <v>5.05</v>
      </c>
    </row>
    <row r="11550" spans="11:11" x14ac:dyDescent="0.25">
      <c r="K11550" s="106">
        <v>5.05</v>
      </c>
    </row>
    <row r="11551" spans="11:11" x14ac:dyDescent="0.25">
      <c r="K11551" s="106">
        <v>5.05</v>
      </c>
    </row>
    <row r="11552" spans="11:11" x14ac:dyDescent="0.25">
      <c r="K11552" s="106">
        <v>5.05</v>
      </c>
    </row>
    <row r="11553" spans="11:11" x14ac:dyDescent="0.25">
      <c r="K11553" s="106">
        <v>5.05</v>
      </c>
    </row>
    <row r="11554" spans="11:11" x14ac:dyDescent="0.25">
      <c r="K11554" s="106">
        <v>5.05</v>
      </c>
    </row>
    <row r="11555" spans="11:11" x14ac:dyDescent="0.25">
      <c r="K11555" s="106">
        <v>5.05</v>
      </c>
    </row>
    <row r="11556" spans="11:11" x14ac:dyDescent="0.25">
      <c r="K11556" s="106">
        <v>5.05</v>
      </c>
    </row>
    <row r="11557" spans="11:11" x14ac:dyDescent="0.25">
      <c r="K11557" s="106">
        <v>5.05</v>
      </c>
    </row>
    <row r="11558" spans="11:11" x14ac:dyDescent="0.25">
      <c r="K11558" s="106">
        <v>5.05</v>
      </c>
    </row>
    <row r="11559" spans="11:11" x14ac:dyDescent="0.25">
      <c r="K11559" s="106">
        <v>5.05</v>
      </c>
    </row>
    <row r="11560" spans="11:11" x14ac:dyDescent="0.25">
      <c r="K11560" s="106">
        <v>5.05</v>
      </c>
    </row>
    <row r="11561" spans="11:11" x14ac:dyDescent="0.25">
      <c r="K11561" s="106">
        <v>5.05</v>
      </c>
    </row>
    <row r="11562" spans="11:11" x14ac:dyDescent="0.25">
      <c r="K11562" s="106">
        <v>5.05</v>
      </c>
    </row>
    <row r="11563" spans="11:11" x14ac:dyDescent="0.25">
      <c r="K11563" s="106">
        <v>5.05</v>
      </c>
    </row>
    <row r="11564" spans="11:11" x14ac:dyDescent="0.25">
      <c r="K11564" s="106">
        <v>5.05</v>
      </c>
    </row>
    <row r="11565" spans="11:11" x14ac:dyDescent="0.25">
      <c r="K11565" s="106">
        <v>5.05</v>
      </c>
    </row>
    <row r="11566" spans="11:11" x14ac:dyDescent="0.25">
      <c r="K11566" s="106">
        <v>5.05</v>
      </c>
    </row>
    <row r="11567" spans="11:11" x14ac:dyDescent="0.25">
      <c r="K11567" s="106">
        <v>5.05</v>
      </c>
    </row>
    <row r="11568" spans="11:11" x14ac:dyDescent="0.25">
      <c r="K11568" s="106">
        <v>5.05</v>
      </c>
    </row>
    <row r="11569" spans="11:11" x14ac:dyDescent="0.25">
      <c r="K11569" s="106">
        <v>5.05</v>
      </c>
    </row>
    <row r="11570" spans="11:11" x14ac:dyDescent="0.25">
      <c r="K11570" s="106">
        <v>5.05</v>
      </c>
    </row>
    <row r="11571" spans="11:11" x14ac:dyDescent="0.25">
      <c r="K11571" s="106">
        <v>5.05</v>
      </c>
    </row>
    <row r="11572" spans="11:11" x14ac:dyDescent="0.25">
      <c r="K11572" s="106">
        <v>5.05</v>
      </c>
    </row>
    <row r="11573" spans="11:11" x14ac:dyDescent="0.25">
      <c r="K11573" s="106">
        <v>5.05</v>
      </c>
    </row>
    <row r="11574" spans="11:11" x14ac:dyDescent="0.25">
      <c r="K11574" s="106">
        <v>5.05</v>
      </c>
    </row>
    <row r="11575" spans="11:11" x14ac:dyDescent="0.25">
      <c r="K11575" s="106">
        <v>5.05</v>
      </c>
    </row>
    <row r="11576" spans="11:11" x14ac:dyDescent="0.25">
      <c r="K11576" s="106">
        <v>5.05</v>
      </c>
    </row>
    <row r="11577" spans="11:11" x14ac:dyDescent="0.25">
      <c r="K11577" s="106">
        <v>5.05</v>
      </c>
    </row>
    <row r="11578" spans="11:11" x14ac:dyDescent="0.25">
      <c r="K11578" s="106">
        <v>5.05</v>
      </c>
    </row>
    <row r="11579" spans="11:11" x14ac:dyDescent="0.25">
      <c r="K11579" s="106">
        <v>5.05</v>
      </c>
    </row>
    <row r="11580" spans="11:11" x14ac:dyDescent="0.25">
      <c r="K11580" s="106">
        <v>5.05</v>
      </c>
    </row>
    <row r="11581" spans="11:11" x14ac:dyDescent="0.25">
      <c r="K11581" s="106">
        <v>5.05</v>
      </c>
    </row>
    <row r="11582" spans="11:11" x14ac:dyDescent="0.25">
      <c r="K11582" s="106">
        <v>5.05</v>
      </c>
    </row>
    <row r="11583" spans="11:11" x14ac:dyDescent="0.25">
      <c r="K11583" s="106">
        <v>5.05</v>
      </c>
    </row>
    <row r="11584" spans="11:11" x14ac:dyDescent="0.25">
      <c r="K11584" s="106">
        <v>5.05</v>
      </c>
    </row>
    <row r="11585" spans="11:11" x14ac:dyDescent="0.25">
      <c r="K11585" s="106">
        <v>5.05</v>
      </c>
    </row>
    <row r="11586" spans="11:11" x14ac:dyDescent="0.25">
      <c r="K11586" s="106">
        <v>5.05</v>
      </c>
    </row>
    <row r="11587" spans="11:11" x14ac:dyDescent="0.25">
      <c r="K11587" s="106">
        <v>5.05</v>
      </c>
    </row>
    <row r="11588" spans="11:11" x14ac:dyDescent="0.25">
      <c r="K11588" s="106">
        <v>5.05</v>
      </c>
    </row>
    <row r="11589" spans="11:11" x14ac:dyDescent="0.25">
      <c r="K11589" s="106">
        <v>5.05</v>
      </c>
    </row>
    <row r="11590" spans="11:11" x14ac:dyDescent="0.25">
      <c r="K11590" s="106">
        <v>5.05</v>
      </c>
    </row>
    <row r="11591" spans="11:11" x14ac:dyDescent="0.25">
      <c r="K11591" s="106">
        <v>5.05</v>
      </c>
    </row>
    <row r="11592" spans="11:11" x14ac:dyDescent="0.25">
      <c r="K11592" s="106">
        <v>5.05</v>
      </c>
    </row>
    <row r="11593" spans="11:11" x14ac:dyDescent="0.25">
      <c r="K11593" s="106">
        <v>5.05</v>
      </c>
    </row>
    <row r="11594" spans="11:11" x14ac:dyDescent="0.25">
      <c r="K11594" s="106">
        <v>5.05</v>
      </c>
    </row>
    <row r="11595" spans="11:11" x14ac:dyDescent="0.25">
      <c r="K11595" s="106">
        <v>5.05</v>
      </c>
    </row>
    <row r="11596" spans="11:11" x14ac:dyDescent="0.25">
      <c r="K11596" s="106">
        <v>5.05</v>
      </c>
    </row>
    <row r="11597" spans="11:11" x14ac:dyDescent="0.25">
      <c r="K11597" s="106">
        <v>5.05</v>
      </c>
    </row>
    <row r="11598" spans="11:11" x14ac:dyDescent="0.25">
      <c r="K11598" s="106">
        <v>5.05</v>
      </c>
    </row>
    <row r="11599" spans="11:11" x14ac:dyDescent="0.25">
      <c r="K11599" s="106">
        <v>5.05</v>
      </c>
    </row>
    <row r="11600" spans="11:11" x14ac:dyDescent="0.25">
      <c r="K11600" s="106">
        <v>5.05</v>
      </c>
    </row>
    <row r="11601" spans="11:11" x14ac:dyDescent="0.25">
      <c r="K11601" s="106">
        <v>5.05</v>
      </c>
    </row>
    <row r="11602" spans="11:11" x14ac:dyDescent="0.25">
      <c r="K11602" s="106">
        <v>5.05</v>
      </c>
    </row>
    <row r="11603" spans="11:11" x14ac:dyDescent="0.25">
      <c r="K11603" s="106">
        <v>5.05</v>
      </c>
    </row>
    <row r="11604" spans="11:11" x14ac:dyDescent="0.25">
      <c r="K11604" s="106">
        <v>5.05</v>
      </c>
    </row>
    <row r="11605" spans="11:11" x14ac:dyDescent="0.25">
      <c r="K11605" s="106">
        <v>5.05</v>
      </c>
    </row>
    <row r="11606" spans="11:11" x14ac:dyDescent="0.25">
      <c r="K11606" s="106">
        <v>5.05</v>
      </c>
    </row>
    <row r="11607" spans="11:11" x14ac:dyDescent="0.25">
      <c r="K11607" s="106">
        <v>5.05</v>
      </c>
    </row>
    <row r="11608" spans="11:11" x14ac:dyDescent="0.25">
      <c r="K11608" s="106">
        <v>5.05</v>
      </c>
    </row>
    <row r="11609" spans="11:11" x14ac:dyDescent="0.25">
      <c r="K11609" s="106">
        <v>5.05</v>
      </c>
    </row>
    <row r="11610" spans="11:11" x14ac:dyDescent="0.25">
      <c r="K11610" s="106">
        <v>5.05</v>
      </c>
    </row>
    <row r="11611" spans="11:11" x14ac:dyDescent="0.25">
      <c r="K11611" s="106">
        <v>5.05</v>
      </c>
    </row>
    <row r="11612" spans="11:11" x14ac:dyDescent="0.25">
      <c r="K11612" s="106">
        <v>5.05</v>
      </c>
    </row>
    <row r="11613" spans="11:11" x14ac:dyDescent="0.25">
      <c r="K11613" s="106">
        <v>5.05</v>
      </c>
    </row>
    <row r="11614" spans="11:11" x14ac:dyDescent="0.25">
      <c r="K11614" s="106">
        <v>5.05</v>
      </c>
    </row>
    <row r="11615" spans="11:11" x14ac:dyDescent="0.25">
      <c r="K11615" s="106">
        <v>5.05</v>
      </c>
    </row>
    <row r="11616" spans="11:11" x14ac:dyDescent="0.25">
      <c r="K11616" s="106">
        <v>5.05</v>
      </c>
    </row>
    <row r="11617" spans="11:11" x14ac:dyDescent="0.25">
      <c r="K11617" s="106">
        <v>5.05</v>
      </c>
    </row>
    <row r="11618" spans="11:11" x14ac:dyDescent="0.25">
      <c r="K11618" s="106">
        <v>5.05</v>
      </c>
    </row>
    <row r="11619" spans="11:11" x14ac:dyDescent="0.25">
      <c r="K11619" s="106">
        <v>5.05</v>
      </c>
    </row>
    <row r="11620" spans="11:11" x14ac:dyDescent="0.25">
      <c r="K11620" s="106">
        <v>5.05</v>
      </c>
    </row>
    <row r="11621" spans="11:11" x14ac:dyDescent="0.25">
      <c r="K11621" s="106">
        <v>5.05</v>
      </c>
    </row>
    <row r="11622" spans="11:11" x14ac:dyDescent="0.25">
      <c r="K11622" s="106">
        <v>5.05</v>
      </c>
    </row>
    <row r="11623" spans="11:11" x14ac:dyDescent="0.25">
      <c r="K11623" s="106">
        <v>5.05</v>
      </c>
    </row>
    <row r="11624" spans="11:11" x14ac:dyDescent="0.25">
      <c r="K11624" s="106">
        <v>5.05</v>
      </c>
    </row>
    <row r="11625" spans="11:11" x14ac:dyDescent="0.25">
      <c r="K11625" s="106">
        <v>5.05</v>
      </c>
    </row>
    <row r="11626" spans="11:11" x14ac:dyDescent="0.25">
      <c r="K11626" s="106">
        <v>5.05</v>
      </c>
    </row>
    <row r="11627" spans="11:11" x14ac:dyDescent="0.25">
      <c r="K11627" s="106">
        <v>5.05</v>
      </c>
    </row>
    <row r="11628" spans="11:11" x14ac:dyDescent="0.25">
      <c r="K11628" s="106">
        <v>5.05</v>
      </c>
    </row>
    <row r="11629" spans="11:11" x14ac:dyDescent="0.25">
      <c r="K11629" s="106">
        <v>5.05</v>
      </c>
    </row>
    <row r="11630" spans="11:11" x14ac:dyDescent="0.25">
      <c r="K11630" s="106">
        <v>5.05</v>
      </c>
    </row>
    <row r="11631" spans="11:11" x14ac:dyDescent="0.25">
      <c r="K11631" s="106">
        <v>5.05</v>
      </c>
    </row>
    <row r="11632" spans="11:11" x14ac:dyDescent="0.25">
      <c r="K11632" s="106">
        <v>5.05</v>
      </c>
    </row>
    <row r="11633" spans="11:11" x14ac:dyDescent="0.25">
      <c r="K11633" s="106">
        <v>5.05</v>
      </c>
    </row>
    <row r="11634" spans="11:11" x14ac:dyDescent="0.25">
      <c r="K11634" s="106">
        <v>5.05</v>
      </c>
    </row>
    <row r="11635" spans="11:11" x14ac:dyDescent="0.25">
      <c r="K11635" s="106">
        <v>5.05</v>
      </c>
    </row>
    <row r="11636" spans="11:11" x14ac:dyDescent="0.25">
      <c r="K11636" s="106">
        <v>5.05</v>
      </c>
    </row>
    <row r="11637" spans="11:11" x14ac:dyDescent="0.25">
      <c r="K11637" s="106">
        <v>5.05</v>
      </c>
    </row>
    <row r="11638" spans="11:11" x14ac:dyDescent="0.25">
      <c r="K11638" s="106">
        <v>5.05</v>
      </c>
    </row>
    <row r="11639" spans="11:11" x14ac:dyDescent="0.25">
      <c r="K11639" s="106">
        <v>5.05</v>
      </c>
    </row>
    <row r="11640" spans="11:11" x14ac:dyDescent="0.25">
      <c r="K11640" s="106">
        <v>5.05</v>
      </c>
    </row>
    <row r="11641" spans="11:11" x14ac:dyDescent="0.25">
      <c r="K11641" s="106">
        <v>5.05</v>
      </c>
    </row>
    <row r="11642" spans="11:11" x14ac:dyDescent="0.25">
      <c r="K11642" s="106">
        <v>5.05</v>
      </c>
    </row>
    <row r="11643" spans="11:11" x14ac:dyDescent="0.25">
      <c r="K11643" s="106">
        <v>5.05</v>
      </c>
    </row>
    <row r="11644" spans="11:11" x14ac:dyDescent="0.25">
      <c r="K11644" s="106">
        <v>5.05</v>
      </c>
    </row>
    <row r="11645" spans="11:11" x14ac:dyDescent="0.25">
      <c r="K11645" s="106">
        <v>5.05</v>
      </c>
    </row>
    <row r="11646" spans="11:11" x14ac:dyDescent="0.25">
      <c r="K11646" s="106">
        <v>5.05</v>
      </c>
    </row>
    <row r="11647" spans="11:11" x14ac:dyDescent="0.25">
      <c r="K11647" s="106">
        <v>5.05</v>
      </c>
    </row>
    <row r="11648" spans="11:11" x14ac:dyDescent="0.25">
      <c r="K11648" s="106">
        <v>5.05</v>
      </c>
    </row>
    <row r="11649" spans="11:11" x14ac:dyDescent="0.25">
      <c r="K11649" s="106">
        <v>5.05</v>
      </c>
    </row>
    <row r="11650" spans="11:11" x14ac:dyDescent="0.25">
      <c r="K11650" s="106">
        <v>5.05</v>
      </c>
    </row>
    <row r="11651" spans="11:11" x14ac:dyDescent="0.25">
      <c r="K11651" s="106">
        <v>5.05</v>
      </c>
    </row>
    <row r="11652" spans="11:11" x14ac:dyDescent="0.25">
      <c r="K11652" s="106">
        <v>5.05</v>
      </c>
    </row>
    <row r="11653" spans="11:11" x14ac:dyDescent="0.25">
      <c r="K11653" s="106">
        <v>5.05</v>
      </c>
    </row>
    <row r="11654" spans="11:11" x14ac:dyDescent="0.25">
      <c r="K11654" s="106">
        <v>5.05</v>
      </c>
    </row>
    <row r="11655" spans="11:11" x14ac:dyDescent="0.25">
      <c r="K11655" s="106">
        <v>5.05</v>
      </c>
    </row>
    <row r="11656" spans="11:11" x14ac:dyDescent="0.25">
      <c r="K11656" s="106">
        <v>5.05</v>
      </c>
    </row>
    <row r="11657" spans="11:11" x14ac:dyDescent="0.25">
      <c r="K11657" s="106">
        <v>5.05</v>
      </c>
    </row>
    <row r="11658" spans="11:11" x14ac:dyDescent="0.25">
      <c r="K11658" s="106">
        <v>5.05</v>
      </c>
    </row>
    <row r="11659" spans="11:11" x14ac:dyDescent="0.25">
      <c r="K11659" s="106">
        <v>5.05</v>
      </c>
    </row>
    <row r="11660" spans="11:11" x14ac:dyDescent="0.25">
      <c r="K11660" s="106">
        <v>5.05</v>
      </c>
    </row>
    <row r="11661" spans="11:11" x14ac:dyDescent="0.25">
      <c r="K11661" s="106">
        <v>5.05</v>
      </c>
    </row>
    <row r="11662" spans="11:11" x14ac:dyDescent="0.25">
      <c r="K11662" s="106">
        <v>5.05</v>
      </c>
    </row>
    <row r="11663" spans="11:11" x14ac:dyDescent="0.25">
      <c r="K11663" s="106">
        <v>5.05</v>
      </c>
    </row>
    <row r="11664" spans="11:11" x14ac:dyDescent="0.25">
      <c r="K11664" s="106">
        <v>5.05</v>
      </c>
    </row>
    <row r="11665" spans="11:11" x14ac:dyDescent="0.25">
      <c r="K11665" s="106">
        <v>5.05</v>
      </c>
    </row>
    <row r="11666" spans="11:11" x14ac:dyDescent="0.25">
      <c r="K11666" s="106">
        <v>5.05</v>
      </c>
    </row>
    <row r="11667" spans="11:11" x14ac:dyDescent="0.25">
      <c r="K11667" s="106">
        <v>5.05</v>
      </c>
    </row>
    <row r="11668" spans="11:11" x14ac:dyDescent="0.25">
      <c r="K11668" s="106">
        <v>5.05</v>
      </c>
    </row>
    <row r="11669" spans="11:11" x14ac:dyDescent="0.25">
      <c r="K11669" s="106">
        <v>5.05</v>
      </c>
    </row>
    <row r="11670" spans="11:11" x14ac:dyDescent="0.25">
      <c r="K11670" s="106">
        <v>5.05</v>
      </c>
    </row>
    <row r="11671" spans="11:11" x14ac:dyDescent="0.25">
      <c r="K11671" s="106">
        <v>5.05</v>
      </c>
    </row>
    <row r="11672" spans="11:11" x14ac:dyDescent="0.25">
      <c r="K11672" s="106">
        <v>5.05</v>
      </c>
    </row>
    <row r="11673" spans="11:11" x14ac:dyDescent="0.25">
      <c r="K11673" s="106">
        <v>5.05</v>
      </c>
    </row>
    <row r="11674" spans="11:11" x14ac:dyDescent="0.25">
      <c r="K11674" s="106">
        <v>5.05</v>
      </c>
    </row>
    <row r="11675" spans="11:11" x14ac:dyDescent="0.25">
      <c r="K11675" s="106">
        <v>5.05</v>
      </c>
    </row>
    <row r="11676" spans="11:11" x14ac:dyDescent="0.25">
      <c r="K11676" s="106">
        <v>5.05</v>
      </c>
    </row>
    <row r="11677" spans="11:11" x14ac:dyDescent="0.25">
      <c r="K11677" s="106">
        <v>5.05</v>
      </c>
    </row>
    <row r="11678" spans="11:11" x14ac:dyDescent="0.25">
      <c r="K11678" s="106">
        <v>5.05</v>
      </c>
    </row>
    <row r="11679" spans="11:11" x14ac:dyDescent="0.25">
      <c r="K11679" s="106">
        <v>5.05</v>
      </c>
    </row>
    <row r="11680" spans="11:11" x14ac:dyDescent="0.25">
      <c r="K11680" s="106">
        <v>5.05</v>
      </c>
    </row>
    <row r="11681" spans="11:11" x14ac:dyDescent="0.25">
      <c r="K11681" s="106">
        <v>5.05</v>
      </c>
    </row>
    <row r="11682" spans="11:11" x14ac:dyDescent="0.25">
      <c r="K11682" s="106">
        <v>5.05</v>
      </c>
    </row>
    <row r="11683" spans="11:11" x14ac:dyDescent="0.25">
      <c r="K11683" s="106">
        <v>5.05</v>
      </c>
    </row>
    <row r="11684" spans="11:11" x14ac:dyDescent="0.25">
      <c r="K11684" s="106">
        <v>5.05</v>
      </c>
    </row>
    <row r="11685" spans="11:11" x14ac:dyDescent="0.25">
      <c r="K11685" s="106">
        <v>5.05</v>
      </c>
    </row>
    <row r="11686" spans="11:11" x14ac:dyDescent="0.25">
      <c r="K11686" s="106">
        <v>5.05</v>
      </c>
    </row>
    <row r="11687" spans="11:11" x14ac:dyDescent="0.25">
      <c r="K11687" s="106">
        <v>5.05</v>
      </c>
    </row>
    <row r="11688" spans="11:11" x14ac:dyDescent="0.25">
      <c r="K11688" s="106">
        <v>5.05</v>
      </c>
    </row>
    <row r="11689" spans="11:11" x14ac:dyDescent="0.25">
      <c r="K11689" s="106">
        <v>5.05</v>
      </c>
    </row>
    <row r="11690" spans="11:11" x14ac:dyDescent="0.25">
      <c r="K11690" s="106">
        <v>5.05</v>
      </c>
    </row>
    <row r="11691" spans="11:11" x14ac:dyDescent="0.25">
      <c r="K11691" s="106">
        <v>5.05</v>
      </c>
    </row>
    <row r="11692" spans="11:11" x14ac:dyDescent="0.25">
      <c r="K11692" s="106">
        <v>5.05</v>
      </c>
    </row>
    <row r="11693" spans="11:11" x14ac:dyDescent="0.25">
      <c r="K11693" s="106">
        <v>5.05</v>
      </c>
    </row>
    <row r="11694" spans="11:11" x14ac:dyDescent="0.25">
      <c r="K11694" s="106">
        <v>5.05</v>
      </c>
    </row>
    <row r="11695" spans="11:11" x14ac:dyDescent="0.25">
      <c r="K11695" s="106">
        <v>5.05</v>
      </c>
    </row>
    <row r="11696" spans="11:11" x14ac:dyDescent="0.25">
      <c r="K11696" s="106">
        <v>5.05</v>
      </c>
    </row>
    <row r="11697" spans="11:11" x14ac:dyDescent="0.25">
      <c r="K11697" s="106">
        <v>5.05</v>
      </c>
    </row>
    <row r="11698" spans="11:11" x14ac:dyDescent="0.25">
      <c r="K11698" s="106">
        <v>5.05</v>
      </c>
    </row>
    <row r="11699" spans="11:11" x14ac:dyDescent="0.25">
      <c r="K11699" s="106">
        <v>5.05</v>
      </c>
    </row>
    <row r="11700" spans="11:11" x14ac:dyDescent="0.25">
      <c r="K11700" s="106">
        <v>5.05</v>
      </c>
    </row>
    <row r="11701" spans="11:11" x14ac:dyDescent="0.25">
      <c r="K11701" s="106">
        <v>5.05</v>
      </c>
    </row>
    <row r="11702" spans="11:11" x14ac:dyDescent="0.25">
      <c r="K11702" s="106">
        <v>5.05</v>
      </c>
    </row>
    <row r="11703" spans="11:11" x14ac:dyDescent="0.25">
      <c r="K11703" s="106">
        <v>5.05</v>
      </c>
    </row>
    <row r="11704" spans="11:11" x14ac:dyDescent="0.25">
      <c r="K11704" s="106">
        <v>5.05</v>
      </c>
    </row>
    <row r="11705" spans="11:11" x14ac:dyDescent="0.25">
      <c r="K11705" s="106">
        <v>5.05</v>
      </c>
    </row>
    <row r="11706" spans="11:11" x14ac:dyDescent="0.25">
      <c r="K11706" s="106">
        <v>5.05</v>
      </c>
    </row>
    <row r="11707" spans="11:11" x14ac:dyDescent="0.25">
      <c r="K11707" s="106">
        <v>5.05</v>
      </c>
    </row>
    <row r="11708" spans="11:11" x14ac:dyDescent="0.25">
      <c r="K11708" s="106">
        <v>5.05</v>
      </c>
    </row>
    <row r="11709" spans="11:11" x14ac:dyDescent="0.25">
      <c r="K11709" s="106">
        <v>5.05</v>
      </c>
    </row>
    <row r="11710" spans="11:11" x14ac:dyDescent="0.25">
      <c r="K11710" s="106">
        <v>5.05</v>
      </c>
    </row>
    <row r="11711" spans="11:11" x14ac:dyDescent="0.25">
      <c r="K11711" s="106">
        <v>5.05</v>
      </c>
    </row>
    <row r="11712" spans="11:11" x14ac:dyDescent="0.25">
      <c r="K11712" s="106">
        <v>5.05</v>
      </c>
    </row>
    <row r="11713" spans="11:11" x14ac:dyDescent="0.25">
      <c r="K11713" s="106">
        <v>5.05</v>
      </c>
    </row>
    <row r="11714" spans="11:11" x14ac:dyDescent="0.25">
      <c r="K11714" s="106">
        <v>5.05</v>
      </c>
    </row>
    <row r="11715" spans="11:11" x14ac:dyDescent="0.25">
      <c r="K11715" s="106">
        <v>5.05</v>
      </c>
    </row>
    <row r="11716" spans="11:11" x14ac:dyDescent="0.25">
      <c r="K11716" s="106">
        <v>5.05</v>
      </c>
    </row>
    <row r="11717" spans="11:11" x14ac:dyDescent="0.25">
      <c r="K11717" s="106">
        <v>5.05</v>
      </c>
    </row>
    <row r="11718" spans="11:11" x14ac:dyDescent="0.25">
      <c r="K11718" s="106">
        <v>5.05</v>
      </c>
    </row>
    <row r="11719" spans="11:11" x14ac:dyDescent="0.25">
      <c r="K11719" s="106">
        <v>5.05</v>
      </c>
    </row>
    <row r="11720" spans="11:11" x14ac:dyDescent="0.25">
      <c r="K11720" s="106">
        <v>5.05</v>
      </c>
    </row>
    <row r="11721" spans="11:11" x14ac:dyDescent="0.25">
      <c r="K11721" s="106">
        <v>5.05</v>
      </c>
    </row>
    <row r="11722" spans="11:11" x14ac:dyDescent="0.25">
      <c r="K11722" s="106">
        <v>5.05</v>
      </c>
    </row>
    <row r="11723" spans="11:11" x14ac:dyDescent="0.25">
      <c r="K11723" s="106">
        <v>5.05</v>
      </c>
    </row>
    <row r="11724" spans="11:11" x14ac:dyDescent="0.25">
      <c r="K11724" s="106">
        <v>5.05</v>
      </c>
    </row>
    <row r="11725" spans="11:11" x14ac:dyDescent="0.25">
      <c r="K11725" s="106">
        <v>5.05</v>
      </c>
    </row>
    <row r="11726" spans="11:11" x14ac:dyDescent="0.25">
      <c r="K11726" s="106">
        <v>5.05</v>
      </c>
    </row>
    <row r="11727" spans="11:11" x14ac:dyDescent="0.25">
      <c r="K11727" s="106">
        <v>5.05</v>
      </c>
    </row>
    <row r="11728" spans="11:11" x14ac:dyDescent="0.25">
      <c r="K11728" s="106">
        <v>5.05</v>
      </c>
    </row>
    <row r="11729" spans="11:11" x14ac:dyDescent="0.25">
      <c r="K11729" s="106">
        <v>5.05</v>
      </c>
    </row>
    <row r="11730" spans="11:11" x14ac:dyDescent="0.25">
      <c r="K11730" s="106">
        <v>5.05</v>
      </c>
    </row>
    <row r="11731" spans="11:11" x14ac:dyDescent="0.25">
      <c r="K11731" s="106">
        <v>5.05</v>
      </c>
    </row>
    <row r="11732" spans="11:11" x14ac:dyDescent="0.25">
      <c r="K11732" s="106">
        <v>5.05</v>
      </c>
    </row>
    <row r="11733" spans="11:11" x14ac:dyDescent="0.25">
      <c r="K11733" s="106">
        <v>5.05</v>
      </c>
    </row>
    <row r="11734" spans="11:11" x14ac:dyDescent="0.25">
      <c r="K11734" s="106">
        <v>5.05</v>
      </c>
    </row>
    <row r="11735" spans="11:11" x14ac:dyDescent="0.25">
      <c r="K11735" s="106">
        <v>5.05</v>
      </c>
    </row>
    <row r="11736" spans="11:11" x14ac:dyDescent="0.25">
      <c r="K11736" s="106">
        <v>5.05</v>
      </c>
    </row>
    <row r="11737" spans="11:11" x14ac:dyDescent="0.25">
      <c r="K11737" s="106">
        <v>5.05</v>
      </c>
    </row>
    <row r="11738" spans="11:11" x14ac:dyDescent="0.25">
      <c r="K11738" s="106">
        <v>5.05</v>
      </c>
    </row>
    <row r="11739" spans="11:11" x14ac:dyDescent="0.25">
      <c r="K11739" s="106">
        <v>5.05</v>
      </c>
    </row>
    <row r="11740" spans="11:11" x14ac:dyDescent="0.25">
      <c r="K11740" s="106">
        <v>5.05</v>
      </c>
    </row>
    <row r="11741" spans="11:11" x14ac:dyDescent="0.25">
      <c r="K11741" s="106">
        <v>5.05</v>
      </c>
    </row>
    <row r="11742" spans="11:11" x14ac:dyDescent="0.25">
      <c r="K11742" s="106">
        <v>5.05</v>
      </c>
    </row>
    <row r="11743" spans="11:11" x14ac:dyDescent="0.25">
      <c r="K11743" s="106">
        <v>5.05</v>
      </c>
    </row>
    <row r="11744" spans="11:11" x14ac:dyDescent="0.25">
      <c r="K11744" s="106">
        <v>5.05</v>
      </c>
    </row>
    <row r="11745" spans="11:11" x14ac:dyDescent="0.25">
      <c r="K11745" s="106">
        <v>5.05</v>
      </c>
    </row>
    <row r="11746" spans="11:11" x14ac:dyDescent="0.25">
      <c r="K11746" s="106">
        <v>5.05</v>
      </c>
    </row>
    <row r="11747" spans="11:11" x14ac:dyDescent="0.25">
      <c r="K11747" s="106">
        <v>5.05</v>
      </c>
    </row>
    <row r="11748" spans="11:11" x14ac:dyDescent="0.25">
      <c r="K11748" s="106">
        <v>5.05</v>
      </c>
    </row>
    <row r="11749" spans="11:11" x14ac:dyDescent="0.25">
      <c r="K11749" s="106">
        <v>5.05</v>
      </c>
    </row>
    <row r="11750" spans="11:11" x14ac:dyDescent="0.25">
      <c r="K11750" s="106">
        <v>5.05</v>
      </c>
    </row>
    <row r="11751" spans="11:11" x14ac:dyDescent="0.25">
      <c r="K11751" s="106">
        <v>5.05</v>
      </c>
    </row>
    <row r="11752" spans="11:11" x14ac:dyDescent="0.25">
      <c r="K11752" s="106">
        <v>5.05</v>
      </c>
    </row>
    <row r="11753" spans="11:11" x14ac:dyDescent="0.25">
      <c r="K11753" s="106">
        <v>5.05</v>
      </c>
    </row>
    <row r="11754" spans="11:11" x14ac:dyDescent="0.25">
      <c r="K11754" s="106">
        <v>5.05</v>
      </c>
    </row>
    <row r="11755" spans="11:11" x14ac:dyDescent="0.25">
      <c r="K11755" s="106">
        <v>5.05</v>
      </c>
    </row>
    <row r="11756" spans="11:11" x14ac:dyDescent="0.25">
      <c r="K11756" s="106">
        <v>5.05</v>
      </c>
    </row>
    <row r="11757" spans="11:11" x14ac:dyDescent="0.25">
      <c r="K11757" s="106">
        <v>5.05</v>
      </c>
    </row>
    <row r="11758" spans="11:11" x14ac:dyDescent="0.25">
      <c r="K11758" s="106">
        <v>5.05</v>
      </c>
    </row>
    <row r="11759" spans="11:11" x14ac:dyDescent="0.25">
      <c r="K11759" s="106">
        <v>5.05</v>
      </c>
    </row>
    <row r="11760" spans="11:11" x14ac:dyDescent="0.25">
      <c r="K11760" s="106">
        <v>5.05</v>
      </c>
    </row>
    <row r="11761" spans="11:11" x14ac:dyDescent="0.25">
      <c r="K11761" s="106">
        <v>5.05</v>
      </c>
    </row>
    <row r="11762" spans="11:11" x14ac:dyDescent="0.25">
      <c r="K11762" s="106">
        <v>5.05</v>
      </c>
    </row>
    <row r="11763" spans="11:11" x14ac:dyDescent="0.25">
      <c r="K11763" s="106">
        <v>5.05</v>
      </c>
    </row>
    <row r="11764" spans="11:11" x14ac:dyDescent="0.25">
      <c r="K11764" s="106">
        <v>5.05</v>
      </c>
    </row>
    <row r="11765" spans="11:11" x14ac:dyDescent="0.25">
      <c r="K11765" s="106">
        <v>5.05</v>
      </c>
    </row>
    <row r="11766" spans="11:11" x14ac:dyDescent="0.25">
      <c r="K11766" s="106">
        <v>5.05</v>
      </c>
    </row>
    <row r="11767" spans="11:11" x14ac:dyDescent="0.25">
      <c r="K11767" s="106">
        <v>5.05</v>
      </c>
    </row>
    <row r="11768" spans="11:11" x14ac:dyDescent="0.25">
      <c r="K11768" s="106">
        <v>5.05</v>
      </c>
    </row>
    <row r="11769" spans="11:11" x14ac:dyDescent="0.25">
      <c r="K11769" s="106">
        <v>5.05</v>
      </c>
    </row>
    <row r="11770" spans="11:11" x14ac:dyDescent="0.25">
      <c r="K11770" s="106">
        <v>5.05</v>
      </c>
    </row>
    <row r="11771" spans="11:11" x14ac:dyDescent="0.25">
      <c r="K11771" s="106">
        <v>5.05</v>
      </c>
    </row>
    <row r="11772" spans="11:11" x14ac:dyDescent="0.25">
      <c r="K11772" s="106">
        <v>5.05</v>
      </c>
    </row>
    <row r="11773" spans="11:11" x14ac:dyDescent="0.25">
      <c r="K11773" s="106">
        <v>5.05</v>
      </c>
    </row>
    <row r="11774" spans="11:11" x14ac:dyDescent="0.25">
      <c r="K11774" s="106">
        <v>5.05</v>
      </c>
    </row>
    <row r="11775" spans="11:11" x14ac:dyDescent="0.25">
      <c r="K11775" s="106">
        <v>5.05</v>
      </c>
    </row>
    <row r="11776" spans="11:11" x14ac:dyDescent="0.25">
      <c r="K11776" s="106">
        <v>5.05</v>
      </c>
    </row>
    <row r="11777" spans="11:11" x14ac:dyDescent="0.25">
      <c r="K11777" s="106">
        <v>5.05</v>
      </c>
    </row>
    <row r="11778" spans="11:11" x14ac:dyDescent="0.25">
      <c r="K11778" s="106">
        <v>5.05</v>
      </c>
    </row>
    <row r="11779" spans="11:11" x14ac:dyDescent="0.25">
      <c r="K11779" s="106">
        <v>5.05</v>
      </c>
    </row>
    <row r="11780" spans="11:11" x14ac:dyDescent="0.25">
      <c r="K11780" s="106">
        <v>5.05</v>
      </c>
    </row>
    <row r="11781" spans="11:11" x14ac:dyDescent="0.25">
      <c r="K11781" s="106">
        <v>5.05</v>
      </c>
    </row>
    <row r="11782" spans="11:11" x14ac:dyDescent="0.25">
      <c r="K11782" s="106">
        <v>5.05</v>
      </c>
    </row>
    <row r="11783" spans="11:11" x14ac:dyDescent="0.25">
      <c r="K11783" s="106">
        <v>5.05</v>
      </c>
    </row>
    <row r="11784" spans="11:11" x14ac:dyDescent="0.25">
      <c r="K11784" s="106">
        <v>5.05</v>
      </c>
    </row>
    <row r="11785" spans="11:11" x14ac:dyDescent="0.25">
      <c r="K11785" s="106">
        <v>5.05</v>
      </c>
    </row>
    <row r="11786" spans="11:11" x14ac:dyDescent="0.25">
      <c r="K11786" s="106">
        <v>5.05</v>
      </c>
    </row>
    <row r="11787" spans="11:11" x14ac:dyDescent="0.25">
      <c r="K11787" s="106">
        <v>5.05</v>
      </c>
    </row>
    <row r="11788" spans="11:11" x14ac:dyDescent="0.25">
      <c r="K11788" s="106">
        <v>5.05</v>
      </c>
    </row>
    <row r="11789" spans="11:11" x14ac:dyDescent="0.25">
      <c r="K11789" s="106">
        <v>5.05</v>
      </c>
    </row>
    <row r="11790" spans="11:11" x14ac:dyDescent="0.25">
      <c r="K11790" s="106">
        <v>5.05</v>
      </c>
    </row>
    <row r="11791" spans="11:11" x14ac:dyDescent="0.25">
      <c r="K11791" s="106">
        <v>5.05</v>
      </c>
    </row>
    <row r="11792" spans="11:11" x14ac:dyDescent="0.25">
      <c r="K11792" s="106">
        <v>5.05</v>
      </c>
    </row>
    <row r="11793" spans="11:11" x14ac:dyDescent="0.25">
      <c r="K11793" s="106">
        <v>5.05</v>
      </c>
    </row>
    <row r="11794" spans="11:11" x14ac:dyDescent="0.25">
      <c r="K11794" s="106">
        <v>5.05</v>
      </c>
    </row>
    <row r="11795" spans="11:11" x14ac:dyDescent="0.25">
      <c r="K11795" s="106">
        <v>5.05</v>
      </c>
    </row>
    <row r="11796" spans="11:11" x14ac:dyDescent="0.25">
      <c r="K11796" s="106">
        <v>5.05</v>
      </c>
    </row>
    <row r="11797" spans="11:11" x14ac:dyDescent="0.25">
      <c r="K11797" s="106">
        <v>5.05</v>
      </c>
    </row>
    <row r="11798" spans="11:11" x14ac:dyDescent="0.25">
      <c r="K11798" s="106">
        <v>5.05</v>
      </c>
    </row>
    <row r="11799" spans="11:11" x14ac:dyDescent="0.25">
      <c r="K11799" s="106">
        <v>5.05</v>
      </c>
    </row>
    <row r="11800" spans="11:11" x14ac:dyDescent="0.25">
      <c r="K11800" s="106">
        <v>5.05</v>
      </c>
    </row>
    <row r="11801" spans="11:11" x14ac:dyDescent="0.25">
      <c r="K11801" s="106">
        <v>5.05</v>
      </c>
    </row>
    <row r="11802" spans="11:11" x14ac:dyDescent="0.25">
      <c r="K11802" s="106">
        <v>5.05</v>
      </c>
    </row>
    <row r="11803" spans="11:11" x14ac:dyDescent="0.25">
      <c r="K11803" s="106">
        <v>5.05</v>
      </c>
    </row>
    <row r="11804" spans="11:11" x14ac:dyDescent="0.25">
      <c r="K11804" s="106">
        <v>5.05</v>
      </c>
    </row>
    <row r="11805" spans="11:11" x14ac:dyDescent="0.25">
      <c r="K11805" s="106">
        <v>5.05</v>
      </c>
    </row>
    <row r="11806" spans="11:11" x14ac:dyDescent="0.25">
      <c r="K11806" s="106">
        <v>5.05</v>
      </c>
    </row>
    <row r="11807" spans="11:11" x14ac:dyDescent="0.25">
      <c r="K11807" s="106">
        <v>5.05</v>
      </c>
    </row>
    <row r="11808" spans="11:11" x14ac:dyDescent="0.25">
      <c r="K11808" s="106">
        <v>5.05</v>
      </c>
    </row>
    <row r="11809" spans="11:11" x14ac:dyDescent="0.25">
      <c r="K11809" s="106">
        <v>5.05</v>
      </c>
    </row>
    <row r="11810" spans="11:11" x14ac:dyDescent="0.25">
      <c r="K11810" s="106">
        <v>5.05</v>
      </c>
    </row>
    <row r="11811" spans="11:11" x14ac:dyDescent="0.25">
      <c r="K11811" s="106">
        <v>5.05</v>
      </c>
    </row>
    <row r="11812" spans="11:11" x14ac:dyDescent="0.25">
      <c r="K11812" s="106">
        <v>5.05</v>
      </c>
    </row>
    <row r="11813" spans="11:11" x14ac:dyDescent="0.25">
      <c r="K11813" s="106">
        <v>5.05</v>
      </c>
    </row>
    <row r="11814" spans="11:11" x14ac:dyDescent="0.25">
      <c r="K11814" s="106">
        <v>5.05</v>
      </c>
    </row>
    <row r="11815" spans="11:11" x14ac:dyDescent="0.25">
      <c r="K11815" s="106">
        <v>5.05</v>
      </c>
    </row>
    <row r="11816" spans="11:11" x14ac:dyDescent="0.25">
      <c r="K11816" s="106">
        <v>5.05</v>
      </c>
    </row>
    <row r="11817" spans="11:11" x14ac:dyDescent="0.25">
      <c r="K11817" s="106">
        <v>5.05</v>
      </c>
    </row>
    <row r="11818" spans="11:11" x14ac:dyDescent="0.25">
      <c r="K11818" s="106">
        <v>5.05</v>
      </c>
    </row>
    <row r="11819" spans="11:11" x14ac:dyDescent="0.25">
      <c r="K11819" s="106">
        <v>5.05</v>
      </c>
    </row>
    <row r="11820" spans="11:11" x14ac:dyDescent="0.25">
      <c r="K11820" s="106">
        <v>5.05</v>
      </c>
    </row>
    <row r="11821" spans="11:11" x14ac:dyDescent="0.25">
      <c r="K11821" s="106">
        <v>5.05</v>
      </c>
    </row>
    <row r="11822" spans="11:11" x14ac:dyDescent="0.25">
      <c r="K11822" s="106">
        <v>5.05</v>
      </c>
    </row>
    <row r="11823" spans="11:11" x14ac:dyDescent="0.25">
      <c r="K11823" s="106">
        <v>5.05</v>
      </c>
    </row>
    <row r="11824" spans="11:11" x14ac:dyDescent="0.25">
      <c r="K11824" s="106">
        <v>5.05</v>
      </c>
    </row>
    <row r="11825" spans="11:11" x14ac:dyDescent="0.25">
      <c r="K11825" s="106">
        <v>5.05</v>
      </c>
    </row>
    <row r="11826" spans="11:11" x14ac:dyDescent="0.25">
      <c r="K11826" s="106">
        <v>5.05</v>
      </c>
    </row>
    <row r="11827" spans="11:11" x14ac:dyDescent="0.25">
      <c r="K11827" s="106">
        <v>5.05</v>
      </c>
    </row>
    <row r="11828" spans="11:11" x14ac:dyDescent="0.25">
      <c r="K11828" s="106">
        <v>5.05</v>
      </c>
    </row>
    <row r="11829" spans="11:11" x14ac:dyDescent="0.25">
      <c r="K11829" s="106">
        <v>5.05</v>
      </c>
    </row>
    <row r="11830" spans="11:11" x14ac:dyDescent="0.25">
      <c r="K11830" s="106">
        <v>5.05</v>
      </c>
    </row>
    <row r="11831" spans="11:11" x14ac:dyDescent="0.25">
      <c r="K11831" s="106">
        <v>5.05</v>
      </c>
    </row>
    <row r="11832" spans="11:11" x14ac:dyDescent="0.25">
      <c r="K11832" s="106">
        <v>5.05</v>
      </c>
    </row>
    <row r="11833" spans="11:11" x14ac:dyDescent="0.25">
      <c r="K11833" s="106">
        <v>5.05</v>
      </c>
    </row>
    <row r="11834" spans="11:11" x14ac:dyDescent="0.25">
      <c r="K11834" s="106">
        <v>5.05</v>
      </c>
    </row>
    <row r="11835" spans="11:11" x14ac:dyDescent="0.25">
      <c r="K11835" s="106">
        <v>5.05</v>
      </c>
    </row>
    <row r="11836" spans="11:11" x14ac:dyDescent="0.25">
      <c r="K11836" s="106">
        <v>5.05</v>
      </c>
    </row>
    <row r="11837" spans="11:11" x14ac:dyDescent="0.25">
      <c r="K11837" s="106">
        <v>5.05</v>
      </c>
    </row>
    <row r="11838" spans="11:11" x14ac:dyDescent="0.25">
      <c r="K11838" s="106">
        <v>5.05</v>
      </c>
    </row>
    <row r="11839" spans="11:11" x14ac:dyDescent="0.25">
      <c r="K11839" s="106">
        <v>5.05</v>
      </c>
    </row>
    <row r="11840" spans="11:11" x14ac:dyDescent="0.25">
      <c r="K11840" s="106">
        <v>5.05</v>
      </c>
    </row>
    <row r="11841" spans="11:11" x14ac:dyDescent="0.25">
      <c r="K11841" s="106">
        <v>5.05</v>
      </c>
    </row>
    <row r="11842" spans="11:11" x14ac:dyDescent="0.25">
      <c r="K11842" s="106">
        <v>5.05</v>
      </c>
    </row>
    <row r="11843" spans="11:11" x14ac:dyDescent="0.25">
      <c r="K11843" s="106">
        <v>5.05</v>
      </c>
    </row>
    <row r="11844" spans="11:11" x14ac:dyDescent="0.25">
      <c r="K11844" s="106">
        <v>5.05</v>
      </c>
    </row>
    <row r="11845" spans="11:11" x14ac:dyDescent="0.25">
      <c r="K11845" s="106">
        <v>5.05</v>
      </c>
    </row>
    <row r="11846" spans="11:11" x14ac:dyDescent="0.25">
      <c r="K11846" s="106">
        <v>5.05</v>
      </c>
    </row>
    <row r="11847" spans="11:11" x14ac:dyDescent="0.25">
      <c r="K11847" s="106">
        <v>5.05</v>
      </c>
    </row>
    <row r="11848" spans="11:11" x14ac:dyDescent="0.25">
      <c r="K11848" s="106">
        <v>5.05</v>
      </c>
    </row>
    <row r="11849" spans="11:11" x14ac:dyDescent="0.25">
      <c r="K11849" s="106">
        <v>5.05</v>
      </c>
    </row>
    <row r="11850" spans="11:11" x14ac:dyDescent="0.25">
      <c r="K11850" s="106">
        <v>5.05</v>
      </c>
    </row>
    <row r="11851" spans="11:11" x14ac:dyDescent="0.25">
      <c r="K11851" s="106">
        <v>5.05</v>
      </c>
    </row>
    <row r="11852" spans="11:11" x14ac:dyDescent="0.25">
      <c r="K11852" s="106">
        <v>5.05</v>
      </c>
    </row>
    <row r="11853" spans="11:11" x14ac:dyDescent="0.25">
      <c r="K11853" s="106">
        <v>5.05</v>
      </c>
    </row>
    <row r="11854" spans="11:11" x14ac:dyDescent="0.25">
      <c r="K11854" s="106">
        <v>5.05</v>
      </c>
    </row>
    <row r="11855" spans="11:11" x14ac:dyDescent="0.25">
      <c r="K11855" s="106">
        <v>5.05</v>
      </c>
    </row>
    <row r="11856" spans="11:11" x14ac:dyDescent="0.25">
      <c r="K11856" s="106">
        <v>5.05</v>
      </c>
    </row>
    <row r="11857" spans="11:11" x14ac:dyDescent="0.25">
      <c r="K11857" s="106">
        <v>5.05</v>
      </c>
    </row>
    <row r="11858" spans="11:11" x14ac:dyDescent="0.25">
      <c r="K11858" s="106">
        <v>5.05</v>
      </c>
    </row>
    <row r="11859" spans="11:11" x14ac:dyDescent="0.25">
      <c r="K11859" s="106">
        <v>5.05</v>
      </c>
    </row>
    <row r="11860" spans="11:11" x14ac:dyDescent="0.25">
      <c r="K11860" s="106">
        <v>5.05</v>
      </c>
    </row>
    <row r="11861" spans="11:11" x14ac:dyDescent="0.25">
      <c r="K11861" s="106">
        <v>5.05</v>
      </c>
    </row>
    <row r="11862" spans="11:11" x14ac:dyDescent="0.25">
      <c r="K11862" s="106">
        <v>5.05</v>
      </c>
    </row>
    <row r="11863" spans="11:11" x14ac:dyDescent="0.25">
      <c r="K11863" s="106">
        <v>5.05</v>
      </c>
    </row>
    <row r="11864" spans="11:11" x14ac:dyDescent="0.25">
      <c r="K11864" s="106">
        <v>5.05</v>
      </c>
    </row>
    <row r="11865" spans="11:11" x14ac:dyDescent="0.25">
      <c r="K11865" s="106">
        <v>5.05</v>
      </c>
    </row>
    <row r="11866" spans="11:11" x14ac:dyDescent="0.25">
      <c r="K11866" s="106">
        <v>5.05</v>
      </c>
    </row>
    <row r="11867" spans="11:11" x14ac:dyDescent="0.25">
      <c r="K11867" s="106">
        <v>5.05</v>
      </c>
    </row>
    <row r="11868" spans="11:11" x14ac:dyDescent="0.25">
      <c r="K11868" s="106">
        <v>5.05</v>
      </c>
    </row>
    <row r="11869" spans="11:11" x14ac:dyDescent="0.25">
      <c r="K11869" s="106">
        <v>5.05</v>
      </c>
    </row>
    <row r="11870" spans="11:11" x14ac:dyDescent="0.25">
      <c r="K11870" s="106">
        <v>5.05</v>
      </c>
    </row>
    <row r="11871" spans="11:11" x14ac:dyDescent="0.25">
      <c r="K11871" s="106">
        <v>5.05</v>
      </c>
    </row>
    <row r="11872" spans="11:11" x14ac:dyDescent="0.25">
      <c r="K11872" s="106">
        <v>5.05</v>
      </c>
    </row>
    <row r="11873" spans="11:11" x14ac:dyDescent="0.25">
      <c r="K11873" s="106">
        <v>5.05</v>
      </c>
    </row>
    <row r="11874" spans="11:11" x14ac:dyDescent="0.25">
      <c r="K11874" s="106">
        <v>5.05</v>
      </c>
    </row>
    <row r="11875" spans="11:11" x14ac:dyDescent="0.25">
      <c r="K11875" s="106">
        <v>5.05</v>
      </c>
    </row>
    <row r="11876" spans="11:11" x14ac:dyDescent="0.25">
      <c r="K11876" s="106">
        <v>5.05</v>
      </c>
    </row>
    <row r="11877" spans="11:11" x14ac:dyDescent="0.25">
      <c r="K11877" s="106">
        <v>5.05</v>
      </c>
    </row>
    <row r="11878" spans="11:11" x14ac:dyDescent="0.25">
      <c r="K11878" s="106">
        <v>5.05</v>
      </c>
    </row>
    <row r="11879" spans="11:11" x14ac:dyDescent="0.25">
      <c r="K11879" s="106">
        <v>5.05</v>
      </c>
    </row>
    <row r="11880" spans="11:11" x14ac:dyDescent="0.25">
      <c r="K11880" s="106">
        <v>5.05</v>
      </c>
    </row>
    <row r="11881" spans="11:11" x14ac:dyDescent="0.25">
      <c r="K11881" s="106">
        <v>5.05</v>
      </c>
    </row>
    <row r="11882" spans="11:11" x14ac:dyDescent="0.25">
      <c r="K11882" s="106">
        <v>5.05</v>
      </c>
    </row>
    <row r="11883" spans="11:11" x14ac:dyDescent="0.25">
      <c r="K11883" s="106">
        <v>5.05</v>
      </c>
    </row>
    <row r="11884" spans="11:11" x14ac:dyDescent="0.25">
      <c r="K11884" s="106">
        <v>5.05</v>
      </c>
    </row>
    <row r="11885" spans="11:11" x14ac:dyDescent="0.25">
      <c r="K11885" s="106">
        <v>5.05</v>
      </c>
    </row>
    <row r="11886" spans="11:11" x14ac:dyDescent="0.25">
      <c r="K11886" s="106">
        <v>5.05</v>
      </c>
    </row>
    <row r="11887" spans="11:11" x14ac:dyDescent="0.25">
      <c r="K11887" s="106">
        <v>5.05</v>
      </c>
    </row>
    <row r="11888" spans="11:11" x14ac:dyDescent="0.25">
      <c r="K11888" s="106">
        <v>5.05</v>
      </c>
    </row>
    <row r="11889" spans="11:11" x14ac:dyDescent="0.25">
      <c r="K11889" s="106">
        <v>5.05</v>
      </c>
    </row>
    <row r="11890" spans="11:11" x14ac:dyDescent="0.25">
      <c r="K11890" s="106">
        <v>5.05</v>
      </c>
    </row>
    <row r="11891" spans="11:11" x14ac:dyDescent="0.25">
      <c r="K11891" s="106">
        <v>5.05</v>
      </c>
    </row>
    <row r="11892" spans="11:11" x14ac:dyDescent="0.25">
      <c r="K11892" s="106">
        <v>5.05</v>
      </c>
    </row>
    <row r="11893" spans="11:11" x14ac:dyDescent="0.25">
      <c r="K11893" s="106">
        <v>5.05</v>
      </c>
    </row>
    <row r="11894" spans="11:11" x14ac:dyDescent="0.25">
      <c r="K11894" s="106">
        <v>5.05</v>
      </c>
    </row>
    <row r="11895" spans="11:11" x14ac:dyDescent="0.25">
      <c r="K11895" s="106">
        <v>5.05</v>
      </c>
    </row>
    <row r="11896" spans="11:11" x14ac:dyDescent="0.25">
      <c r="K11896" s="106">
        <v>5.05</v>
      </c>
    </row>
    <row r="11897" spans="11:11" x14ac:dyDescent="0.25">
      <c r="K11897" s="106">
        <v>5.05</v>
      </c>
    </row>
    <row r="11898" spans="11:11" x14ac:dyDescent="0.25">
      <c r="K11898" s="106">
        <v>5.05</v>
      </c>
    </row>
    <row r="11899" spans="11:11" x14ac:dyDescent="0.25">
      <c r="K11899" s="106">
        <v>5.05</v>
      </c>
    </row>
    <row r="11900" spans="11:11" x14ac:dyDescent="0.25">
      <c r="K11900" s="106">
        <v>5.05</v>
      </c>
    </row>
    <row r="11901" spans="11:11" x14ac:dyDescent="0.25">
      <c r="K11901" s="106">
        <v>5.05</v>
      </c>
    </row>
    <row r="11902" spans="11:11" x14ac:dyDescent="0.25">
      <c r="K11902" s="106">
        <v>5.05</v>
      </c>
    </row>
    <row r="11903" spans="11:11" x14ac:dyDescent="0.25">
      <c r="K11903" s="106">
        <v>5.05</v>
      </c>
    </row>
    <row r="11904" spans="11:11" x14ac:dyDescent="0.25">
      <c r="K11904" s="106">
        <v>5.05</v>
      </c>
    </row>
    <row r="11905" spans="11:11" x14ac:dyDescent="0.25">
      <c r="K11905" s="106">
        <v>5.05</v>
      </c>
    </row>
    <row r="11906" spans="11:11" x14ac:dyDescent="0.25">
      <c r="K11906" s="106">
        <v>5.05</v>
      </c>
    </row>
    <row r="11907" spans="11:11" x14ac:dyDescent="0.25">
      <c r="K11907" s="106">
        <v>5.05</v>
      </c>
    </row>
    <row r="11908" spans="11:11" x14ac:dyDescent="0.25">
      <c r="K11908" s="106">
        <v>5.05</v>
      </c>
    </row>
    <row r="11909" spans="11:11" x14ac:dyDescent="0.25">
      <c r="K11909" s="106">
        <v>5.05</v>
      </c>
    </row>
    <row r="11910" spans="11:11" x14ac:dyDescent="0.25">
      <c r="K11910" s="106">
        <v>5.05</v>
      </c>
    </row>
    <row r="11911" spans="11:11" x14ac:dyDescent="0.25">
      <c r="K11911" s="106">
        <v>5.05</v>
      </c>
    </row>
    <row r="11912" spans="11:11" x14ac:dyDescent="0.25">
      <c r="K11912" s="106">
        <v>5.05</v>
      </c>
    </row>
    <row r="11913" spans="11:11" x14ac:dyDescent="0.25">
      <c r="K11913" s="106">
        <v>5.05</v>
      </c>
    </row>
    <row r="11914" spans="11:11" x14ac:dyDescent="0.25">
      <c r="K11914" s="106">
        <v>5.05</v>
      </c>
    </row>
    <row r="11915" spans="11:11" x14ac:dyDescent="0.25">
      <c r="K11915" s="106">
        <v>5.05</v>
      </c>
    </row>
    <row r="11916" spans="11:11" x14ac:dyDescent="0.25">
      <c r="K11916" s="106">
        <v>5.05</v>
      </c>
    </row>
    <row r="11917" spans="11:11" x14ac:dyDescent="0.25">
      <c r="K11917" s="106">
        <v>5.05</v>
      </c>
    </row>
    <row r="11918" spans="11:11" x14ac:dyDescent="0.25">
      <c r="K11918" s="106">
        <v>5.05</v>
      </c>
    </row>
    <row r="11919" spans="11:11" x14ac:dyDescent="0.25">
      <c r="K11919" s="106">
        <v>5.05</v>
      </c>
    </row>
    <row r="11920" spans="11:11" x14ac:dyDescent="0.25">
      <c r="K11920" s="106">
        <v>5.05</v>
      </c>
    </row>
    <row r="11921" spans="11:11" x14ac:dyDescent="0.25">
      <c r="K11921" s="106">
        <v>5.05</v>
      </c>
    </row>
    <row r="11922" spans="11:11" x14ac:dyDescent="0.25">
      <c r="K11922" s="106">
        <v>5.05</v>
      </c>
    </row>
    <row r="11923" spans="11:11" x14ac:dyDescent="0.25">
      <c r="K11923" s="106">
        <v>5.05</v>
      </c>
    </row>
    <row r="11924" spans="11:11" x14ac:dyDescent="0.25">
      <c r="K11924" s="106">
        <v>5.05</v>
      </c>
    </row>
    <row r="11925" spans="11:11" x14ac:dyDescent="0.25">
      <c r="K11925" s="106">
        <v>5.05</v>
      </c>
    </row>
    <row r="11926" spans="11:11" x14ac:dyDescent="0.25">
      <c r="K11926" s="106">
        <v>5.05</v>
      </c>
    </row>
    <row r="11927" spans="11:11" x14ac:dyDescent="0.25">
      <c r="K11927" s="106">
        <v>5.05</v>
      </c>
    </row>
    <row r="11928" spans="11:11" x14ac:dyDescent="0.25">
      <c r="K11928" s="106">
        <v>5.05</v>
      </c>
    </row>
    <row r="11929" spans="11:11" x14ac:dyDescent="0.25">
      <c r="K11929" s="106">
        <v>5.05</v>
      </c>
    </row>
    <row r="11930" spans="11:11" x14ac:dyDescent="0.25">
      <c r="K11930" s="106">
        <v>5.05</v>
      </c>
    </row>
    <row r="11931" spans="11:11" x14ac:dyDescent="0.25">
      <c r="K11931" s="106">
        <v>5.05</v>
      </c>
    </row>
    <row r="11932" spans="11:11" x14ac:dyDescent="0.25">
      <c r="K11932" s="106">
        <v>5.05</v>
      </c>
    </row>
    <row r="11933" spans="11:11" x14ac:dyDescent="0.25">
      <c r="K11933" s="106">
        <v>5.05</v>
      </c>
    </row>
    <row r="11934" spans="11:11" x14ac:dyDescent="0.25">
      <c r="K11934" s="106">
        <v>5.05</v>
      </c>
    </row>
    <row r="11935" spans="11:11" x14ac:dyDescent="0.25">
      <c r="K11935" s="106">
        <v>5.05</v>
      </c>
    </row>
    <row r="11936" spans="11:11" x14ac:dyDescent="0.25">
      <c r="K11936" s="106">
        <v>5.05</v>
      </c>
    </row>
    <row r="11937" spans="11:11" x14ac:dyDescent="0.25">
      <c r="K11937" s="106">
        <v>5.05</v>
      </c>
    </row>
    <row r="11938" spans="11:11" x14ac:dyDescent="0.25">
      <c r="K11938" s="106">
        <v>5.05</v>
      </c>
    </row>
    <row r="11939" spans="11:11" x14ac:dyDescent="0.25">
      <c r="K11939" s="106">
        <v>5.05</v>
      </c>
    </row>
    <row r="11940" spans="11:11" x14ac:dyDescent="0.25">
      <c r="K11940" s="106">
        <v>5.05</v>
      </c>
    </row>
    <row r="11941" spans="11:11" x14ac:dyDescent="0.25">
      <c r="K11941" s="106">
        <v>5.05</v>
      </c>
    </row>
    <row r="11942" spans="11:11" x14ac:dyDescent="0.25">
      <c r="K11942" s="106">
        <v>5.05</v>
      </c>
    </row>
    <row r="11943" spans="11:11" x14ac:dyDescent="0.25">
      <c r="K11943" s="106">
        <v>5.05</v>
      </c>
    </row>
    <row r="11944" spans="11:11" x14ac:dyDescent="0.25">
      <c r="K11944" s="106">
        <v>5.05</v>
      </c>
    </row>
    <row r="11945" spans="11:11" x14ac:dyDescent="0.25">
      <c r="K11945" s="106">
        <v>5.05</v>
      </c>
    </row>
    <row r="11946" spans="11:11" x14ac:dyDescent="0.25">
      <c r="K11946" s="106">
        <v>5.05</v>
      </c>
    </row>
    <row r="11947" spans="11:11" x14ac:dyDescent="0.25">
      <c r="K11947" s="106">
        <v>5.05</v>
      </c>
    </row>
    <row r="11948" spans="11:11" x14ac:dyDescent="0.25">
      <c r="K11948" s="106">
        <v>5.05</v>
      </c>
    </row>
    <row r="11949" spans="11:11" x14ac:dyDescent="0.25">
      <c r="K11949" s="106">
        <v>5.05</v>
      </c>
    </row>
    <row r="11950" spans="11:11" x14ac:dyDescent="0.25">
      <c r="K11950" s="106">
        <v>5.05</v>
      </c>
    </row>
    <row r="11951" spans="11:11" x14ac:dyDescent="0.25">
      <c r="K11951" s="106">
        <v>5.05</v>
      </c>
    </row>
    <row r="11952" spans="11:11" x14ac:dyDescent="0.25">
      <c r="K11952" s="106">
        <v>5.05</v>
      </c>
    </row>
    <row r="11953" spans="11:11" x14ac:dyDescent="0.25">
      <c r="K11953" s="106">
        <v>5.05</v>
      </c>
    </row>
    <row r="11954" spans="11:11" x14ac:dyDescent="0.25">
      <c r="K11954" s="106">
        <v>5.05</v>
      </c>
    </row>
    <row r="11955" spans="11:11" x14ac:dyDescent="0.25">
      <c r="K11955" s="106">
        <v>5.05</v>
      </c>
    </row>
    <row r="11956" spans="11:11" x14ac:dyDescent="0.25">
      <c r="K11956" s="106">
        <v>5.05</v>
      </c>
    </row>
    <row r="11957" spans="11:11" x14ac:dyDescent="0.25">
      <c r="K11957" s="106">
        <v>5.05</v>
      </c>
    </row>
    <row r="11958" spans="11:11" x14ac:dyDescent="0.25">
      <c r="K11958" s="106">
        <v>5.05</v>
      </c>
    </row>
    <row r="11959" spans="11:11" x14ac:dyDescent="0.25">
      <c r="K11959" s="106">
        <v>5.05</v>
      </c>
    </row>
    <row r="11960" spans="11:11" x14ac:dyDescent="0.25">
      <c r="K11960" s="106">
        <v>5.05</v>
      </c>
    </row>
    <row r="11961" spans="11:11" x14ac:dyDescent="0.25">
      <c r="K11961" s="106">
        <v>5.05</v>
      </c>
    </row>
    <row r="11962" spans="11:11" x14ac:dyDescent="0.25">
      <c r="K11962" s="106">
        <v>5.05</v>
      </c>
    </row>
    <row r="11963" spans="11:11" x14ac:dyDescent="0.25">
      <c r="K11963" s="106">
        <v>5.05</v>
      </c>
    </row>
    <row r="11964" spans="11:11" x14ac:dyDescent="0.25">
      <c r="K11964" s="106">
        <v>5.05</v>
      </c>
    </row>
    <row r="11965" spans="11:11" x14ac:dyDescent="0.25">
      <c r="K11965" s="106">
        <v>5.05</v>
      </c>
    </row>
    <row r="11966" spans="11:11" x14ac:dyDescent="0.25">
      <c r="K11966" s="106">
        <v>5.05</v>
      </c>
    </row>
    <row r="11967" spans="11:11" x14ac:dyDescent="0.25">
      <c r="K11967" s="106">
        <v>5.05</v>
      </c>
    </row>
    <row r="11968" spans="11:11" x14ac:dyDescent="0.25">
      <c r="K11968" s="106">
        <v>5.05</v>
      </c>
    </row>
    <row r="11969" spans="11:11" x14ac:dyDescent="0.25">
      <c r="K11969" s="106">
        <v>5.05</v>
      </c>
    </row>
    <row r="11970" spans="11:11" x14ac:dyDescent="0.25">
      <c r="K11970" s="106">
        <v>5.05</v>
      </c>
    </row>
    <row r="11971" spans="11:11" x14ac:dyDescent="0.25">
      <c r="K11971" s="106">
        <v>5.05</v>
      </c>
    </row>
    <row r="11972" spans="11:11" x14ac:dyDescent="0.25">
      <c r="K11972" s="106">
        <v>5.05</v>
      </c>
    </row>
    <row r="11973" spans="11:11" x14ac:dyDescent="0.25">
      <c r="K11973" s="106">
        <v>5.05</v>
      </c>
    </row>
    <row r="11974" spans="11:11" x14ac:dyDescent="0.25">
      <c r="K11974" s="106">
        <v>5.05</v>
      </c>
    </row>
    <row r="11975" spans="11:11" x14ac:dyDescent="0.25">
      <c r="K11975" s="106">
        <v>5.05</v>
      </c>
    </row>
    <row r="11976" spans="11:11" x14ac:dyDescent="0.25">
      <c r="K11976" s="106">
        <v>5.05</v>
      </c>
    </row>
    <row r="11977" spans="11:11" x14ac:dyDescent="0.25">
      <c r="K11977" s="106">
        <v>5.05</v>
      </c>
    </row>
    <row r="11978" spans="11:11" x14ac:dyDescent="0.25">
      <c r="K11978" s="106">
        <v>5.05</v>
      </c>
    </row>
    <row r="11979" spans="11:11" x14ac:dyDescent="0.25">
      <c r="K11979" s="106">
        <v>5.05</v>
      </c>
    </row>
    <row r="11980" spans="11:11" x14ac:dyDescent="0.25">
      <c r="K11980" s="106">
        <v>5.05</v>
      </c>
    </row>
    <row r="11981" spans="11:11" x14ac:dyDescent="0.25">
      <c r="K11981" s="106">
        <v>5.05</v>
      </c>
    </row>
    <row r="11982" spans="11:11" x14ac:dyDescent="0.25">
      <c r="K11982" s="106">
        <v>5.05</v>
      </c>
    </row>
    <row r="11983" spans="11:11" x14ac:dyDescent="0.25">
      <c r="K11983" s="106">
        <v>5.05</v>
      </c>
    </row>
    <row r="11984" spans="11:11" x14ac:dyDescent="0.25">
      <c r="K11984" s="106">
        <v>5.05</v>
      </c>
    </row>
    <row r="11985" spans="11:11" x14ac:dyDescent="0.25">
      <c r="K11985" s="106">
        <v>5.05</v>
      </c>
    </row>
    <row r="11986" spans="11:11" x14ac:dyDescent="0.25">
      <c r="K11986" s="106">
        <v>5.05</v>
      </c>
    </row>
    <row r="11987" spans="11:11" x14ac:dyDescent="0.25">
      <c r="K11987" s="106">
        <v>5.05</v>
      </c>
    </row>
    <row r="11988" spans="11:11" x14ac:dyDescent="0.25">
      <c r="K11988" s="106">
        <v>5.05</v>
      </c>
    </row>
    <row r="11989" spans="11:11" x14ac:dyDescent="0.25">
      <c r="K11989" s="106">
        <v>5.05</v>
      </c>
    </row>
    <row r="11990" spans="11:11" x14ac:dyDescent="0.25">
      <c r="K11990" s="106">
        <v>5.05</v>
      </c>
    </row>
    <row r="11991" spans="11:11" x14ac:dyDescent="0.25">
      <c r="K11991" s="106">
        <v>5.05</v>
      </c>
    </row>
    <row r="11992" spans="11:11" x14ac:dyDescent="0.25">
      <c r="K11992" s="106">
        <v>5.05</v>
      </c>
    </row>
    <row r="11993" spans="11:11" x14ac:dyDescent="0.25">
      <c r="K11993" s="106">
        <v>5.05</v>
      </c>
    </row>
    <row r="11994" spans="11:11" x14ac:dyDescent="0.25">
      <c r="K11994" s="106">
        <v>5.05</v>
      </c>
    </row>
    <row r="11995" spans="11:11" x14ac:dyDescent="0.25">
      <c r="K11995" s="106">
        <v>5.05</v>
      </c>
    </row>
    <row r="11996" spans="11:11" x14ac:dyDescent="0.25">
      <c r="K11996" s="106">
        <v>5.05</v>
      </c>
    </row>
    <row r="11997" spans="11:11" x14ac:dyDescent="0.25">
      <c r="K11997" s="106">
        <v>5.05</v>
      </c>
    </row>
    <row r="11998" spans="11:11" x14ac:dyDescent="0.25">
      <c r="K11998" s="106">
        <v>5.05</v>
      </c>
    </row>
    <row r="11999" spans="11:11" x14ac:dyDescent="0.25">
      <c r="K11999" s="106">
        <v>5.05</v>
      </c>
    </row>
    <row r="12000" spans="11:11" x14ac:dyDescent="0.25">
      <c r="K12000" s="106">
        <v>5.05</v>
      </c>
    </row>
    <row r="12001" spans="11:11" x14ac:dyDescent="0.25">
      <c r="K12001" s="106">
        <v>5.05</v>
      </c>
    </row>
    <row r="12002" spans="11:11" x14ac:dyDescent="0.25">
      <c r="K12002" s="106">
        <v>5.05</v>
      </c>
    </row>
    <row r="12003" spans="11:11" x14ac:dyDescent="0.25">
      <c r="K12003" s="106">
        <v>5.05</v>
      </c>
    </row>
    <row r="12004" spans="11:11" x14ac:dyDescent="0.25">
      <c r="K12004" s="106">
        <v>5.05</v>
      </c>
    </row>
    <row r="12005" spans="11:11" x14ac:dyDescent="0.25">
      <c r="K12005" s="106">
        <v>5.05</v>
      </c>
    </row>
    <row r="12006" spans="11:11" x14ac:dyDescent="0.25">
      <c r="K12006" s="106">
        <v>5.05</v>
      </c>
    </row>
    <row r="12007" spans="11:11" x14ac:dyDescent="0.25">
      <c r="K12007" s="106">
        <v>5.05</v>
      </c>
    </row>
    <row r="12008" spans="11:11" x14ac:dyDescent="0.25">
      <c r="K12008" s="106">
        <v>5.05</v>
      </c>
    </row>
    <row r="12009" spans="11:11" x14ac:dyDescent="0.25">
      <c r="K12009" s="106">
        <v>5.05</v>
      </c>
    </row>
    <row r="12010" spans="11:11" x14ac:dyDescent="0.25">
      <c r="K12010" s="106">
        <v>5.05</v>
      </c>
    </row>
    <row r="12011" spans="11:11" x14ac:dyDescent="0.25">
      <c r="K12011" s="106">
        <v>5.05</v>
      </c>
    </row>
    <row r="12012" spans="11:11" x14ac:dyDescent="0.25">
      <c r="K12012" s="106">
        <v>5.05</v>
      </c>
    </row>
    <row r="12013" spans="11:11" x14ac:dyDescent="0.25">
      <c r="K12013" s="106">
        <v>5.05</v>
      </c>
    </row>
    <row r="12014" spans="11:11" x14ac:dyDescent="0.25">
      <c r="K12014" s="106">
        <v>5.05</v>
      </c>
    </row>
    <row r="12015" spans="11:11" x14ac:dyDescent="0.25">
      <c r="K12015" s="106">
        <v>5.05</v>
      </c>
    </row>
    <row r="12016" spans="11:11" x14ac:dyDescent="0.25">
      <c r="K12016" s="106">
        <v>5.05</v>
      </c>
    </row>
    <row r="12017" spans="11:11" x14ac:dyDescent="0.25">
      <c r="K12017" s="106">
        <v>5.05</v>
      </c>
    </row>
    <row r="12018" spans="11:11" x14ac:dyDescent="0.25">
      <c r="K12018" s="106">
        <v>5.05</v>
      </c>
    </row>
    <row r="12019" spans="11:11" x14ac:dyDescent="0.25">
      <c r="K12019" s="106">
        <v>5.05</v>
      </c>
    </row>
    <row r="12020" spans="11:11" x14ac:dyDescent="0.25">
      <c r="K12020" s="106">
        <v>5.05</v>
      </c>
    </row>
    <row r="12021" spans="11:11" x14ac:dyDescent="0.25">
      <c r="K12021" s="106">
        <v>5.05</v>
      </c>
    </row>
    <row r="12022" spans="11:11" x14ac:dyDescent="0.25">
      <c r="K12022" s="106">
        <v>5.05</v>
      </c>
    </row>
    <row r="12023" spans="11:11" x14ac:dyDescent="0.25">
      <c r="K12023" s="106">
        <v>5.05</v>
      </c>
    </row>
    <row r="12024" spans="11:11" x14ac:dyDescent="0.25">
      <c r="K12024" s="106">
        <v>5.05</v>
      </c>
    </row>
    <row r="12025" spans="11:11" x14ac:dyDescent="0.25">
      <c r="K12025" s="106">
        <v>5.05</v>
      </c>
    </row>
    <row r="12026" spans="11:11" x14ac:dyDescent="0.25">
      <c r="K12026" s="106">
        <v>5.05</v>
      </c>
    </row>
    <row r="12027" spans="11:11" x14ac:dyDescent="0.25">
      <c r="K12027" s="106">
        <v>5.05</v>
      </c>
    </row>
    <row r="12028" spans="11:11" x14ac:dyDescent="0.25">
      <c r="K12028" s="106">
        <v>5.05</v>
      </c>
    </row>
    <row r="12029" spans="11:11" x14ac:dyDescent="0.25">
      <c r="K12029" s="106">
        <v>5.05</v>
      </c>
    </row>
    <row r="12030" spans="11:11" x14ac:dyDescent="0.25">
      <c r="K12030" s="106">
        <v>5.05</v>
      </c>
    </row>
    <row r="12031" spans="11:11" x14ac:dyDescent="0.25">
      <c r="K12031" s="106">
        <v>5.05</v>
      </c>
    </row>
    <row r="12032" spans="11:11" x14ac:dyDescent="0.25">
      <c r="K12032" s="106">
        <v>5.05</v>
      </c>
    </row>
    <row r="12033" spans="11:11" x14ac:dyDescent="0.25">
      <c r="K12033" s="106">
        <v>5.05</v>
      </c>
    </row>
    <row r="12034" spans="11:11" x14ac:dyDescent="0.25">
      <c r="K12034" s="106">
        <v>5.05</v>
      </c>
    </row>
    <row r="12035" spans="11:11" x14ac:dyDescent="0.25">
      <c r="K12035" s="106">
        <v>5.05</v>
      </c>
    </row>
    <row r="12036" spans="11:11" x14ac:dyDescent="0.25">
      <c r="K12036" s="106">
        <v>5.05</v>
      </c>
    </row>
    <row r="12037" spans="11:11" x14ac:dyDescent="0.25">
      <c r="K12037" s="106">
        <v>5.05</v>
      </c>
    </row>
    <row r="12038" spans="11:11" x14ac:dyDescent="0.25">
      <c r="K12038" s="106">
        <v>5.05</v>
      </c>
    </row>
    <row r="12039" spans="11:11" x14ac:dyDescent="0.25">
      <c r="K12039" s="106">
        <v>5.05</v>
      </c>
    </row>
    <row r="12040" spans="11:11" x14ac:dyDescent="0.25">
      <c r="K12040" s="106">
        <v>5.05</v>
      </c>
    </row>
    <row r="12041" spans="11:11" x14ac:dyDescent="0.25">
      <c r="K12041" s="106">
        <v>5.05</v>
      </c>
    </row>
    <row r="12042" spans="11:11" x14ac:dyDescent="0.25">
      <c r="K12042" s="106">
        <v>5.05</v>
      </c>
    </row>
    <row r="12043" spans="11:11" x14ac:dyDescent="0.25">
      <c r="K12043" s="106">
        <v>5.05</v>
      </c>
    </row>
    <row r="12044" spans="11:11" x14ac:dyDescent="0.25">
      <c r="K12044" s="106">
        <v>5.05</v>
      </c>
    </row>
    <row r="12045" spans="11:11" x14ac:dyDescent="0.25">
      <c r="K12045" s="106">
        <v>5.05</v>
      </c>
    </row>
    <row r="12046" spans="11:11" x14ac:dyDescent="0.25">
      <c r="K12046" s="106">
        <v>5.05</v>
      </c>
    </row>
    <row r="12047" spans="11:11" x14ac:dyDescent="0.25">
      <c r="K12047" s="106">
        <v>5.05</v>
      </c>
    </row>
    <row r="12048" spans="11:11" x14ac:dyDescent="0.25">
      <c r="K12048" s="106">
        <v>5.05</v>
      </c>
    </row>
    <row r="12049" spans="11:11" x14ac:dyDescent="0.25">
      <c r="K12049" s="106">
        <v>5.05</v>
      </c>
    </row>
    <row r="12050" spans="11:11" x14ac:dyDescent="0.25">
      <c r="K12050" s="106">
        <v>5.05</v>
      </c>
    </row>
    <row r="12051" spans="11:11" x14ac:dyDescent="0.25">
      <c r="K12051" s="106">
        <v>5.05</v>
      </c>
    </row>
    <row r="12052" spans="11:11" x14ac:dyDescent="0.25">
      <c r="K12052" s="106">
        <v>5.05</v>
      </c>
    </row>
    <row r="12053" spans="11:11" x14ac:dyDescent="0.25">
      <c r="K12053" s="106">
        <v>5.05</v>
      </c>
    </row>
    <row r="12054" spans="11:11" x14ac:dyDescent="0.25">
      <c r="K12054" s="106">
        <v>5.05</v>
      </c>
    </row>
    <row r="12055" spans="11:11" x14ac:dyDescent="0.25">
      <c r="K12055" s="106">
        <v>5.05</v>
      </c>
    </row>
    <row r="12056" spans="11:11" x14ac:dyDescent="0.25">
      <c r="K12056" s="106">
        <v>5.05</v>
      </c>
    </row>
    <row r="12057" spans="11:11" x14ac:dyDescent="0.25">
      <c r="K12057" s="106">
        <v>5.05</v>
      </c>
    </row>
    <row r="12058" spans="11:11" x14ac:dyDescent="0.25">
      <c r="K12058" s="106">
        <v>5.05</v>
      </c>
    </row>
    <row r="12059" spans="11:11" x14ac:dyDescent="0.25">
      <c r="K12059" s="106">
        <v>5.05</v>
      </c>
    </row>
    <row r="12060" spans="11:11" x14ac:dyDescent="0.25">
      <c r="K12060" s="106">
        <v>5.05</v>
      </c>
    </row>
    <row r="12061" spans="11:11" x14ac:dyDescent="0.25">
      <c r="K12061" s="106">
        <v>5.05</v>
      </c>
    </row>
    <row r="12062" spans="11:11" x14ac:dyDescent="0.25">
      <c r="K12062" s="106">
        <v>5.05</v>
      </c>
    </row>
    <row r="12063" spans="11:11" x14ac:dyDescent="0.25">
      <c r="K12063" s="106">
        <v>5.05</v>
      </c>
    </row>
    <row r="12064" spans="11:11" x14ac:dyDescent="0.25">
      <c r="K12064" s="106">
        <v>5.05</v>
      </c>
    </row>
    <row r="12065" spans="11:11" x14ac:dyDescent="0.25">
      <c r="K12065" s="106">
        <v>5.05</v>
      </c>
    </row>
    <row r="12066" spans="11:11" x14ac:dyDescent="0.25">
      <c r="K12066" s="106">
        <v>5.05</v>
      </c>
    </row>
    <row r="12067" spans="11:11" x14ac:dyDescent="0.25">
      <c r="K12067" s="106">
        <v>5.05</v>
      </c>
    </row>
    <row r="12068" spans="11:11" x14ac:dyDescent="0.25">
      <c r="K12068" s="106">
        <v>5.05</v>
      </c>
    </row>
    <row r="12069" spans="11:11" x14ac:dyDescent="0.25">
      <c r="K12069" s="106">
        <v>5.05</v>
      </c>
    </row>
    <row r="12070" spans="11:11" x14ac:dyDescent="0.25">
      <c r="K12070" s="106">
        <v>5.05</v>
      </c>
    </row>
    <row r="12071" spans="11:11" x14ac:dyDescent="0.25">
      <c r="K12071" s="106">
        <v>5.05</v>
      </c>
    </row>
    <row r="12072" spans="11:11" x14ac:dyDescent="0.25">
      <c r="K12072" s="106">
        <v>5.05</v>
      </c>
    </row>
    <row r="12073" spans="11:11" x14ac:dyDescent="0.25">
      <c r="K12073" s="106">
        <v>5.05</v>
      </c>
    </row>
    <row r="12074" spans="11:11" x14ac:dyDescent="0.25">
      <c r="K12074" s="106">
        <v>5.05</v>
      </c>
    </row>
    <row r="12075" spans="11:11" x14ac:dyDescent="0.25">
      <c r="K12075" s="106">
        <v>5.05</v>
      </c>
    </row>
    <row r="12076" spans="11:11" x14ac:dyDescent="0.25">
      <c r="K12076" s="106">
        <v>5.05</v>
      </c>
    </row>
    <row r="12077" spans="11:11" x14ac:dyDescent="0.25">
      <c r="K12077" s="106">
        <v>5.05</v>
      </c>
    </row>
    <row r="12078" spans="11:11" x14ac:dyDescent="0.25">
      <c r="K12078" s="106">
        <v>5.05</v>
      </c>
    </row>
    <row r="12079" spans="11:11" x14ac:dyDescent="0.25">
      <c r="K12079" s="106">
        <v>5.05</v>
      </c>
    </row>
    <row r="12080" spans="11:11" x14ac:dyDescent="0.25">
      <c r="K12080" s="106">
        <v>5.05</v>
      </c>
    </row>
    <row r="12081" spans="11:11" x14ac:dyDescent="0.25">
      <c r="K12081" s="106">
        <v>5.05</v>
      </c>
    </row>
    <row r="12082" spans="11:11" x14ac:dyDescent="0.25">
      <c r="K12082" s="106">
        <v>5.05</v>
      </c>
    </row>
    <row r="12083" spans="11:11" x14ac:dyDescent="0.25">
      <c r="K12083" s="106">
        <v>5.05</v>
      </c>
    </row>
    <row r="12084" spans="11:11" x14ac:dyDescent="0.25">
      <c r="K12084" s="106">
        <v>5.05</v>
      </c>
    </row>
    <row r="12085" spans="11:11" x14ac:dyDescent="0.25">
      <c r="K12085" s="106">
        <v>5.05</v>
      </c>
    </row>
    <row r="12086" spans="11:11" x14ac:dyDescent="0.25">
      <c r="K12086" s="106">
        <v>5.05</v>
      </c>
    </row>
    <row r="12087" spans="11:11" x14ac:dyDescent="0.25">
      <c r="K12087" s="106">
        <v>5.05</v>
      </c>
    </row>
    <row r="12088" spans="11:11" x14ac:dyDescent="0.25">
      <c r="K12088" s="106">
        <v>5.05</v>
      </c>
    </row>
    <row r="12089" spans="11:11" x14ac:dyDescent="0.25">
      <c r="K12089" s="106">
        <v>5.05</v>
      </c>
    </row>
    <row r="12090" spans="11:11" x14ac:dyDescent="0.25">
      <c r="K12090" s="106">
        <v>5.05</v>
      </c>
    </row>
    <row r="12091" spans="11:11" x14ac:dyDescent="0.25">
      <c r="K12091" s="106">
        <v>5.05</v>
      </c>
    </row>
    <row r="12092" spans="11:11" x14ac:dyDescent="0.25">
      <c r="K12092" s="106">
        <v>5.05</v>
      </c>
    </row>
    <row r="12093" spans="11:11" x14ac:dyDescent="0.25">
      <c r="K12093" s="106">
        <v>5.05</v>
      </c>
    </row>
    <row r="12094" spans="11:11" x14ac:dyDescent="0.25">
      <c r="K12094" s="106">
        <v>5.05</v>
      </c>
    </row>
    <row r="12095" spans="11:11" x14ac:dyDescent="0.25">
      <c r="K12095" s="106">
        <v>5.05</v>
      </c>
    </row>
    <row r="12096" spans="11:11" x14ac:dyDescent="0.25">
      <c r="K12096" s="106">
        <v>5.05</v>
      </c>
    </row>
    <row r="12097" spans="11:11" x14ac:dyDescent="0.25">
      <c r="K12097" s="106">
        <v>5.05</v>
      </c>
    </row>
    <row r="12098" spans="11:11" x14ac:dyDescent="0.25">
      <c r="K12098" s="106">
        <v>5.05</v>
      </c>
    </row>
    <row r="12099" spans="11:11" x14ac:dyDescent="0.25">
      <c r="K12099" s="106">
        <v>5.05</v>
      </c>
    </row>
    <row r="12100" spans="11:11" x14ac:dyDescent="0.25">
      <c r="K12100" s="106">
        <v>5.05</v>
      </c>
    </row>
    <row r="12101" spans="11:11" x14ac:dyDescent="0.25">
      <c r="K12101" s="106">
        <v>5.05</v>
      </c>
    </row>
    <row r="12102" spans="11:11" x14ac:dyDescent="0.25">
      <c r="K12102" s="106">
        <v>5.05</v>
      </c>
    </row>
    <row r="12103" spans="11:11" x14ac:dyDescent="0.25">
      <c r="K12103" s="106">
        <v>5.05</v>
      </c>
    </row>
    <row r="12104" spans="11:11" x14ac:dyDescent="0.25">
      <c r="K12104" s="106">
        <v>5.05</v>
      </c>
    </row>
    <row r="12105" spans="11:11" x14ac:dyDescent="0.25">
      <c r="K12105" s="106">
        <v>5.05</v>
      </c>
    </row>
    <row r="12106" spans="11:11" x14ac:dyDescent="0.25">
      <c r="K12106" s="106">
        <v>5.05</v>
      </c>
    </row>
    <row r="12107" spans="11:11" x14ac:dyDescent="0.25">
      <c r="K12107" s="106">
        <v>5.05</v>
      </c>
    </row>
    <row r="12108" spans="11:11" x14ac:dyDescent="0.25">
      <c r="K12108" s="106">
        <v>5.05</v>
      </c>
    </row>
    <row r="12109" spans="11:11" x14ac:dyDescent="0.25">
      <c r="K12109" s="106">
        <v>5.05</v>
      </c>
    </row>
    <row r="12110" spans="11:11" x14ac:dyDescent="0.25">
      <c r="K12110" s="106">
        <v>5.05</v>
      </c>
    </row>
    <row r="12111" spans="11:11" x14ac:dyDescent="0.25">
      <c r="K12111" s="106">
        <v>5.05</v>
      </c>
    </row>
    <row r="12112" spans="11:11" x14ac:dyDescent="0.25">
      <c r="K12112" s="106">
        <v>5.05</v>
      </c>
    </row>
    <row r="12113" spans="11:11" x14ac:dyDescent="0.25">
      <c r="K12113" s="106">
        <v>5.05</v>
      </c>
    </row>
    <row r="12114" spans="11:11" x14ac:dyDescent="0.25">
      <c r="K12114" s="106">
        <v>5.05</v>
      </c>
    </row>
    <row r="12115" spans="11:11" x14ac:dyDescent="0.25">
      <c r="K12115" s="106">
        <v>5.05</v>
      </c>
    </row>
    <row r="12116" spans="11:11" x14ac:dyDescent="0.25">
      <c r="K12116" s="106">
        <v>5.05</v>
      </c>
    </row>
    <row r="12117" spans="11:11" x14ac:dyDescent="0.25">
      <c r="K12117" s="106">
        <v>5.05</v>
      </c>
    </row>
    <row r="12118" spans="11:11" x14ac:dyDescent="0.25">
      <c r="K12118" s="106">
        <v>5.05</v>
      </c>
    </row>
    <row r="12119" spans="11:11" x14ac:dyDescent="0.25">
      <c r="K12119" s="106">
        <v>5.05</v>
      </c>
    </row>
    <row r="12120" spans="11:11" x14ac:dyDescent="0.25">
      <c r="K12120" s="106">
        <v>5.05</v>
      </c>
    </row>
    <row r="12121" spans="11:11" x14ac:dyDescent="0.25">
      <c r="K12121" s="106">
        <v>5.05</v>
      </c>
    </row>
    <row r="12122" spans="11:11" x14ac:dyDescent="0.25">
      <c r="K12122" s="106">
        <v>5.05</v>
      </c>
    </row>
    <row r="12123" spans="11:11" x14ac:dyDescent="0.25">
      <c r="K12123" s="106">
        <v>5.05</v>
      </c>
    </row>
    <row r="12124" spans="11:11" x14ac:dyDescent="0.25">
      <c r="K12124" s="106">
        <v>5.05</v>
      </c>
    </row>
    <row r="12125" spans="11:11" x14ac:dyDescent="0.25">
      <c r="K12125" s="106">
        <v>5.05</v>
      </c>
    </row>
    <row r="12126" spans="11:11" x14ac:dyDescent="0.25">
      <c r="K12126" s="106">
        <v>5.05</v>
      </c>
    </row>
    <row r="12127" spans="11:11" x14ac:dyDescent="0.25">
      <c r="K12127" s="106">
        <v>5.05</v>
      </c>
    </row>
    <row r="12128" spans="11:11" x14ac:dyDescent="0.25">
      <c r="K12128" s="106">
        <v>5.05</v>
      </c>
    </row>
    <row r="12129" spans="11:11" x14ac:dyDescent="0.25">
      <c r="K12129" s="106">
        <v>5.05</v>
      </c>
    </row>
    <row r="12130" spans="11:11" x14ac:dyDescent="0.25">
      <c r="K12130" s="106">
        <v>5.05</v>
      </c>
    </row>
    <row r="12131" spans="11:11" x14ac:dyDescent="0.25">
      <c r="K12131" s="106">
        <v>5.05</v>
      </c>
    </row>
    <row r="12132" spans="11:11" x14ac:dyDescent="0.25">
      <c r="K12132" s="106">
        <v>5.05</v>
      </c>
    </row>
    <row r="12133" spans="11:11" x14ac:dyDescent="0.25">
      <c r="K12133" s="106">
        <v>5.05</v>
      </c>
    </row>
    <row r="12134" spans="11:11" x14ac:dyDescent="0.25">
      <c r="K12134" s="106">
        <v>5.05</v>
      </c>
    </row>
    <row r="12135" spans="11:11" x14ac:dyDescent="0.25">
      <c r="K12135" s="106">
        <v>5.05</v>
      </c>
    </row>
    <row r="12136" spans="11:11" x14ac:dyDescent="0.25">
      <c r="K12136" s="106">
        <v>5.05</v>
      </c>
    </row>
    <row r="12137" spans="11:11" x14ac:dyDescent="0.25">
      <c r="K12137" s="106">
        <v>5.05</v>
      </c>
    </row>
    <row r="12138" spans="11:11" x14ac:dyDescent="0.25">
      <c r="K12138" s="106">
        <v>5.05</v>
      </c>
    </row>
    <row r="12139" spans="11:11" x14ac:dyDescent="0.25">
      <c r="K12139" s="106">
        <v>5.05</v>
      </c>
    </row>
    <row r="12140" spans="11:11" x14ac:dyDescent="0.25">
      <c r="K12140" s="106">
        <v>5.05</v>
      </c>
    </row>
    <row r="12141" spans="11:11" x14ac:dyDescent="0.25">
      <c r="K12141" s="106">
        <v>5.05</v>
      </c>
    </row>
    <row r="12142" spans="11:11" x14ac:dyDescent="0.25">
      <c r="K12142" s="106">
        <v>5.05</v>
      </c>
    </row>
    <row r="12143" spans="11:11" x14ac:dyDescent="0.25">
      <c r="K12143" s="106">
        <v>5.05</v>
      </c>
    </row>
    <row r="12144" spans="11:11" x14ac:dyDescent="0.25">
      <c r="K12144" s="106">
        <v>5.05</v>
      </c>
    </row>
    <row r="12145" spans="11:11" x14ac:dyDescent="0.25">
      <c r="K12145" s="106">
        <v>5.05</v>
      </c>
    </row>
    <row r="12146" spans="11:11" x14ac:dyDescent="0.25">
      <c r="K12146" s="106">
        <v>5.05</v>
      </c>
    </row>
    <row r="12147" spans="11:11" x14ac:dyDescent="0.25">
      <c r="K12147" s="106">
        <v>5.05</v>
      </c>
    </row>
    <row r="12148" spans="11:11" x14ac:dyDescent="0.25">
      <c r="K12148" s="106">
        <v>5.05</v>
      </c>
    </row>
    <row r="12149" spans="11:11" x14ac:dyDescent="0.25">
      <c r="K12149" s="106">
        <v>5.05</v>
      </c>
    </row>
    <row r="12150" spans="11:11" x14ac:dyDescent="0.25">
      <c r="K12150" s="106">
        <v>5.05</v>
      </c>
    </row>
    <row r="12151" spans="11:11" x14ac:dyDescent="0.25">
      <c r="K12151" s="106">
        <v>5.05</v>
      </c>
    </row>
    <row r="12152" spans="11:11" x14ac:dyDescent="0.25">
      <c r="K12152" s="106">
        <v>5.05</v>
      </c>
    </row>
    <row r="12153" spans="11:11" x14ac:dyDescent="0.25">
      <c r="K12153" s="106">
        <v>5.05</v>
      </c>
    </row>
    <row r="12154" spans="11:11" x14ac:dyDescent="0.25">
      <c r="K12154" s="106">
        <v>5.05</v>
      </c>
    </row>
    <row r="12155" spans="11:11" x14ac:dyDescent="0.25">
      <c r="K12155" s="106">
        <v>5.05</v>
      </c>
    </row>
    <row r="12156" spans="11:11" x14ac:dyDescent="0.25">
      <c r="K12156" s="106">
        <v>5.05</v>
      </c>
    </row>
    <row r="12157" spans="11:11" x14ac:dyDescent="0.25">
      <c r="K12157" s="106">
        <v>5.05</v>
      </c>
    </row>
    <row r="12158" spans="11:11" x14ac:dyDescent="0.25">
      <c r="K12158" s="106">
        <v>5.05</v>
      </c>
    </row>
    <row r="12159" spans="11:11" x14ac:dyDescent="0.25">
      <c r="K12159" s="106">
        <v>5.05</v>
      </c>
    </row>
    <row r="12160" spans="11:11" x14ac:dyDescent="0.25">
      <c r="K12160" s="106">
        <v>5.05</v>
      </c>
    </row>
    <row r="12161" spans="11:11" x14ac:dyDescent="0.25">
      <c r="K12161" s="106">
        <v>5.05</v>
      </c>
    </row>
    <row r="12162" spans="11:11" x14ac:dyDescent="0.25">
      <c r="K12162" s="106">
        <v>5.05</v>
      </c>
    </row>
    <row r="12163" spans="11:11" x14ac:dyDescent="0.25">
      <c r="K12163" s="106">
        <v>5.05</v>
      </c>
    </row>
    <row r="12164" spans="11:11" x14ac:dyDescent="0.25">
      <c r="K12164" s="106">
        <v>5.05</v>
      </c>
    </row>
    <row r="12165" spans="11:11" x14ac:dyDescent="0.25">
      <c r="K12165" s="106">
        <v>5.05</v>
      </c>
    </row>
    <row r="12166" spans="11:11" x14ac:dyDescent="0.25">
      <c r="K12166" s="106">
        <v>5.05</v>
      </c>
    </row>
    <row r="12167" spans="11:11" x14ac:dyDescent="0.25">
      <c r="K12167" s="106">
        <v>5.05</v>
      </c>
    </row>
    <row r="12168" spans="11:11" x14ac:dyDescent="0.25">
      <c r="K12168" s="106">
        <v>5.05</v>
      </c>
    </row>
    <row r="12169" spans="11:11" x14ac:dyDescent="0.25">
      <c r="K12169" s="106">
        <v>5.05</v>
      </c>
    </row>
    <row r="12170" spans="11:11" x14ac:dyDescent="0.25">
      <c r="K12170" s="106">
        <v>5.05</v>
      </c>
    </row>
    <row r="12171" spans="11:11" x14ac:dyDescent="0.25">
      <c r="K12171" s="106">
        <v>5.05</v>
      </c>
    </row>
    <row r="12172" spans="11:11" x14ac:dyDescent="0.25">
      <c r="K12172" s="106">
        <v>5.05</v>
      </c>
    </row>
    <row r="12173" spans="11:11" x14ac:dyDescent="0.25">
      <c r="K12173" s="106">
        <v>5.05</v>
      </c>
    </row>
    <row r="12174" spans="11:11" x14ac:dyDescent="0.25">
      <c r="K12174" s="106">
        <v>5.05</v>
      </c>
    </row>
    <row r="12175" spans="11:11" x14ac:dyDescent="0.25">
      <c r="K12175" s="106">
        <v>5.05</v>
      </c>
    </row>
    <row r="12176" spans="11:11" x14ac:dyDescent="0.25">
      <c r="K12176" s="106">
        <v>5.05</v>
      </c>
    </row>
    <row r="12177" spans="11:11" x14ac:dyDescent="0.25">
      <c r="K12177" s="106">
        <v>5.05</v>
      </c>
    </row>
    <row r="12178" spans="11:11" x14ac:dyDescent="0.25">
      <c r="K12178" s="106">
        <v>5.05</v>
      </c>
    </row>
    <row r="12179" spans="11:11" x14ac:dyDescent="0.25">
      <c r="K12179" s="106">
        <v>5.05</v>
      </c>
    </row>
    <row r="12180" spans="11:11" x14ac:dyDescent="0.25">
      <c r="K12180" s="106">
        <v>5.05</v>
      </c>
    </row>
    <row r="12181" spans="11:11" x14ac:dyDescent="0.25">
      <c r="K12181" s="106">
        <v>5.05</v>
      </c>
    </row>
    <row r="12182" spans="11:11" x14ac:dyDescent="0.25">
      <c r="K12182" s="106">
        <v>5.05</v>
      </c>
    </row>
    <row r="12183" spans="11:11" x14ac:dyDescent="0.25">
      <c r="K12183" s="106">
        <v>5.05</v>
      </c>
    </row>
    <row r="12184" spans="11:11" x14ac:dyDescent="0.25">
      <c r="K12184" s="106">
        <v>5.05</v>
      </c>
    </row>
    <row r="12185" spans="11:11" x14ac:dyDescent="0.25">
      <c r="K12185" s="106">
        <v>5.05</v>
      </c>
    </row>
    <row r="12186" spans="11:11" x14ac:dyDescent="0.25">
      <c r="K12186" s="106">
        <v>5.05</v>
      </c>
    </row>
    <row r="12187" spans="11:11" x14ac:dyDescent="0.25">
      <c r="K12187" s="106">
        <v>5.05</v>
      </c>
    </row>
    <row r="12188" spans="11:11" x14ac:dyDescent="0.25">
      <c r="K12188" s="106">
        <v>5.05</v>
      </c>
    </row>
    <row r="12189" spans="11:11" x14ac:dyDescent="0.25">
      <c r="K12189" s="106">
        <v>5.05</v>
      </c>
    </row>
    <row r="12190" spans="11:11" x14ac:dyDescent="0.25">
      <c r="K12190" s="106">
        <v>5.05</v>
      </c>
    </row>
    <row r="12191" spans="11:11" x14ac:dyDescent="0.25">
      <c r="K12191" s="106">
        <v>5.05</v>
      </c>
    </row>
    <row r="12192" spans="11:11" x14ac:dyDescent="0.25">
      <c r="K12192" s="106">
        <v>5.05</v>
      </c>
    </row>
    <row r="12193" spans="11:11" x14ac:dyDescent="0.25">
      <c r="K12193" s="106">
        <v>5.05</v>
      </c>
    </row>
    <row r="12194" spans="11:11" x14ac:dyDescent="0.25">
      <c r="K12194" s="106">
        <v>5.05</v>
      </c>
    </row>
    <row r="12195" spans="11:11" x14ac:dyDescent="0.25">
      <c r="K12195" s="106">
        <v>5.05</v>
      </c>
    </row>
    <row r="12196" spans="11:11" x14ac:dyDescent="0.25">
      <c r="K12196" s="106">
        <v>5.05</v>
      </c>
    </row>
    <row r="12197" spans="11:11" x14ac:dyDescent="0.25">
      <c r="K12197" s="106">
        <v>5.05</v>
      </c>
    </row>
    <row r="12198" spans="11:11" x14ac:dyDescent="0.25">
      <c r="K12198" s="106">
        <v>5.05</v>
      </c>
    </row>
    <row r="12199" spans="11:11" x14ac:dyDescent="0.25">
      <c r="K12199" s="106">
        <v>5.05</v>
      </c>
    </row>
    <row r="12200" spans="11:11" x14ac:dyDescent="0.25">
      <c r="K12200" s="106">
        <v>5.05</v>
      </c>
    </row>
    <row r="12201" spans="11:11" x14ac:dyDescent="0.25">
      <c r="K12201" s="106">
        <v>5.05</v>
      </c>
    </row>
    <row r="12202" spans="11:11" x14ac:dyDescent="0.25">
      <c r="K12202" s="106">
        <v>5.05</v>
      </c>
    </row>
    <row r="12203" spans="11:11" x14ac:dyDescent="0.25">
      <c r="K12203" s="106">
        <v>5.05</v>
      </c>
    </row>
    <row r="12204" spans="11:11" x14ac:dyDescent="0.25">
      <c r="K12204" s="106">
        <v>5.05</v>
      </c>
    </row>
    <row r="12205" spans="11:11" x14ac:dyDescent="0.25">
      <c r="K12205" s="106">
        <v>5.05</v>
      </c>
    </row>
    <row r="12206" spans="11:11" x14ac:dyDescent="0.25">
      <c r="K12206" s="106">
        <v>5.05</v>
      </c>
    </row>
    <row r="12207" spans="11:11" x14ac:dyDescent="0.25">
      <c r="K12207" s="106">
        <v>5.05</v>
      </c>
    </row>
    <row r="12208" spans="11:11" x14ac:dyDescent="0.25">
      <c r="K12208" s="106">
        <v>5.05</v>
      </c>
    </row>
    <row r="12209" spans="11:11" x14ac:dyDescent="0.25">
      <c r="K12209" s="106">
        <v>5.05</v>
      </c>
    </row>
    <row r="12210" spans="11:11" x14ac:dyDescent="0.25">
      <c r="K12210" s="106">
        <v>5.05</v>
      </c>
    </row>
    <row r="12211" spans="11:11" x14ac:dyDescent="0.25">
      <c r="K12211" s="106">
        <v>5.05</v>
      </c>
    </row>
    <row r="12212" spans="11:11" x14ac:dyDescent="0.25">
      <c r="K12212" s="106">
        <v>5.05</v>
      </c>
    </row>
    <row r="12213" spans="11:11" x14ac:dyDescent="0.25">
      <c r="K12213" s="106">
        <v>5.05</v>
      </c>
    </row>
    <row r="12214" spans="11:11" x14ac:dyDescent="0.25">
      <c r="K12214" s="106">
        <v>5.05</v>
      </c>
    </row>
    <row r="12215" spans="11:11" x14ac:dyDescent="0.25">
      <c r="K12215" s="106">
        <v>5.05</v>
      </c>
    </row>
    <row r="12216" spans="11:11" x14ac:dyDescent="0.25">
      <c r="K12216" s="106">
        <v>5.05</v>
      </c>
    </row>
    <row r="12217" spans="11:11" x14ac:dyDescent="0.25">
      <c r="K12217" s="106">
        <v>5.05</v>
      </c>
    </row>
    <row r="12218" spans="11:11" x14ac:dyDescent="0.25">
      <c r="K12218" s="106">
        <v>5.05</v>
      </c>
    </row>
    <row r="12219" spans="11:11" x14ac:dyDescent="0.25">
      <c r="K12219" s="106">
        <v>5.05</v>
      </c>
    </row>
    <row r="12220" spans="11:11" x14ac:dyDescent="0.25">
      <c r="K12220" s="106">
        <v>5.05</v>
      </c>
    </row>
    <row r="12221" spans="11:11" x14ac:dyDescent="0.25">
      <c r="K12221" s="106">
        <v>5.05</v>
      </c>
    </row>
    <row r="12222" spans="11:11" x14ac:dyDescent="0.25">
      <c r="K12222" s="106">
        <v>5.05</v>
      </c>
    </row>
    <row r="12223" spans="11:11" x14ac:dyDescent="0.25">
      <c r="K12223" s="106">
        <v>5.05</v>
      </c>
    </row>
    <row r="12224" spans="11:11" x14ac:dyDescent="0.25">
      <c r="K12224" s="106">
        <v>5.05</v>
      </c>
    </row>
    <row r="12225" spans="11:11" x14ac:dyDescent="0.25">
      <c r="K12225" s="106">
        <v>5.05</v>
      </c>
    </row>
    <row r="12226" spans="11:11" x14ac:dyDescent="0.25">
      <c r="K12226" s="106">
        <v>5.05</v>
      </c>
    </row>
    <row r="12227" spans="11:11" x14ac:dyDescent="0.25">
      <c r="K12227" s="106">
        <v>5.05</v>
      </c>
    </row>
    <row r="12228" spans="11:11" x14ac:dyDescent="0.25">
      <c r="K12228" s="106">
        <v>5.05</v>
      </c>
    </row>
    <row r="12229" spans="11:11" x14ac:dyDescent="0.25">
      <c r="K12229" s="106">
        <v>5.05</v>
      </c>
    </row>
    <row r="12230" spans="11:11" x14ac:dyDescent="0.25">
      <c r="K12230" s="106">
        <v>5.05</v>
      </c>
    </row>
    <row r="12231" spans="11:11" x14ac:dyDescent="0.25">
      <c r="K12231" s="106">
        <v>5.05</v>
      </c>
    </row>
    <row r="12232" spans="11:11" x14ac:dyDescent="0.25">
      <c r="K12232" s="106">
        <v>5.05</v>
      </c>
    </row>
    <row r="12233" spans="11:11" x14ac:dyDescent="0.25">
      <c r="K12233" s="106">
        <v>5.05</v>
      </c>
    </row>
    <row r="12234" spans="11:11" x14ac:dyDescent="0.25">
      <c r="K12234" s="106">
        <v>5.05</v>
      </c>
    </row>
    <row r="12235" spans="11:11" x14ac:dyDescent="0.25">
      <c r="K12235" s="106">
        <v>5.05</v>
      </c>
    </row>
    <row r="12236" spans="11:11" x14ac:dyDescent="0.25">
      <c r="K12236" s="106">
        <v>5.05</v>
      </c>
    </row>
    <row r="12237" spans="11:11" x14ac:dyDescent="0.25">
      <c r="K12237" s="106">
        <v>5.05</v>
      </c>
    </row>
    <row r="12238" spans="11:11" x14ac:dyDescent="0.25">
      <c r="K12238" s="106">
        <v>5.05</v>
      </c>
    </row>
    <row r="12239" spans="11:11" x14ac:dyDescent="0.25">
      <c r="K12239" s="106">
        <v>5.05</v>
      </c>
    </row>
    <row r="12240" spans="11:11" x14ac:dyDescent="0.25">
      <c r="K12240" s="106">
        <v>5.05</v>
      </c>
    </row>
    <row r="12241" spans="11:11" x14ac:dyDescent="0.25">
      <c r="K12241" s="106">
        <v>5.05</v>
      </c>
    </row>
    <row r="12242" spans="11:11" x14ac:dyDescent="0.25">
      <c r="K12242" s="106">
        <v>5.05</v>
      </c>
    </row>
    <row r="12243" spans="11:11" x14ac:dyDescent="0.25">
      <c r="K12243" s="106">
        <v>5.05</v>
      </c>
    </row>
    <row r="12244" spans="11:11" x14ac:dyDescent="0.25">
      <c r="K12244" s="106">
        <v>5.05</v>
      </c>
    </row>
    <row r="12245" spans="11:11" x14ac:dyDescent="0.25">
      <c r="K12245" s="106">
        <v>5.05</v>
      </c>
    </row>
    <row r="12246" spans="11:11" x14ac:dyDescent="0.25">
      <c r="K12246" s="106">
        <v>5.05</v>
      </c>
    </row>
    <row r="12247" spans="11:11" x14ac:dyDescent="0.25">
      <c r="K12247" s="106">
        <v>5.05</v>
      </c>
    </row>
    <row r="12248" spans="11:11" x14ac:dyDescent="0.25">
      <c r="K12248" s="106">
        <v>5.05</v>
      </c>
    </row>
    <row r="12249" spans="11:11" x14ac:dyDescent="0.25">
      <c r="K12249" s="106">
        <v>5.05</v>
      </c>
    </row>
    <row r="12250" spans="11:11" x14ac:dyDescent="0.25">
      <c r="K12250" s="106">
        <v>5.05</v>
      </c>
    </row>
    <row r="12251" spans="11:11" x14ac:dyDescent="0.25">
      <c r="K12251" s="106">
        <v>5.05</v>
      </c>
    </row>
    <row r="12252" spans="11:11" x14ac:dyDescent="0.25">
      <c r="K12252" s="106">
        <v>5.05</v>
      </c>
    </row>
    <row r="12253" spans="11:11" x14ac:dyDescent="0.25">
      <c r="K12253" s="106">
        <v>5.05</v>
      </c>
    </row>
    <row r="12254" spans="11:11" x14ac:dyDescent="0.25">
      <c r="K12254" s="106">
        <v>5.05</v>
      </c>
    </row>
    <row r="12255" spans="11:11" x14ac:dyDescent="0.25">
      <c r="K12255" s="106">
        <v>5.05</v>
      </c>
    </row>
    <row r="12256" spans="11:11" x14ac:dyDescent="0.25">
      <c r="K12256" s="106">
        <v>5.05</v>
      </c>
    </row>
    <row r="12257" spans="11:11" x14ac:dyDescent="0.25">
      <c r="K12257" s="106">
        <v>5.05</v>
      </c>
    </row>
    <row r="12258" spans="11:11" x14ac:dyDescent="0.25">
      <c r="K12258" s="106">
        <v>5.05</v>
      </c>
    </row>
    <row r="12259" spans="11:11" x14ac:dyDescent="0.25">
      <c r="K12259" s="106">
        <v>5.05</v>
      </c>
    </row>
    <row r="12260" spans="11:11" x14ac:dyDescent="0.25">
      <c r="K12260" s="106">
        <v>5.05</v>
      </c>
    </row>
    <row r="12261" spans="11:11" x14ac:dyDescent="0.25">
      <c r="K12261" s="106">
        <v>5.05</v>
      </c>
    </row>
    <row r="12262" spans="11:11" x14ac:dyDescent="0.25">
      <c r="K12262" s="106">
        <v>5.05</v>
      </c>
    </row>
    <row r="12263" spans="11:11" x14ac:dyDescent="0.25">
      <c r="K12263" s="106">
        <v>5.05</v>
      </c>
    </row>
    <row r="12264" spans="11:11" x14ac:dyDescent="0.25">
      <c r="K12264" s="106">
        <v>5.05</v>
      </c>
    </row>
    <row r="12265" spans="11:11" x14ac:dyDescent="0.25">
      <c r="K12265" s="106">
        <v>5.05</v>
      </c>
    </row>
    <row r="12266" spans="11:11" x14ac:dyDescent="0.25">
      <c r="K12266" s="106">
        <v>5.05</v>
      </c>
    </row>
    <row r="12267" spans="11:11" x14ac:dyDescent="0.25">
      <c r="K12267" s="106">
        <v>5.05</v>
      </c>
    </row>
    <row r="12268" spans="11:11" x14ac:dyDescent="0.25">
      <c r="K12268" s="106">
        <v>5.05</v>
      </c>
    </row>
    <row r="12269" spans="11:11" x14ac:dyDescent="0.25">
      <c r="K12269" s="106">
        <v>5.05</v>
      </c>
    </row>
    <row r="12270" spans="11:11" x14ac:dyDescent="0.25">
      <c r="K12270" s="106">
        <v>5.05</v>
      </c>
    </row>
    <row r="12271" spans="11:11" x14ac:dyDescent="0.25">
      <c r="K12271" s="106">
        <v>5.05</v>
      </c>
    </row>
    <row r="12272" spans="11:11" x14ac:dyDescent="0.25">
      <c r="K12272" s="106">
        <v>5.05</v>
      </c>
    </row>
    <row r="12273" spans="11:11" x14ac:dyDescent="0.25">
      <c r="K12273" s="106">
        <v>5.05</v>
      </c>
    </row>
    <row r="12274" spans="11:11" x14ac:dyDescent="0.25">
      <c r="K12274" s="106">
        <v>5.05</v>
      </c>
    </row>
    <row r="12275" spans="11:11" x14ac:dyDescent="0.25">
      <c r="K12275" s="106">
        <v>5.05</v>
      </c>
    </row>
    <row r="12276" spans="11:11" x14ac:dyDescent="0.25">
      <c r="K12276" s="106">
        <v>5.05</v>
      </c>
    </row>
    <row r="12277" spans="11:11" x14ac:dyDescent="0.25">
      <c r="K12277" s="106">
        <v>5.05</v>
      </c>
    </row>
    <row r="12278" spans="11:11" x14ac:dyDescent="0.25">
      <c r="K12278" s="106">
        <v>5.05</v>
      </c>
    </row>
    <row r="12279" spans="11:11" x14ac:dyDescent="0.25">
      <c r="K12279" s="106">
        <v>5.05</v>
      </c>
    </row>
    <row r="12280" spans="11:11" x14ac:dyDescent="0.25">
      <c r="K12280" s="106">
        <v>5.05</v>
      </c>
    </row>
    <row r="12281" spans="11:11" x14ac:dyDescent="0.25">
      <c r="K12281" s="106">
        <v>5.05</v>
      </c>
    </row>
    <row r="12282" spans="11:11" x14ac:dyDescent="0.25">
      <c r="K12282" s="106">
        <v>5.05</v>
      </c>
    </row>
    <row r="12283" spans="11:11" x14ac:dyDescent="0.25">
      <c r="K12283" s="106">
        <v>5.05</v>
      </c>
    </row>
    <row r="12284" spans="11:11" x14ac:dyDescent="0.25">
      <c r="K12284" s="106">
        <v>5.05</v>
      </c>
    </row>
    <row r="12285" spans="11:11" x14ac:dyDescent="0.25">
      <c r="K12285" s="106">
        <v>5.05</v>
      </c>
    </row>
    <row r="12286" spans="11:11" x14ac:dyDescent="0.25">
      <c r="K12286" s="106">
        <v>5.05</v>
      </c>
    </row>
    <row r="12287" spans="11:11" x14ac:dyDescent="0.25">
      <c r="K12287" s="106">
        <v>5.05</v>
      </c>
    </row>
    <row r="12288" spans="11:11" x14ac:dyDescent="0.25">
      <c r="K12288" s="106">
        <v>5.05</v>
      </c>
    </row>
    <row r="12289" spans="11:11" x14ac:dyDescent="0.25">
      <c r="K12289" s="106">
        <v>5.05</v>
      </c>
    </row>
    <row r="12290" spans="11:11" x14ac:dyDescent="0.25">
      <c r="K12290" s="106">
        <v>5.05</v>
      </c>
    </row>
    <row r="12291" spans="11:11" x14ac:dyDescent="0.25">
      <c r="K12291" s="106">
        <v>5.05</v>
      </c>
    </row>
    <row r="12292" spans="11:11" x14ac:dyDescent="0.25">
      <c r="K12292" s="106">
        <v>5.05</v>
      </c>
    </row>
    <row r="12293" spans="11:11" x14ac:dyDescent="0.25">
      <c r="K12293" s="106">
        <v>5.05</v>
      </c>
    </row>
    <row r="12294" spans="11:11" x14ac:dyDescent="0.25">
      <c r="K12294" s="106">
        <v>5.05</v>
      </c>
    </row>
    <row r="12295" spans="11:11" x14ac:dyDescent="0.25">
      <c r="K12295" s="106">
        <v>5.05</v>
      </c>
    </row>
    <row r="12296" spans="11:11" x14ac:dyDescent="0.25">
      <c r="K12296" s="106">
        <v>5.05</v>
      </c>
    </row>
    <row r="12297" spans="11:11" x14ac:dyDescent="0.25">
      <c r="K12297" s="106">
        <v>5.05</v>
      </c>
    </row>
    <row r="12298" spans="11:11" x14ac:dyDescent="0.25">
      <c r="K12298" s="106">
        <v>5.05</v>
      </c>
    </row>
    <row r="12299" spans="11:11" x14ac:dyDescent="0.25">
      <c r="K12299" s="106">
        <v>5.05</v>
      </c>
    </row>
    <row r="12300" spans="11:11" x14ac:dyDescent="0.25">
      <c r="K12300" s="106">
        <v>5.05</v>
      </c>
    </row>
    <row r="12301" spans="11:11" x14ac:dyDescent="0.25">
      <c r="K12301" s="106">
        <v>5.05</v>
      </c>
    </row>
    <row r="12302" spans="11:11" x14ac:dyDescent="0.25">
      <c r="K12302" s="106">
        <v>5.05</v>
      </c>
    </row>
    <row r="12303" spans="11:11" x14ac:dyDescent="0.25">
      <c r="K12303" s="106">
        <v>5.05</v>
      </c>
    </row>
    <row r="12304" spans="11:11" x14ac:dyDescent="0.25">
      <c r="K12304" s="106">
        <v>5.05</v>
      </c>
    </row>
    <row r="12305" spans="11:11" x14ac:dyDescent="0.25">
      <c r="K12305" s="106">
        <v>5.05</v>
      </c>
    </row>
    <row r="12306" spans="11:11" x14ac:dyDescent="0.25">
      <c r="K12306" s="106">
        <v>5.05</v>
      </c>
    </row>
    <row r="12307" spans="11:11" x14ac:dyDescent="0.25">
      <c r="K12307" s="106">
        <v>5.05</v>
      </c>
    </row>
    <row r="12308" spans="11:11" x14ac:dyDescent="0.25">
      <c r="K12308" s="106">
        <v>5.05</v>
      </c>
    </row>
    <row r="12309" spans="11:11" x14ac:dyDescent="0.25">
      <c r="K12309" s="106">
        <v>5.05</v>
      </c>
    </row>
    <row r="12310" spans="11:11" x14ac:dyDescent="0.25">
      <c r="K12310" s="106">
        <v>5.05</v>
      </c>
    </row>
    <row r="12311" spans="11:11" x14ac:dyDescent="0.25">
      <c r="K12311" s="106">
        <v>5.05</v>
      </c>
    </row>
    <row r="12312" spans="11:11" x14ac:dyDescent="0.25">
      <c r="K12312" s="106">
        <v>5.05</v>
      </c>
    </row>
    <row r="12313" spans="11:11" x14ac:dyDescent="0.25">
      <c r="K12313" s="106">
        <v>5.05</v>
      </c>
    </row>
    <row r="12314" spans="11:11" x14ac:dyDescent="0.25">
      <c r="K12314" s="106">
        <v>5.05</v>
      </c>
    </row>
    <row r="12315" spans="11:11" x14ac:dyDescent="0.25">
      <c r="K12315" s="106">
        <v>5.05</v>
      </c>
    </row>
    <row r="12316" spans="11:11" x14ac:dyDescent="0.25">
      <c r="K12316" s="106">
        <v>5.05</v>
      </c>
    </row>
    <row r="12317" spans="11:11" x14ac:dyDescent="0.25">
      <c r="K12317" s="106">
        <v>5.05</v>
      </c>
    </row>
    <row r="12318" spans="11:11" x14ac:dyDescent="0.25">
      <c r="K12318" s="106">
        <v>5.05</v>
      </c>
    </row>
    <row r="12319" spans="11:11" x14ac:dyDescent="0.25">
      <c r="K12319" s="106">
        <v>5.05</v>
      </c>
    </row>
    <row r="12320" spans="11:11" x14ac:dyDescent="0.25">
      <c r="K12320" s="106">
        <v>5.05</v>
      </c>
    </row>
    <row r="12321" spans="11:11" x14ac:dyDescent="0.25">
      <c r="K12321" s="106">
        <v>5.05</v>
      </c>
    </row>
    <row r="12322" spans="11:11" x14ac:dyDescent="0.25">
      <c r="K12322" s="106">
        <v>5.05</v>
      </c>
    </row>
    <row r="12323" spans="11:11" x14ac:dyDescent="0.25">
      <c r="K12323" s="106">
        <v>5.05</v>
      </c>
    </row>
    <row r="12324" spans="11:11" x14ac:dyDescent="0.25">
      <c r="K12324" s="106">
        <v>5.05</v>
      </c>
    </row>
    <row r="12325" spans="11:11" x14ac:dyDescent="0.25">
      <c r="K12325" s="106">
        <v>5.05</v>
      </c>
    </row>
    <row r="12326" spans="11:11" x14ac:dyDescent="0.25">
      <c r="K12326" s="106">
        <v>5.05</v>
      </c>
    </row>
    <row r="12327" spans="11:11" x14ac:dyDescent="0.25">
      <c r="K12327" s="106">
        <v>5.05</v>
      </c>
    </row>
    <row r="12328" spans="11:11" x14ac:dyDescent="0.25">
      <c r="K12328" s="106">
        <v>5.05</v>
      </c>
    </row>
    <row r="12329" spans="11:11" x14ac:dyDescent="0.25">
      <c r="K12329" s="106">
        <v>5.05</v>
      </c>
    </row>
    <row r="12330" spans="11:11" x14ac:dyDescent="0.25">
      <c r="K12330" s="106">
        <v>5.05</v>
      </c>
    </row>
    <row r="12331" spans="11:11" x14ac:dyDescent="0.25">
      <c r="K12331" s="106">
        <v>5.05</v>
      </c>
    </row>
    <row r="12332" spans="11:11" x14ac:dyDescent="0.25">
      <c r="K12332" s="106">
        <v>5.05</v>
      </c>
    </row>
    <row r="12333" spans="11:11" x14ac:dyDescent="0.25">
      <c r="K12333" s="106">
        <v>5.05</v>
      </c>
    </row>
    <row r="12334" spans="11:11" x14ac:dyDescent="0.25">
      <c r="K12334" s="106">
        <v>5.05</v>
      </c>
    </row>
    <row r="12335" spans="11:11" x14ac:dyDescent="0.25">
      <c r="K12335" s="106">
        <v>5.05</v>
      </c>
    </row>
    <row r="12336" spans="11:11" x14ac:dyDescent="0.25">
      <c r="K12336" s="106">
        <v>5.05</v>
      </c>
    </row>
    <row r="12337" spans="11:11" x14ac:dyDescent="0.25">
      <c r="K12337" s="106">
        <v>5.05</v>
      </c>
    </row>
    <row r="12338" spans="11:11" x14ac:dyDescent="0.25">
      <c r="K12338" s="106">
        <v>5.05</v>
      </c>
    </row>
    <row r="12339" spans="11:11" x14ac:dyDescent="0.25">
      <c r="K12339" s="106">
        <v>5.05</v>
      </c>
    </row>
    <row r="12340" spans="11:11" x14ac:dyDescent="0.25">
      <c r="K12340" s="106">
        <v>5.05</v>
      </c>
    </row>
    <row r="12341" spans="11:11" x14ac:dyDescent="0.25">
      <c r="K12341" s="106">
        <v>5.05</v>
      </c>
    </row>
    <row r="12342" spans="11:11" x14ac:dyDescent="0.25">
      <c r="K12342" s="106">
        <v>5.05</v>
      </c>
    </row>
    <row r="12343" spans="11:11" x14ac:dyDescent="0.25">
      <c r="K12343" s="106">
        <v>5.05</v>
      </c>
    </row>
    <row r="12344" spans="11:11" x14ac:dyDescent="0.25">
      <c r="K12344" s="106">
        <v>5.05</v>
      </c>
    </row>
    <row r="12345" spans="11:11" x14ac:dyDescent="0.25">
      <c r="K12345" s="106">
        <v>5.05</v>
      </c>
    </row>
    <row r="12346" spans="11:11" x14ac:dyDescent="0.25">
      <c r="K12346" s="106">
        <v>5.05</v>
      </c>
    </row>
    <row r="12347" spans="11:11" x14ac:dyDescent="0.25">
      <c r="K12347" s="106">
        <v>5.05</v>
      </c>
    </row>
    <row r="12348" spans="11:11" x14ac:dyDescent="0.25">
      <c r="K12348" s="106">
        <v>5.05</v>
      </c>
    </row>
    <row r="12349" spans="11:11" x14ac:dyDescent="0.25">
      <c r="K12349" s="106">
        <v>5.05</v>
      </c>
    </row>
    <row r="12350" spans="11:11" x14ac:dyDescent="0.25">
      <c r="K12350" s="106">
        <v>5.05</v>
      </c>
    </row>
    <row r="12351" spans="11:11" x14ac:dyDescent="0.25">
      <c r="K12351" s="106">
        <v>5.05</v>
      </c>
    </row>
    <row r="12352" spans="11:11" x14ac:dyDescent="0.25">
      <c r="K12352" s="106">
        <v>5.05</v>
      </c>
    </row>
    <row r="12353" spans="11:11" x14ac:dyDescent="0.25">
      <c r="K12353" s="106">
        <v>5.05</v>
      </c>
    </row>
    <row r="12354" spans="11:11" x14ac:dyDescent="0.25">
      <c r="K12354" s="106">
        <v>5.05</v>
      </c>
    </row>
    <row r="12355" spans="11:11" x14ac:dyDescent="0.25">
      <c r="K12355" s="106">
        <v>5.05</v>
      </c>
    </row>
    <row r="12356" spans="11:11" x14ac:dyDescent="0.25">
      <c r="K12356" s="106">
        <v>5.05</v>
      </c>
    </row>
    <row r="12357" spans="11:11" x14ac:dyDescent="0.25">
      <c r="K12357" s="106">
        <v>5.05</v>
      </c>
    </row>
    <row r="12358" spans="11:11" x14ac:dyDescent="0.25">
      <c r="K12358" s="106">
        <v>5.05</v>
      </c>
    </row>
    <row r="12359" spans="11:11" x14ac:dyDescent="0.25">
      <c r="K12359" s="106">
        <v>5.05</v>
      </c>
    </row>
    <row r="12360" spans="11:11" x14ac:dyDescent="0.25">
      <c r="K12360" s="106">
        <v>5.05</v>
      </c>
    </row>
    <row r="12361" spans="11:11" x14ac:dyDescent="0.25">
      <c r="K12361" s="106">
        <v>5.05</v>
      </c>
    </row>
    <row r="12362" spans="11:11" x14ac:dyDescent="0.25">
      <c r="K12362" s="106">
        <v>5.05</v>
      </c>
    </row>
    <row r="12363" spans="11:11" x14ac:dyDescent="0.25">
      <c r="K12363" s="106">
        <v>5.05</v>
      </c>
    </row>
    <row r="12364" spans="11:11" x14ac:dyDescent="0.25">
      <c r="K12364" s="106">
        <v>5.05</v>
      </c>
    </row>
    <row r="12365" spans="11:11" x14ac:dyDescent="0.25">
      <c r="K12365" s="106">
        <v>5.05</v>
      </c>
    </row>
    <row r="12366" spans="11:11" x14ac:dyDescent="0.25">
      <c r="K12366" s="106">
        <v>5.05</v>
      </c>
    </row>
    <row r="12367" spans="11:11" x14ac:dyDescent="0.25">
      <c r="K12367" s="106">
        <v>5.05</v>
      </c>
    </row>
    <row r="12368" spans="11:11" x14ac:dyDescent="0.25">
      <c r="K12368" s="106">
        <v>5.05</v>
      </c>
    </row>
    <row r="12369" spans="11:11" x14ac:dyDescent="0.25">
      <c r="K12369" s="106">
        <v>5.05</v>
      </c>
    </row>
    <row r="12370" spans="11:11" x14ac:dyDescent="0.25">
      <c r="K12370" s="106">
        <v>5.05</v>
      </c>
    </row>
    <row r="12371" spans="11:11" x14ac:dyDescent="0.25">
      <c r="K12371" s="106">
        <v>5.05</v>
      </c>
    </row>
    <row r="12372" spans="11:11" x14ac:dyDescent="0.25">
      <c r="K12372" s="106">
        <v>5.05</v>
      </c>
    </row>
    <row r="12373" spans="11:11" x14ac:dyDescent="0.25">
      <c r="K12373" s="106">
        <v>5.05</v>
      </c>
    </row>
    <row r="12374" spans="11:11" x14ac:dyDescent="0.25">
      <c r="K12374" s="106">
        <v>5.05</v>
      </c>
    </row>
    <row r="12375" spans="11:11" x14ac:dyDescent="0.25">
      <c r="K12375" s="106">
        <v>5.05</v>
      </c>
    </row>
    <row r="12376" spans="11:11" x14ac:dyDescent="0.25">
      <c r="K12376" s="106">
        <v>5.05</v>
      </c>
    </row>
    <row r="12377" spans="11:11" x14ac:dyDescent="0.25">
      <c r="K12377" s="106">
        <v>5.05</v>
      </c>
    </row>
    <row r="12378" spans="11:11" x14ac:dyDescent="0.25">
      <c r="K12378" s="106">
        <v>5.05</v>
      </c>
    </row>
    <row r="12379" spans="11:11" x14ac:dyDescent="0.25">
      <c r="K12379" s="106">
        <v>5.05</v>
      </c>
    </row>
    <row r="12380" spans="11:11" x14ac:dyDescent="0.25">
      <c r="K12380" s="106">
        <v>5.05</v>
      </c>
    </row>
    <row r="12381" spans="11:11" x14ac:dyDescent="0.25">
      <c r="K12381" s="106">
        <v>5.05</v>
      </c>
    </row>
    <row r="12382" spans="11:11" x14ac:dyDescent="0.25">
      <c r="K12382" s="106">
        <v>5.05</v>
      </c>
    </row>
    <row r="12383" spans="11:11" x14ac:dyDescent="0.25">
      <c r="K12383" s="106">
        <v>5.05</v>
      </c>
    </row>
    <row r="12384" spans="11:11" x14ac:dyDescent="0.25">
      <c r="K12384" s="106">
        <v>5.05</v>
      </c>
    </row>
    <row r="12385" spans="11:11" x14ac:dyDescent="0.25">
      <c r="K12385" s="106">
        <v>5.05</v>
      </c>
    </row>
    <row r="12386" spans="11:11" x14ac:dyDescent="0.25">
      <c r="K12386" s="106">
        <v>5.05</v>
      </c>
    </row>
    <row r="12387" spans="11:11" x14ac:dyDescent="0.25">
      <c r="K12387" s="106">
        <v>5.05</v>
      </c>
    </row>
    <row r="12388" spans="11:11" x14ac:dyDescent="0.25">
      <c r="K12388" s="106">
        <v>5.05</v>
      </c>
    </row>
    <row r="12389" spans="11:11" x14ac:dyDescent="0.25">
      <c r="K12389" s="106">
        <v>5.05</v>
      </c>
    </row>
    <row r="12390" spans="11:11" x14ac:dyDescent="0.25">
      <c r="K12390" s="106">
        <v>5.05</v>
      </c>
    </row>
    <row r="12391" spans="11:11" x14ac:dyDescent="0.25">
      <c r="K12391" s="106">
        <v>5.05</v>
      </c>
    </row>
    <row r="12392" spans="11:11" x14ac:dyDescent="0.25">
      <c r="K12392" s="106">
        <v>5.05</v>
      </c>
    </row>
    <row r="12393" spans="11:11" x14ac:dyDescent="0.25">
      <c r="K12393" s="106">
        <v>5.05</v>
      </c>
    </row>
    <row r="12394" spans="11:11" x14ac:dyDescent="0.25">
      <c r="K12394" s="106">
        <v>5.05</v>
      </c>
    </row>
    <row r="12395" spans="11:11" x14ac:dyDescent="0.25">
      <c r="K12395" s="106">
        <v>5.05</v>
      </c>
    </row>
    <row r="12396" spans="11:11" x14ac:dyDescent="0.25">
      <c r="K12396" s="106">
        <v>5.05</v>
      </c>
    </row>
    <row r="12397" spans="11:11" x14ac:dyDescent="0.25">
      <c r="K12397" s="106">
        <v>5.05</v>
      </c>
    </row>
    <row r="12398" spans="11:11" x14ac:dyDescent="0.25">
      <c r="K12398" s="106">
        <v>5.05</v>
      </c>
    </row>
    <row r="12399" spans="11:11" x14ac:dyDescent="0.25">
      <c r="K12399" s="106">
        <v>5.05</v>
      </c>
    </row>
    <row r="12400" spans="11:11" x14ac:dyDescent="0.25">
      <c r="K12400" s="106">
        <v>5.05</v>
      </c>
    </row>
    <row r="12401" spans="11:11" x14ac:dyDescent="0.25">
      <c r="K12401" s="106">
        <v>5.05</v>
      </c>
    </row>
    <row r="12402" spans="11:11" x14ac:dyDescent="0.25">
      <c r="K12402" s="106">
        <v>5.05</v>
      </c>
    </row>
    <row r="12403" spans="11:11" x14ac:dyDescent="0.25">
      <c r="K12403" s="106">
        <v>5.05</v>
      </c>
    </row>
    <row r="12404" spans="11:11" x14ac:dyDescent="0.25">
      <c r="K12404" s="106">
        <v>5.05</v>
      </c>
    </row>
    <row r="12405" spans="11:11" x14ac:dyDescent="0.25">
      <c r="K12405" s="106">
        <v>5.05</v>
      </c>
    </row>
    <row r="12406" spans="11:11" x14ac:dyDescent="0.25">
      <c r="K12406" s="106">
        <v>5.05</v>
      </c>
    </row>
    <row r="12407" spans="11:11" x14ac:dyDescent="0.25">
      <c r="K12407" s="106">
        <v>5.05</v>
      </c>
    </row>
    <row r="12408" spans="11:11" x14ac:dyDescent="0.25">
      <c r="K12408" s="106">
        <v>5.05</v>
      </c>
    </row>
    <row r="12409" spans="11:11" x14ac:dyDescent="0.25">
      <c r="K12409" s="106">
        <v>5.05</v>
      </c>
    </row>
    <row r="12410" spans="11:11" x14ac:dyDescent="0.25">
      <c r="K12410" s="106">
        <v>5.05</v>
      </c>
    </row>
    <row r="12411" spans="11:11" x14ac:dyDescent="0.25">
      <c r="K12411" s="106">
        <v>5.05</v>
      </c>
    </row>
    <row r="12412" spans="11:11" x14ac:dyDescent="0.25">
      <c r="K12412" s="106">
        <v>5.05</v>
      </c>
    </row>
    <row r="12413" spans="11:11" x14ac:dyDescent="0.25">
      <c r="K12413" s="106">
        <v>5.05</v>
      </c>
    </row>
    <row r="12414" spans="11:11" x14ac:dyDescent="0.25">
      <c r="K12414" s="106">
        <v>5.05</v>
      </c>
    </row>
    <row r="12415" spans="11:11" x14ac:dyDescent="0.25">
      <c r="K12415" s="106">
        <v>5.05</v>
      </c>
    </row>
    <row r="12416" spans="11:11" x14ac:dyDescent="0.25">
      <c r="K12416" s="106">
        <v>5.05</v>
      </c>
    </row>
    <row r="12417" spans="11:11" x14ac:dyDescent="0.25">
      <c r="K12417" s="106">
        <v>5.05</v>
      </c>
    </row>
    <row r="12418" spans="11:11" x14ac:dyDescent="0.25">
      <c r="K12418" s="106">
        <v>5.05</v>
      </c>
    </row>
    <row r="12419" spans="11:11" x14ac:dyDescent="0.25">
      <c r="K12419" s="106">
        <v>5.05</v>
      </c>
    </row>
    <row r="12420" spans="11:11" x14ac:dyDescent="0.25">
      <c r="K12420" s="106">
        <v>5.05</v>
      </c>
    </row>
    <row r="12421" spans="11:11" x14ac:dyDescent="0.25">
      <c r="K12421" s="106">
        <v>5.05</v>
      </c>
    </row>
    <row r="12422" spans="11:11" x14ac:dyDescent="0.25">
      <c r="K12422" s="106">
        <v>5.05</v>
      </c>
    </row>
    <row r="12423" spans="11:11" x14ac:dyDescent="0.25">
      <c r="K12423" s="106">
        <v>5.05</v>
      </c>
    </row>
    <row r="12424" spans="11:11" x14ac:dyDescent="0.25">
      <c r="K12424" s="106">
        <v>5.05</v>
      </c>
    </row>
    <row r="12425" spans="11:11" x14ac:dyDescent="0.25">
      <c r="K12425" s="106">
        <v>5.05</v>
      </c>
    </row>
    <row r="12426" spans="11:11" x14ac:dyDescent="0.25">
      <c r="K12426" s="106">
        <v>5.05</v>
      </c>
    </row>
    <row r="12427" spans="11:11" x14ac:dyDescent="0.25">
      <c r="K12427" s="106">
        <v>5.05</v>
      </c>
    </row>
    <row r="12428" spans="11:11" x14ac:dyDescent="0.25">
      <c r="K12428" s="106">
        <v>5.05</v>
      </c>
    </row>
    <row r="12429" spans="11:11" x14ac:dyDescent="0.25">
      <c r="K12429" s="106">
        <v>5.05</v>
      </c>
    </row>
    <row r="12430" spans="11:11" x14ac:dyDescent="0.25">
      <c r="K12430" s="106">
        <v>5.05</v>
      </c>
    </row>
    <row r="12431" spans="11:11" x14ac:dyDescent="0.25">
      <c r="K12431" s="106">
        <v>5.05</v>
      </c>
    </row>
    <row r="12432" spans="11:11" x14ac:dyDescent="0.25">
      <c r="K12432" s="106">
        <v>5.05</v>
      </c>
    </row>
    <row r="12433" spans="11:11" x14ac:dyDescent="0.25">
      <c r="K12433" s="106">
        <v>5.05</v>
      </c>
    </row>
    <row r="12434" spans="11:11" x14ac:dyDescent="0.25">
      <c r="K12434" s="106">
        <v>5.05</v>
      </c>
    </row>
    <row r="12435" spans="11:11" x14ac:dyDescent="0.25">
      <c r="K12435" s="106">
        <v>5.05</v>
      </c>
    </row>
    <row r="12436" spans="11:11" x14ac:dyDescent="0.25">
      <c r="K12436" s="106">
        <v>5.05</v>
      </c>
    </row>
    <row r="12437" spans="11:11" x14ac:dyDescent="0.25">
      <c r="K12437" s="106">
        <v>5.05</v>
      </c>
    </row>
    <row r="12438" spans="11:11" x14ac:dyDescent="0.25">
      <c r="K12438" s="106">
        <v>5.05</v>
      </c>
    </row>
    <row r="12439" spans="11:11" x14ac:dyDescent="0.25">
      <c r="K12439" s="106">
        <v>5.05</v>
      </c>
    </row>
    <row r="12440" spans="11:11" x14ac:dyDescent="0.25">
      <c r="K12440" s="106">
        <v>5.05</v>
      </c>
    </row>
    <row r="12441" spans="11:11" x14ac:dyDescent="0.25">
      <c r="K12441" s="106">
        <v>5.05</v>
      </c>
    </row>
    <row r="12442" spans="11:11" x14ac:dyDescent="0.25">
      <c r="K12442" s="106">
        <v>5.05</v>
      </c>
    </row>
    <row r="12443" spans="11:11" x14ac:dyDescent="0.25">
      <c r="K12443" s="106">
        <v>5.05</v>
      </c>
    </row>
    <row r="12444" spans="11:11" x14ac:dyDescent="0.25">
      <c r="K12444" s="106">
        <v>5.05</v>
      </c>
    </row>
    <row r="12445" spans="11:11" x14ac:dyDescent="0.25">
      <c r="K12445" s="106">
        <v>5.05</v>
      </c>
    </row>
    <row r="12446" spans="11:11" x14ac:dyDescent="0.25">
      <c r="K12446" s="106">
        <v>5.05</v>
      </c>
    </row>
    <row r="12447" spans="11:11" x14ac:dyDescent="0.25">
      <c r="K12447" s="106">
        <v>5.05</v>
      </c>
    </row>
    <row r="12448" spans="11:11" x14ac:dyDescent="0.25">
      <c r="K12448" s="106">
        <v>5.05</v>
      </c>
    </row>
    <row r="12449" spans="11:11" x14ac:dyDescent="0.25">
      <c r="K12449" s="106">
        <v>5.05</v>
      </c>
    </row>
    <row r="12450" spans="11:11" x14ac:dyDescent="0.25">
      <c r="K12450" s="106">
        <v>5.05</v>
      </c>
    </row>
    <row r="12451" spans="11:11" x14ac:dyDescent="0.25">
      <c r="K12451" s="106">
        <v>5.05</v>
      </c>
    </row>
    <row r="12452" spans="11:11" x14ac:dyDescent="0.25">
      <c r="K12452" s="106">
        <v>5.05</v>
      </c>
    </row>
    <row r="12453" spans="11:11" x14ac:dyDescent="0.25">
      <c r="K12453" s="106">
        <v>5.05</v>
      </c>
    </row>
    <row r="12454" spans="11:11" x14ac:dyDescent="0.25">
      <c r="K12454" s="106">
        <v>5.05</v>
      </c>
    </row>
    <row r="12455" spans="11:11" x14ac:dyDescent="0.25">
      <c r="K12455" s="106">
        <v>5.05</v>
      </c>
    </row>
    <row r="12456" spans="11:11" x14ac:dyDescent="0.25">
      <c r="K12456" s="106">
        <v>5.05</v>
      </c>
    </row>
    <row r="12457" spans="11:11" x14ac:dyDescent="0.25">
      <c r="K12457" s="106">
        <v>5.05</v>
      </c>
    </row>
    <row r="12458" spans="11:11" x14ac:dyDescent="0.25">
      <c r="K12458" s="106">
        <v>5.05</v>
      </c>
    </row>
    <row r="12459" spans="11:11" x14ac:dyDescent="0.25">
      <c r="K12459" s="106">
        <v>5.05</v>
      </c>
    </row>
    <row r="12460" spans="11:11" x14ac:dyDescent="0.25">
      <c r="K12460" s="106">
        <v>5.05</v>
      </c>
    </row>
    <row r="12461" spans="11:11" x14ac:dyDescent="0.25">
      <c r="K12461" s="106">
        <v>5.05</v>
      </c>
    </row>
    <row r="12462" spans="11:11" x14ac:dyDescent="0.25">
      <c r="K12462" s="106">
        <v>5.05</v>
      </c>
    </row>
    <row r="12463" spans="11:11" x14ac:dyDescent="0.25">
      <c r="K12463" s="106">
        <v>5.05</v>
      </c>
    </row>
    <row r="12464" spans="11:11" x14ac:dyDescent="0.25">
      <c r="K12464" s="106">
        <v>5.05</v>
      </c>
    </row>
    <row r="12465" spans="11:11" x14ac:dyDescent="0.25">
      <c r="K12465" s="106">
        <v>5.05</v>
      </c>
    </row>
    <row r="12466" spans="11:11" x14ac:dyDescent="0.25">
      <c r="K12466" s="106">
        <v>5.05</v>
      </c>
    </row>
    <row r="12467" spans="11:11" x14ac:dyDescent="0.25">
      <c r="K12467" s="106">
        <v>5.05</v>
      </c>
    </row>
    <row r="12468" spans="11:11" x14ac:dyDescent="0.25">
      <c r="K12468" s="106">
        <v>5.05</v>
      </c>
    </row>
    <row r="12469" spans="11:11" x14ac:dyDescent="0.25">
      <c r="K12469" s="106">
        <v>5.05</v>
      </c>
    </row>
    <row r="12470" spans="11:11" x14ac:dyDescent="0.25">
      <c r="K12470" s="106">
        <v>5.05</v>
      </c>
    </row>
    <row r="12471" spans="11:11" x14ac:dyDescent="0.25">
      <c r="K12471" s="106">
        <v>5.05</v>
      </c>
    </row>
    <row r="12472" spans="11:11" x14ac:dyDescent="0.25">
      <c r="K12472" s="106">
        <v>5.05</v>
      </c>
    </row>
    <row r="12473" spans="11:11" x14ac:dyDescent="0.25">
      <c r="K12473" s="106">
        <v>5.05</v>
      </c>
    </row>
    <row r="12474" spans="11:11" x14ac:dyDescent="0.25">
      <c r="K12474" s="106">
        <v>5.05</v>
      </c>
    </row>
    <row r="12475" spans="11:11" x14ac:dyDescent="0.25">
      <c r="K12475" s="106">
        <v>5.05</v>
      </c>
    </row>
    <row r="12476" spans="11:11" x14ac:dyDescent="0.25">
      <c r="K12476" s="106">
        <v>5.05</v>
      </c>
    </row>
    <row r="12477" spans="11:11" x14ac:dyDescent="0.25">
      <c r="K12477" s="106">
        <v>5.05</v>
      </c>
    </row>
    <row r="12478" spans="11:11" x14ac:dyDescent="0.25">
      <c r="K12478" s="106">
        <v>5.05</v>
      </c>
    </row>
    <row r="12479" spans="11:11" x14ac:dyDescent="0.25">
      <c r="K12479" s="106">
        <v>5.05</v>
      </c>
    </row>
    <row r="12480" spans="11:11" x14ac:dyDescent="0.25">
      <c r="K12480" s="106">
        <v>5.05</v>
      </c>
    </row>
    <row r="12481" spans="11:11" x14ac:dyDescent="0.25">
      <c r="K12481" s="106">
        <v>5.05</v>
      </c>
    </row>
    <row r="12482" spans="11:11" x14ac:dyDescent="0.25">
      <c r="K12482" s="106">
        <v>5.05</v>
      </c>
    </row>
    <row r="12483" spans="11:11" x14ac:dyDescent="0.25">
      <c r="K12483" s="106">
        <v>5.05</v>
      </c>
    </row>
    <row r="12484" spans="11:11" x14ac:dyDescent="0.25">
      <c r="K12484" s="106">
        <v>5.05</v>
      </c>
    </row>
    <row r="12485" spans="11:11" x14ac:dyDescent="0.25">
      <c r="K12485" s="106">
        <v>5.05</v>
      </c>
    </row>
    <row r="12486" spans="11:11" x14ac:dyDescent="0.25">
      <c r="K12486" s="106">
        <v>5.05</v>
      </c>
    </row>
    <row r="12487" spans="11:11" x14ac:dyDescent="0.25">
      <c r="K12487" s="106">
        <v>5.05</v>
      </c>
    </row>
    <row r="12488" spans="11:11" x14ac:dyDescent="0.25">
      <c r="K12488" s="106">
        <v>5.05</v>
      </c>
    </row>
    <row r="12489" spans="11:11" x14ac:dyDescent="0.25">
      <c r="K12489" s="106">
        <v>5.05</v>
      </c>
    </row>
    <row r="12490" spans="11:11" x14ac:dyDescent="0.25">
      <c r="K12490" s="106">
        <v>5.05</v>
      </c>
    </row>
    <row r="12491" spans="11:11" x14ac:dyDescent="0.25">
      <c r="K12491" s="106">
        <v>5.05</v>
      </c>
    </row>
    <row r="12492" spans="11:11" x14ac:dyDescent="0.25">
      <c r="K12492" s="106">
        <v>5.05</v>
      </c>
    </row>
    <row r="12493" spans="11:11" x14ac:dyDescent="0.25">
      <c r="K12493" s="106">
        <v>5.05</v>
      </c>
    </row>
    <row r="12494" spans="11:11" x14ac:dyDescent="0.25">
      <c r="K12494" s="106">
        <v>5.05</v>
      </c>
    </row>
    <row r="12495" spans="11:11" x14ac:dyDescent="0.25">
      <c r="K12495" s="106">
        <v>5.05</v>
      </c>
    </row>
    <row r="12496" spans="11:11" x14ac:dyDescent="0.25">
      <c r="K12496" s="106">
        <v>5.05</v>
      </c>
    </row>
    <row r="12497" spans="11:11" x14ac:dyDescent="0.25">
      <c r="K12497" s="106">
        <v>5.05</v>
      </c>
    </row>
    <row r="12498" spans="11:11" x14ac:dyDescent="0.25">
      <c r="K12498" s="106">
        <v>5.05</v>
      </c>
    </row>
    <row r="12499" spans="11:11" x14ac:dyDescent="0.25">
      <c r="K12499" s="106">
        <v>5.05</v>
      </c>
    </row>
    <row r="12500" spans="11:11" x14ac:dyDescent="0.25">
      <c r="K12500" s="106">
        <v>5.05</v>
      </c>
    </row>
    <row r="12501" spans="11:11" x14ac:dyDescent="0.25">
      <c r="K12501" s="106">
        <v>5.05</v>
      </c>
    </row>
    <row r="12502" spans="11:11" x14ac:dyDescent="0.25">
      <c r="K12502" s="106">
        <v>5.05</v>
      </c>
    </row>
    <row r="12503" spans="11:11" x14ac:dyDescent="0.25">
      <c r="K12503" s="106">
        <v>5.05</v>
      </c>
    </row>
    <row r="12504" spans="11:11" x14ac:dyDescent="0.25">
      <c r="K12504" s="106">
        <v>5.05</v>
      </c>
    </row>
    <row r="12505" spans="11:11" x14ac:dyDescent="0.25">
      <c r="K12505" s="106">
        <v>5.05</v>
      </c>
    </row>
    <row r="12506" spans="11:11" x14ac:dyDescent="0.25">
      <c r="K12506" s="106">
        <v>5.05</v>
      </c>
    </row>
    <row r="12507" spans="11:11" x14ac:dyDescent="0.25">
      <c r="K12507" s="106">
        <v>5.05</v>
      </c>
    </row>
    <row r="12508" spans="11:11" x14ac:dyDescent="0.25">
      <c r="K12508" s="106">
        <v>5.05</v>
      </c>
    </row>
    <row r="12509" spans="11:11" x14ac:dyDescent="0.25">
      <c r="K12509" s="106">
        <v>5.05</v>
      </c>
    </row>
    <row r="12510" spans="11:11" x14ac:dyDescent="0.25">
      <c r="K12510" s="106">
        <v>5.05</v>
      </c>
    </row>
    <row r="12511" spans="11:11" x14ac:dyDescent="0.25">
      <c r="K12511" s="106">
        <v>5.05</v>
      </c>
    </row>
    <row r="12512" spans="11:11" x14ac:dyDescent="0.25">
      <c r="K12512" s="106">
        <v>5.05</v>
      </c>
    </row>
    <row r="12513" spans="11:11" x14ac:dyDescent="0.25">
      <c r="K12513" s="106">
        <v>5.05</v>
      </c>
    </row>
    <row r="12514" spans="11:11" x14ac:dyDescent="0.25">
      <c r="K12514" s="106">
        <v>5.05</v>
      </c>
    </row>
    <row r="12515" spans="11:11" x14ac:dyDescent="0.25">
      <c r="K12515" s="106">
        <v>5.05</v>
      </c>
    </row>
    <row r="12516" spans="11:11" x14ac:dyDescent="0.25">
      <c r="K12516" s="106">
        <v>5.05</v>
      </c>
    </row>
    <row r="12517" spans="11:11" x14ac:dyDescent="0.25">
      <c r="K12517" s="106">
        <v>5.05</v>
      </c>
    </row>
    <row r="12518" spans="11:11" x14ac:dyDescent="0.25">
      <c r="K12518" s="106">
        <v>5.05</v>
      </c>
    </row>
    <row r="12519" spans="11:11" x14ac:dyDescent="0.25">
      <c r="K12519" s="106">
        <v>5.05</v>
      </c>
    </row>
    <row r="12520" spans="11:11" x14ac:dyDescent="0.25">
      <c r="K12520" s="106">
        <v>5.05</v>
      </c>
    </row>
    <row r="12521" spans="11:11" x14ac:dyDescent="0.25">
      <c r="K12521" s="106">
        <v>5.05</v>
      </c>
    </row>
    <row r="12522" spans="11:11" x14ac:dyDescent="0.25">
      <c r="K12522" s="106">
        <v>5.05</v>
      </c>
    </row>
    <row r="12523" spans="11:11" x14ac:dyDescent="0.25">
      <c r="K12523" s="106">
        <v>5.05</v>
      </c>
    </row>
    <row r="12524" spans="11:11" x14ac:dyDescent="0.25">
      <c r="K12524" s="106">
        <v>5.05</v>
      </c>
    </row>
    <row r="12525" spans="11:11" x14ac:dyDescent="0.25">
      <c r="K12525" s="106">
        <v>5.05</v>
      </c>
    </row>
    <row r="12526" spans="11:11" x14ac:dyDescent="0.25">
      <c r="K12526" s="106">
        <v>5.05</v>
      </c>
    </row>
    <row r="12527" spans="11:11" x14ac:dyDescent="0.25">
      <c r="K12527" s="106">
        <v>5.05</v>
      </c>
    </row>
    <row r="12528" spans="11:11" x14ac:dyDescent="0.25">
      <c r="K12528" s="106">
        <v>5.05</v>
      </c>
    </row>
    <row r="12529" spans="11:11" x14ac:dyDescent="0.25">
      <c r="K12529" s="106">
        <v>5.05</v>
      </c>
    </row>
    <row r="12530" spans="11:11" x14ac:dyDescent="0.25">
      <c r="K12530" s="106">
        <v>5.05</v>
      </c>
    </row>
    <row r="12531" spans="11:11" x14ac:dyDescent="0.25">
      <c r="K12531" s="106">
        <v>5.05</v>
      </c>
    </row>
    <row r="12532" spans="11:11" x14ac:dyDescent="0.25">
      <c r="K12532" s="106">
        <v>5.05</v>
      </c>
    </row>
    <row r="12533" spans="11:11" x14ac:dyDescent="0.25">
      <c r="K12533" s="106">
        <v>5.05</v>
      </c>
    </row>
    <row r="12534" spans="11:11" x14ac:dyDescent="0.25">
      <c r="K12534" s="106">
        <v>5.05</v>
      </c>
    </row>
    <row r="12535" spans="11:11" x14ac:dyDescent="0.25">
      <c r="K12535" s="106">
        <v>5.05</v>
      </c>
    </row>
    <row r="12536" spans="11:11" x14ac:dyDescent="0.25">
      <c r="K12536" s="106">
        <v>5.05</v>
      </c>
    </row>
    <row r="12537" spans="11:11" x14ac:dyDescent="0.25">
      <c r="K12537" s="106">
        <v>5.05</v>
      </c>
    </row>
    <row r="12538" spans="11:11" x14ac:dyDescent="0.25">
      <c r="K12538" s="106">
        <v>5.05</v>
      </c>
    </row>
    <row r="12539" spans="11:11" x14ac:dyDescent="0.25">
      <c r="K12539" s="106">
        <v>5.05</v>
      </c>
    </row>
    <row r="12540" spans="11:11" x14ac:dyDescent="0.25">
      <c r="K12540" s="106">
        <v>5.05</v>
      </c>
    </row>
    <row r="12541" spans="11:11" x14ac:dyDescent="0.25">
      <c r="K12541" s="106">
        <v>5.05</v>
      </c>
    </row>
    <row r="12542" spans="11:11" x14ac:dyDescent="0.25">
      <c r="K12542" s="106">
        <v>5.05</v>
      </c>
    </row>
    <row r="12543" spans="11:11" x14ac:dyDescent="0.25">
      <c r="K12543" s="106">
        <v>5.05</v>
      </c>
    </row>
    <row r="12544" spans="11:11" x14ac:dyDescent="0.25">
      <c r="K12544" s="106">
        <v>5.05</v>
      </c>
    </row>
    <row r="12545" spans="11:11" x14ac:dyDescent="0.25">
      <c r="K12545" s="106">
        <v>5.05</v>
      </c>
    </row>
    <row r="12546" spans="11:11" x14ac:dyDescent="0.25">
      <c r="K12546" s="106">
        <v>5.05</v>
      </c>
    </row>
    <row r="12547" spans="11:11" x14ac:dyDescent="0.25">
      <c r="K12547" s="106">
        <v>5.05</v>
      </c>
    </row>
    <row r="12548" spans="11:11" x14ac:dyDescent="0.25">
      <c r="K12548" s="106">
        <v>5.05</v>
      </c>
    </row>
    <row r="12549" spans="11:11" x14ac:dyDescent="0.25">
      <c r="K12549" s="106">
        <v>5.05</v>
      </c>
    </row>
    <row r="12550" spans="11:11" x14ac:dyDescent="0.25">
      <c r="K12550" s="106">
        <v>5.05</v>
      </c>
    </row>
    <row r="12551" spans="11:11" x14ac:dyDescent="0.25">
      <c r="K12551" s="106">
        <v>5.05</v>
      </c>
    </row>
    <row r="12552" spans="11:11" x14ac:dyDescent="0.25">
      <c r="K12552" s="106">
        <v>5.05</v>
      </c>
    </row>
    <row r="12553" spans="11:11" x14ac:dyDescent="0.25">
      <c r="K12553" s="106">
        <v>5.05</v>
      </c>
    </row>
    <row r="12554" spans="11:11" x14ac:dyDescent="0.25">
      <c r="K12554" s="106">
        <v>5.05</v>
      </c>
    </row>
    <row r="12555" spans="11:11" x14ac:dyDescent="0.25">
      <c r="K12555" s="106">
        <v>5.05</v>
      </c>
    </row>
    <row r="12556" spans="11:11" x14ac:dyDescent="0.25">
      <c r="K12556" s="106">
        <v>5.05</v>
      </c>
    </row>
    <row r="12557" spans="11:11" x14ac:dyDescent="0.25">
      <c r="K12557" s="106">
        <v>5.05</v>
      </c>
    </row>
    <row r="12558" spans="11:11" x14ac:dyDescent="0.25">
      <c r="K12558" s="106">
        <v>5.05</v>
      </c>
    </row>
    <row r="12559" spans="11:11" x14ac:dyDescent="0.25">
      <c r="K12559" s="106">
        <v>5.05</v>
      </c>
    </row>
    <row r="12560" spans="11:11" x14ac:dyDescent="0.25">
      <c r="K12560" s="106">
        <v>5.05</v>
      </c>
    </row>
    <row r="12561" spans="11:11" x14ac:dyDescent="0.25">
      <c r="K12561" s="106">
        <v>5.05</v>
      </c>
    </row>
    <row r="12562" spans="11:11" x14ac:dyDescent="0.25">
      <c r="K12562" s="106">
        <v>5.05</v>
      </c>
    </row>
    <row r="12563" spans="11:11" x14ac:dyDescent="0.25">
      <c r="K12563" s="106">
        <v>5.05</v>
      </c>
    </row>
    <row r="12564" spans="11:11" x14ac:dyDescent="0.25">
      <c r="K12564" s="106">
        <v>5.05</v>
      </c>
    </row>
    <row r="12565" spans="11:11" x14ac:dyDescent="0.25">
      <c r="K12565" s="106">
        <v>5.05</v>
      </c>
    </row>
    <row r="12566" spans="11:11" x14ac:dyDescent="0.25">
      <c r="K12566" s="106">
        <v>5.05</v>
      </c>
    </row>
    <row r="12567" spans="11:11" x14ac:dyDescent="0.25">
      <c r="K12567" s="106">
        <v>5.05</v>
      </c>
    </row>
    <row r="12568" spans="11:11" x14ac:dyDescent="0.25">
      <c r="K12568" s="106">
        <v>5.05</v>
      </c>
    </row>
    <row r="12569" spans="11:11" x14ac:dyDescent="0.25">
      <c r="K12569" s="106">
        <v>5.05</v>
      </c>
    </row>
    <row r="12570" spans="11:11" x14ac:dyDescent="0.25">
      <c r="K12570" s="106">
        <v>5.05</v>
      </c>
    </row>
    <row r="12571" spans="11:11" x14ac:dyDescent="0.25">
      <c r="K12571" s="106">
        <v>5.05</v>
      </c>
    </row>
    <row r="12572" spans="11:11" x14ac:dyDescent="0.25">
      <c r="K12572" s="106">
        <v>5.05</v>
      </c>
    </row>
    <row r="12573" spans="11:11" x14ac:dyDescent="0.25">
      <c r="K12573" s="106">
        <v>5.05</v>
      </c>
    </row>
    <row r="12574" spans="11:11" x14ac:dyDescent="0.25">
      <c r="K12574" s="106">
        <v>5.05</v>
      </c>
    </row>
    <row r="12575" spans="11:11" x14ac:dyDescent="0.25">
      <c r="K12575" s="106">
        <v>5.05</v>
      </c>
    </row>
    <row r="12576" spans="11:11" x14ac:dyDescent="0.25">
      <c r="K12576" s="106">
        <v>5.05</v>
      </c>
    </row>
    <row r="12577" spans="11:11" x14ac:dyDescent="0.25">
      <c r="K12577" s="106">
        <v>5.05</v>
      </c>
    </row>
    <row r="12578" spans="11:11" x14ac:dyDescent="0.25">
      <c r="K12578" s="106">
        <v>5.05</v>
      </c>
    </row>
    <row r="12579" spans="11:11" x14ac:dyDescent="0.25">
      <c r="K12579" s="106">
        <v>5.05</v>
      </c>
    </row>
    <row r="12580" spans="11:11" x14ac:dyDescent="0.25">
      <c r="K12580" s="106">
        <v>5.05</v>
      </c>
    </row>
    <row r="12581" spans="11:11" x14ac:dyDescent="0.25">
      <c r="K12581" s="106">
        <v>5.05</v>
      </c>
    </row>
    <row r="12582" spans="11:11" x14ac:dyDescent="0.25">
      <c r="K12582" s="106">
        <v>5.05</v>
      </c>
    </row>
    <row r="12583" spans="11:11" x14ac:dyDescent="0.25">
      <c r="K12583" s="106">
        <v>5.05</v>
      </c>
    </row>
    <row r="12584" spans="11:11" x14ac:dyDescent="0.25">
      <c r="K12584" s="106">
        <v>5.05</v>
      </c>
    </row>
    <row r="12585" spans="11:11" x14ac:dyDescent="0.25">
      <c r="K12585" s="106">
        <v>5.05</v>
      </c>
    </row>
    <row r="12586" spans="11:11" x14ac:dyDescent="0.25">
      <c r="K12586" s="106">
        <v>5.05</v>
      </c>
    </row>
    <row r="12587" spans="11:11" x14ac:dyDescent="0.25">
      <c r="K12587" s="106">
        <v>5.05</v>
      </c>
    </row>
    <row r="12588" spans="11:11" x14ac:dyDescent="0.25">
      <c r="K12588" s="106">
        <v>5.05</v>
      </c>
    </row>
    <row r="12589" spans="11:11" x14ac:dyDescent="0.25">
      <c r="K12589" s="106">
        <v>5.05</v>
      </c>
    </row>
    <row r="12590" spans="11:11" x14ac:dyDescent="0.25">
      <c r="K12590" s="106">
        <v>5.05</v>
      </c>
    </row>
    <row r="12591" spans="11:11" x14ac:dyDescent="0.25">
      <c r="K12591" s="106">
        <v>5.05</v>
      </c>
    </row>
    <row r="12592" spans="11:11" x14ac:dyDescent="0.25">
      <c r="K12592" s="106">
        <v>5.05</v>
      </c>
    </row>
    <row r="12593" spans="11:11" x14ac:dyDescent="0.25">
      <c r="K12593" s="106">
        <v>5.05</v>
      </c>
    </row>
    <row r="12594" spans="11:11" x14ac:dyDescent="0.25">
      <c r="K12594" s="106">
        <v>5.05</v>
      </c>
    </row>
    <row r="12595" spans="11:11" x14ac:dyDescent="0.25">
      <c r="K12595" s="106">
        <v>5.05</v>
      </c>
    </row>
    <row r="12596" spans="11:11" x14ac:dyDescent="0.25">
      <c r="K12596" s="106">
        <v>5.05</v>
      </c>
    </row>
    <row r="12597" spans="11:11" x14ac:dyDescent="0.25">
      <c r="K12597" s="106">
        <v>5.05</v>
      </c>
    </row>
    <row r="12598" spans="11:11" x14ac:dyDescent="0.25">
      <c r="K12598" s="106">
        <v>5.05</v>
      </c>
    </row>
    <row r="12599" spans="11:11" x14ac:dyDescent="0.25">
      <c r="K12599" s="106">
        <v>5.05</v>
      </c>
    </row>
    <row r="12600" spans="11:11" x14ac:dyDescent="0.25">
      <c r="K12600" s="106">
        <v>5.05</v>
      </c>
    </row>
    <row r="12601" spans="11:11" x14ac:dyDescent="0.25">
      <c r="K12601" s="106">
        <v>5.05</v>
      </c>
    </row>
    <row r="12602" spans="11:11" x14ac:dyDescent="0.25">
      <c r="K12602" s="106">
        <v>5.05</v>
      </c>
    </row>
    <row r="12603" spans="11:11" x14ac:dyDescent="0.25">
      <c r="K12603" s="106">
        <v>5.05</v>
      </c>
    </row>
    <row r="12604" spans="11:11" x14ac:dyDescent="0.25">
      <c r="K12604" s="106">
        <v>5.05</v>
      </c>
    </row>
    <row r="12605" spans="11:11" x14ac:dyDescent="0.25">
      <c r="K12605" s="106">
        <v>5.05</v>
      </c>
    </row>
    <row r="12606" spans="11:11" x14ac:dyDescent="0.25">
      <c r="K12606" s="106">
        <v>5.05</v>
      </c>
    </row>
    <row r="12607" spans="11:11" x14ac:dyDescent="0.25">
      <c r="K12607" s="106">
        <v>5.05</v>
      </c>
    </row>
    <row r="12608" spans="11:11" x14ac:dyDescent="0.25">
      <c r="K12608" s="106">
        <v>5.05</v>
      </c>
    </row>
    <row r="12609" spans="11:11" x14ac:dyDescent="0.25">
      <c r="K12609" s="106">
        <v>5.05</v>
      </c>
    </row>
    <row r="12610" spans="11:11" x14ac:dyDescent="0.25">
      <c r="K12610" s="106">
        <v>5.05</v>
      </c>
    </row>
    <row r="12611" spans="11:11" x14ac:dyDescent="0.25">
      <c r="K12611" s="106">
        <v>5.05</v>
      </c>
    </row>
    <row r="12612" spans="11:11" x14ac:dyDescent="0.25">
      <c r="K12612" s="106">
        <v>5.05</v>
      </c>
    </row>
    <row r="12613" spans="11:11" x14ac:dyDescent="0.25">
      <c r="K12613" s="106">
        <v>5.05</v>
      </c>
    </row>
    <row r="12614" spans="11:11" x14ac:dyDescent="0.25">
      <c r="K12614" s="106">
        <v>5.05</v>
      </c>
    </row>
    <row r="12615" spans="11:11" x14ac:dyDescent="0.25">
      <c r="K12615" s="106">
        <v>5.05</v>
      </c>
    </row>
    <row r="12616" spans="11:11" x14ac:dyDescent="0.25">
      <c r="K12616" s="106">
        <v>5.05</v>
      </c>
    </row>
    <row r="12617" spans="11:11" x14ac:dyDescent="0.25">
      <c r="K12617" s="106">
        <v>5.05</v>
      </c>
    </row>
    <row r="12618" spans="11:11" x14ac:dyDescent="0.25">
      <c r="K12618" s="106">
        <v>5.05</v>
      </c>
    </row>
    <row r="12619" spans="11:11" x14ac:dyDescent="0.25">
      <c r="K12619" s="106">
        <v>5.05</v>
      </c>
    </row>
    <row r="12620" spans="11:11" x14ac:dyDescent="0.25">
      <c r="K12620" s="106">
        <v>5.05</v>
      </c>
    </row>
    <row r="12621" spans="11:11" x14ac:dyDescent="0.25">
      <c r="K12621" s="106">
        <v>5.05</v>
      </c>
    </row>
    <row r="12622" spans="11:11" x14ac:dyDescent="0.25">
      <c r="K12622" s="106">
        <v>5.05</v>
      </c>
    </row>
    <row r="12623" spans="11:11" x14ac:dyDescent="0.25">
      <c r="K12623" s="106">
        <v>5.05</v>
      </c>
    </row>
    <row r="12624" spans="11:11" x14ac:dyDescent="0.25">
      <c r="K12624" s="106">
        <v>5.05</v>
      </c>
    </row>
    <row r="12625" spans="11:11" x14ac:dyDescent="0.25">
      <c r="K12625" s="106">
        <v>5.05</v>
      </c>
    </row>
    <row r="12626" spans="11:11" x14ac:dyDescent="0.25">
      <c r="K12626" s="106">
        <v>5.05</v>
      </c>
    </row>
    <row r="12627" spans="11:11" x14ac:dyDescent="0.25">
      <c r="K12627" s="106">
        <v>5.05</v>
      </c>
    </row>
    <row r="12628" spans="11:11" x14ac:dyDescent="0.25">
      <c r="K12628" s="106">
        <v>5.05</v>
      </c>
    </row>
    <row r="12629" spans="11:11" x14ac:dyDescent="0.25">
      <c r="K12629" s="106">
        <v>5.05</v>
      </c>
    </row>
    <row r="12630" spans="11:11" x14ac:dyDescent="0.25">
      <c r="K12630" s="106">
        <v>5.05</v>
      </c>
    </row>
    <row r="12631" spans="11:11" x14ac:dyDescent="0.25">
      <c r="K12631" s="106">
        <v>5.05</v>
      </c>
    </row>
    <row r="12632" spans="11:11" x14ac:dyDescent="0.25">
      <c r="K12632" s="106">
        <v>5.05</v>
      </c>
    </row>
    <row r="12633" spans="11:11" x14ac:dyDescent="0.25">
      <c r="K12633" s="106">
        <v>5.05</v>
      </c>
    </row>
    <row r="12634" spans="11:11" x14ac:dyDescent="0.25">
      <c r="K12634" s="106">
        <v>5.05</v>
      </c>
    </row>
    <row r="12635" spans="11:11" x14ac:dyDescent="0.25">
      <c r="K12635" s="106">
        <v>5.05</v>
      </c>
    </row>
    <row r="12636" spans="11:11" x14ac:dyDescent="0.25">
      <c r="K12636" s="106">
        <v>5.05</v>
      </c>
    </row>
    <row r="12637" spans="11:11" x14ac:dyDescent="0.25">
      <c r="K12637" s="106">
        <v>5.05</v>
      </c>
    </row>
    <row r="12638" spans="11:11" x14ac:dyDescent="0.25">
      <c r="K12638" s="106">
        <v>5.05</v>
      </c>
    </row>
    <row r="12639" spans="11:11" x14ac:dyDescent="0.25">
      <c r="K12639" s="106">
        <v>5.05</v>
      </c>
    </row>
    <row r="12640" spans="11:11" x14ac:dyDescent="0.25">
      <c r="K12640" s="106">
        <v>5.05</v>
      </c>
    </row>
    <row r="12641" spans="11:11" x14ac:dyDescent="0.25">
      <c r="K12641" s="106">
        <v>5.05</v>
      </c>
    </row>
    <row r="12642" spans="11:11" x14ac:dyDescent="0.25">
      <c r="K12642" s="106">
        <v>5.05</v>
      </c>
    </row>
    <row r="12643" spans="11:11" x14ac:dyDescent="0.25">
      <c r="K12643" s="106">
        <v>5.05</v>
      </c>
    </row>
    <row r="12644" spans="11:11" x14ac:dyDescent="0.25">
      <c r="K12644" s="106">
        <v>5.05</v>
      </c>
    </row>
    <row r="12645" spans="11:11" x14ac:dyDescent="0.25">
      <c r="K12645" s="106">
        <v>5.05</v>
      </c>
    </row>
    <row r="12646" spans="11:11" x14ac:dyDescent="0.25">
      <c r="K12646" s="106">
        <v>5.05</v>
      </c>
    </row>
    <row r="12647" spans="11:11" x14ac:dyDescent="0.25">
      <c r="K12647" s="106">
        <v>5.05</v>
      </c>
    </row>
    <row r="12648" spans="11:11" x14ac:dyDescent="0.25">
      <c r="K12648" s="106">
        <v>5.05</v>
      </c>
    </row>
    <row r="12649" spans="11:11" x14ac:dyDescent="0.25">
      <c r="K12649" s="106">
        <v>5.05</v>
      </c>
    </row>
    <row r="12650" spans="11:11" x14ac:dyDescent="0.25">
      <c r="K12650" s="106">
        <v>5.05</v>
      </c>
    </row>
    <row r="12651" spans="11:11" x14ac:dyDescent="0.25">
      <c r="K12651" s="106">
        <v>5.05</v>
      </c>
    </row>
    <row r="12652" spans="11:11" x14ac:dyDescent="0.25">
      <c r="K12652" s="106">
        <v>5.05</v>
      </c>
    </row>
    <row r="12653" spans="11:11" x14ac:dyDescent="0.25">
      <c r="K12653" s="106">
        <v>5.05</v>
      </c>
    </row>
    <row r="12654" spans="11:11" x14ac:dyDescent="0.25">
      <c r="K12654" s="106">
        <v>5.05</v>
      </c>
    </row>
    <row r="12655" spans="11:11" x14ac:dyDescent="0.25">
      <c r="K12655" s="106">
        <v>5.05</v>
      </c>
    </row>
    <row r="12656" spans="11:11" x14ac:dyDescent="0.25">
      <c r="K12656" s="106">
        <v>5.05</v>
      </c>
    </row>
    <row r="12657" spans="11:11" x14ac:dyDescent="0.25">
      <c r="K12657" s="106">
        <v>5.05</v>
      </c>
    </row>
    <row r="12658" spans="11:11" x14ac:dyDescent="0.25">
      <c r="K12658" s="106">
        <v>5.05</v>
      </c>
    </row>
    <row r="12659" spans="11:11" x14ac:dyDescent="0.25">
      <c r="K12659" s="106">
        <v>5.05</v>
      </c>
    </row>
    <row r="12660" spans="11:11" x14ac:dyDescent="0.25">
      <c r="K12660" s="106">
        <v>5.05</v>
      </c>
    </row>
    <row r="12661" spans="11:11" x14ac:dyDescent="0.25">
      <c r="K12661" s="106">
        <v>5.05</v>
      </c>
    </row>
    <row r="12662" spans="11:11" x14ac:dyDescent="0.25">
      <c r="K12662" s="106">
        <v>5.05</v>
      </c>
    </row>
    <row r="12663" spans="11:11" x14ac:dyDescent="0.25">
      <c r="K12663" s="106">
        <v>5.05</v>
      </c>
    </row>
    <row r="12664" spans="11:11" x14ac:dyDescent="0.25">
      <c r="K12664" s="106">
        <v>5.05</v>
      </c>
    </row>
    <row r="12665" spans="11:11" x14ac:dyDescent="0.25">
      <c r="K12665" s="106">
        <v>5.05</v>
      </c>
    </row>
    <row r="12666" spans="11:11" x14ac:dyDescent="0.25">
      <c r="K12666" s="106">
        <v>5.05</v>
      </c>
    </row>
    <row r="12667" spans="11:11" x14ac:dyDescent="0.25">
      <c r="K12667" s="106">
        <v>5.05</v>
      </c>
    </row>
    <row r="12668" spans="11:11" x14ac:dyDescent="0.25">
      <c r="K12668" s="106">
        <v>5.05</v>
      </c>
    </row>
    <row r="12669" spans="11:11" x14ac:dyDescent="0.25">
      <c r="K12669" s="106">
        <v>5.05</v>
      </c>
    </row>
    <row r="12670" spans="11:11" x14ac:dyDescent="0.25">
      <c r="K12670" s="106">
        <v>5.05</v>
      </c>
    </row>
    <row r="12671" spans="11:11" x14ac:dyDescent="0.25">
      <c r="K12671" s="106">
        <v>5.05</v>
      </c>
    </row>
    <row r="12672" spans="11:11" x14ac:dyDescent="0.25">
      <c r="K12672" s="106">
        <v>5.05</v>
      </c>
    </row>
    <row r="12673" spans="11:11" x14ac:dyDescent="0.25">
      <c r="K12673" s="106">
        <v>5.05</v>
      </c>
    </row>
    <row r="12674" spans="11:11" x14ac:dyDescent="0.25">
      <c r="K12674" s="106">
        <v>5.05</v>
      </c>
    </row>
    <row r="12675" spans="11:11" x14ac:dyDescent="0.25">
      <c r="K12675" s="106">
        <v>5.05</v>
      </c>
    </row>
    <row r="12676" spans="11:11" x14ac:dyDescent="0.25">
      <c r="K12676" s="106">
        <v>5.05</v>
      </c>
    </row>
    <row r="12677" spans="11:11" x14ac:dyDescent="0.25">
      <c r="K12677" s="106">
        <v>5.05</v>
      </c>
    </row>
    <row r="12678" spans="11:11" x14ac:dyDescent="0.25">
      <c r="K12678" s="106">
        <v>5.05</v>
      </c>
    </row>
    <row r="12679" spans="11:11" x14ac:dyDescent="0.25">
      <c r="K12679" s="106">
        <v>5.05</v>
      </c>
    </row>
    <row r="12680" spans="11:11" x14ac:dyDescent="0.25">
      <c r="K12680" s="106">
        <v>5.05</v>
      </c>
    </row>
    <row r="12681" spans="11:11" x14ac:dyDescent="0.25">
      <c r="K12681" s="106">
        <v>5.05</v>
      </c>
    </row>
    <row r="12682" spans="11:11" x14ac:dyDescent="0.25">
      <c r="K12682" s="106">
        <v>5.05</v>
      </c>
    </row>
    <row r="12683" spans="11:11" x14ac:dyDescent="0.25">
      <c r="K12683" s="106">
        <v>5.05</v>
      </c>
    </row>
    <row r="12684" spans="11:11" x14ac:dyDescent="0.25">
      <c r="K12684" s="106">
        <v>5.05</v>
      </c>
    </row>
    <row r="12685" spans="11:11" x14ac:dyDescent="0.25">
      <c r="K12685" s="106">
        <v>5.05</v>
      </c>
    </row>
    <row r="12686" spans="11:11" x14ac:dyDescent="0.25">
      <c r="K12686" s="106">
        <v>5.05</v>
      </c>
    </row>
    <row r="12687" spans="11:11" x14ac:dyDescent="0.25">
      <c r="K12687" s="106">
        <v>5.05</v>
      </c>
    </row>
    <row r="12688" spans="11:11" x14ac:dyDescent="0.25">
      <c r="K12688" s="106">
        <v>5.05</v>
      </c>
    </row>
    <row r="12689" spans="11:11" x14ac:dyDescent="0.25">
      <c r="K12689" s="106">
        <v>5.05</v>
      </c>
    </row>
    <row r="12690" spans="11:11" x14ac:dyDescent="0.25">
      <c r="K12690" s="106">
        <v>5.05</v>
      </c>
    </row>
    <row r="12691" spans="11:11" x14ac:dyDescent="0.25">
      <c r="K12691" s="106">
        <v>5.05</v>
      </c>
    </row>
    <row r="12692" spans="11:11" x14ac:dyDescent="0.25">
      <c r="K12692" s="106">
        <v>5.05</v>
      </c>
    </row>
    <row r="12693" spans="11:11" x14ac:dyDescent="0.25">
      <c r="K12693" s="106">
        <v>5.05</v>
      </c>
    </row>
    <row r="12694" spans="11:11" x14ac:dyDescent="0.25">
      <c r="K12694" s="106">
        <v>5.05</v>
      </c>
    </row>
    <row r="12695" spans="11:11" x14ac:dyDescent="0.25">
      <c r="K12695" s="106">
        <v>5.05</v>
      </c>
    </row>
    <row r="12696" spans="11:11" x14ac:dyDescent="0.25">
      <c r="K12696" s="106">
        <v>5.05</v>
      </c>
    </row>
    <row r="12697" spans="11:11" x14ac:dyDescent="0.25">
      <c r="K12697" s="106">
        <v>5.05</v>
      </c>
    </row>
    <row r="12698" spans="11:11" x14ac:dyDescent="0.25">
      <c r="K12698" s="106">
        <v>5.05</v>
      </c>
    </row>
    <row r="12699" spans="11:11" x14ac:dyDescent="0.25">
      <c r="K12699" s="106">
        <v>5.05</v>
      </c>
    </row>
    <row r="12700" spans="11:11" x14ac:dyDescent="0.25">
      <c r="K12700" s="106">
        <v>5.05</v>
      </c>
    </row>
    <row r="12701" spans="11:11" x14ac:dyDescent="0.25">
      <c r="K12701" s="106">
        <v>5.05</v>
      </c>
    </row>
    <row r="12702" spans="11:11" x14ac:dyDescent="0.25">
      <c r="K12702" s="106">
        <v>5.05</v>
      </c>
    </row>
    <row r="12703" spans="11:11" x14ac:dyDescent="0.25">
      <c r="K12703" s="106">
        <v>5.05</v>
      </c>
    </row>
    <row r="12704" spans="11:11" x14ac:dyDescent="0.25">
      <c r="K12704" s="106">
        <v>5.05</v>
      </c>
    </row>
    <row r="12705" spans="11:11" x14ac:dyDescent="0.25">
      <c r="K12705" s="106">
        <v>5.05</v>
      </c>
    </row>
    <row r="12706" spans="11:11" x14ac:dyDescent="0.25">
      <c r="K12706" s="106">
        <v>5.05</v>
      </c>
    </row>
    <row r="12707" spans="11:11" x14ac:dyDescent="0.25">
      <c r="K12707" s="106">
        <v>5.05</v>
      </c>
    </row>
    <row r="12708" spans="11:11" x14ac:dyDescent="0.25">
      <c r="K12708" s="106">
        <v>5.05</v>
      </c>
    </row>
    <row r="12709" spans="11:11" x14ac:dyDescent="0.25">
      <c r="K12709" s="106">
        <v>5.05</v>
      </c>
    </row>
    <row r="12710" spans="11:11" x14ac:dyDescent="0.25">
      <c r="K12710" s="106">
        <v>5.05</v>
      </c>
    </row>
    <row r="12711" spans="11:11" x14ac:dyDescent="0.25">
      <c r="K12711" s="106">
        <v>5.05</v>
      </c>
    </row>
    <row r="12712" spans="11:11" x14ac:dyDescent="0.25">
      <c r="K12712" s="106">
        <v>5.05</v>
      </c>
    </row>
    <row r="12713" spans="11:11" x14ac:dyDescent="0.25">
      <c r="K12713" s="106">
        <v>5.05</v>
      </c>
    </row>
    <row r="12714" spans="11:11" x14ac:dyDescent="0.25">
      <c r="K12714" s="106">
        <v>5.05</v>
      </c>
    </row>
    <row r="12715" spans="11:11" x14ac:dyDescent="0.25">
      <c r="K12715" s="106">
        <v>5.05</v>
      </c>
    </row>
    <row r="12716" spans="11:11" x14ac:dyDescent="0.25">
      <c r="K12716" s="106">
        <v>5.05</v>
      </c>
    </row>
    <row r="12717" spans="11:11" x14ac:dyDescent="0.25">
      <c r="K12717" s="106">
        <v>5.05</v>
      </c>
    </row>
    <row r="12718" spans="11:11" x14ac:dyDescent="0.25">
      <c r="K12718" s="106">
        <v>5.05</v>
      </c>
    </row>
    <row r="12719" spans="11:11" x14ac:dyDescent="0.25">
      <c r="K12719" s="106">
        <v>5.05</v>
      </c>
    </row>
    <row r="12720" spans="11:11" x14ac:dyDescent="0.25">
      <c r="K12720" s="106">
        <v>5.05</v>
      </c>
    </row>
    <row r="12721" spans="11:11" x14ac:dyDescent="0.25">
      <c r="K12721" s="106">
        <v>5.05</v>
      </c>
    </row>
    <row r="12722" spans="11:11" x14ac:dyDescent="0.25">
      <c r="K12722" s="106">
        <v>5.05</v>
      </c>
    </row>
    <row r="12723" spans="11:11" x14ac:dyDescent="0.25">
      <c r="K12723" s="106">
        <v>5.05</v>
      </c>
    </row>
    <row r="12724" spans="11:11" x14ac:dyDescent="0.25">
      <c r="K12724" s="106">
        <v>5.05</v>
      </c>
    </row>
    <row r="12725" spans="11:11" x14ac:dyDescent="0.25">
      <c r="K12725" s="106">
        <v>5.05</v>
      </c>
    </row>
    <row r="12726" spans="11:11" x14ac:dyDescent="0.25">
      <c r="K12726" s="106">
        <v>5.05</v>
      </c>
    </row>
    <row r="12727" spans="11:11" x14ac:dyDescent="0.25">
      <c r="K12727" s="106">
        <v>5.05</v>
      </c>
    </row>
    <row r="12728" spans="11:11" x14ac:dyDescent="0.25">
      <c r="K12728" s="106">
        <v>5.05</v>
      </c>
    </row>
    <row r="12729" spans="11:11" x14ac:dyDescent="0.25">
      <c r="K12729" s="106">
        <v>5.05</v>
      </c>
    </row>
    <row r="12730" spans="11:11" x14ac:dyDescent="0.25">
      <c r="K12730" s="106">
        <v>5.05</v>
      </c>
    </row>
    <row r="12731" spans="11:11" x14ac:dyDescent="0.25">
      <c r="K12731" s="106">
        <v>5.05</v>
      </c>
    </row>
    <row r="12732" spans="11:11" x14ac:dyDescent="0.25">
      <c r="K12732" s="106">
        <v>5.05</v>
      </c>
    </row>
    <row r="12733" spans="11:11" x14ac:dyDescent="0.25">
      <c r="K12733" s="106">
        <v>5.05</v>
      </c>
    </row>
    <row r="12734" spans="11:11" x14ac:dyDescent="0.25">
      <c r="K12734" s="106">
        <v>5.05</v>
      </c>
    </row>
    <row r="12735" spans="11:11" x14ac:dyDescent="0.25">
      <c r="K12735" s="106">
        <v>5.05</v>
      </c>
    </row>
    <row r="12736" spans="11:11" x14ac:dyDescent="0.25">
      <c r="K12736" s="106">
        <v>5.05</v>
      </c>
    </row>
    <row r="12737" spans="11:11" x14ac:dyDescent="0.25">
      <c r="K12737" s="106">
        <v>5.05</v>
      </c>
    </row>
    <row r="12738" spans="11:11" x14ac:dyDescent="0.25">
      <c r="K12738" s="106">
        <v>5.05</v>
      </c>
    </row>
    <row r="12739" spans="11:11" x14ac:dyDescent="0.25">
      <c r="K12739" s="106">
        <v>5.05</v>
      </c>
    </row>
    <row r="12740" spans="11:11" x14ac:dyDescent="0.25">
      <c r="K12740" s="106">
        <v>5.05</v>
      </c>
    </row>
    <row r="12741" spans="11:11" x14ac:dyDescent="0.25">
      <c r="K12741" s="106">
        <v>5.05</v>
      </c>
    </row>
    <row r="12742" spans="11:11" x14ac:dyDescent="0.25">
      <c r="K12742" s="106">
        <v>5.05</v>
      </c>
    </row>
    <row r="12743" spans="11:11" x14ac:dyDescent="0.25">
      <c r="K12743" s="106">
        <v>5.05</v>
      </c>
    </row>
    <row r="12744" spans="11:11" x14ac:dyDescent="0.25">
      <c r="K12744" s="106">
        <v>5.05</v>
      </c>
    </row>
    <row r="12745" spans="11:11" x14ac:dyDescent="0.25">
      <c r="K12745" s="106">
        <v>5.05</v>
      </c>
    </row>
    <row r="12746" spans="11:11" x14ac:dyDescent="0.25">
      <c r="K12746" s="106">
        <v>5.05</v>
      </c>
    </row>
    <row r="12747" spans="11:11" x14ac:dyDescent="0.25">
      <c r="K12747" s="106">
        <v>5.05</v>
      </c>
    </row>
    <row r="12748" spans="11:11" x14ac:dyDescent="0.25">
      <c r="K12748" s="106">
        <v>5.05</v>
      </c>
    </row>
    <row r="12749" spans="11:11" x14ac:dyDescent="0.25">
      <c r="K12749" s="106">
        <v>5.05</v>
      </c>
    </row>
    <row r="12750" spans="11:11" x14ac:dyDescent="0.25">
      <c r="K12750" s="106">
        <v>5.05</v>
      </c>
    </row>
    <row r="12751" spans="11:11" x14ac:dyDescent="0.25">
      <c r="K12751" s="106">
        <v>5.05</v>
      </c>
    </row>
    <row r="12752" spans="11:11" x14ac:dyDescent="0.25">
      <c r="K12752" s="106">
        <v>5.05</v>
      </c>
    </row>
    <row r="12753" spans="11:11" x14ac:dyDescent="0.25">
      <c r="K12753" s="106">
        <v>5.05</v>
      </c>
    </row>
    <row r="12754" spans="11:11" x14ac:dyDescent="0.25">
      <c r="K12754" s="106">
        <v>5.05</v>
      </c>
    </row>
    <row r="12755" spans="11:11" x14ac:dyDescent="0.25">
      <c r="K12755" s="106">
        <v>5.05</v>
      </c>
    </row>
    <row r="12756" spans="11:11" x14ac:dyDescent="0.25">
      <c r="K12756" s="106">
        <v>5.05</v>
      </c>
    </row>
    <row r="12757" spans="11:11" x14ac:dyDescent="0.25">
      <c r="K12757" s="106">
        <v>5.05</v>
      </c>
    </row>
    <row r="12758" spans="11:11" x14ac:dyDescent="0.25">
      <c r="K12758" s="106">
        <v>5.05</v>
      </c>
    </row>
    <row r="12759" spans="11:11" x14ac:dyDescent="0.25">
      <c r="K12759" s="106">
        <v>5.05</v>
      </c>
    </row>
    <row r="12760" spans="11:11" x14ac:dyDescent="0.25">
      <c r="K12760" s="106">
        <v>5.05</v>
      </c>
    </row>
    <row r="12761" spans="11:11" x14ac:dyDescent="0.25">
      <c r="K12761" s="106">
        <v>5.05</v>
      </c>
    </row>
    <row r="12762" spans="11:11" x14ac:dyDescent="0.25">
      <c r="K12762" s="106">
        <v>5.05</v>
      </c>
    </row>
    <row r="12763" spans="11:11" x14ac:dyDescent="0.25">
      <c r="K12763" s="106">
        <v>5.05</v>
      </c>
    </row>
    <row r="12764" spans="11:11" x14ac:dyDescent="0.25">
      <c r="K12764" s="106">
        <v>5.05</v>
      </c>
    </row>
    <row r="12765" spans="11:11" x14ac:dyDescent="0.25">
      <c r="K12765" s="106">
        <v>5.05</v>
      </c>
    </row>
    <row r="12766" spans="11:11" x14ac:dyDescent="0.25">
      <c r="K12766" s="106">
        <v>5.05</v>
      </c>
    </row>
    <row r="12767" spans="11:11" x14ac:dyDescent="0.25">
      <c r="K12767" s="106">
        <v>5.05</v>
      </c>
    </row>
    <row r="12768" spans="11:11" x14ac:dyDescent="0.25">
      <c r="K12768" s="106">
        <v>5.05</v>
      </c>
    </row>
    <row r="12769" spans="11:11" x14ac:dyDescent="0.25">
      <c r="K12769" s="106">
        <v>5.05</v>
      </c>
    </row>
    <row r="12770" spans="11:11" x14ac:dyDescent="0.25">
      <c r="K12770" s="106">
        <v>5.05</v>
      </c>
    </row>
    <row r="12771" spans="11:11" x14ac:dyDescent="0.25">
      <c r="K12771" s="106">
        <v>5.05</v>
      </c>
    </row>
    <row r="12772" spans="11:11" x14ac:dyDescent="0.25">
      <c r="K12772" s="106">
        <v>5.05</v>
      </c>
    </row>
    <row r="12773" spans="11:11" x14ac:dyDescent="0.25">
      <c r="K12773" s="106">
        <v>5.05</v>
      </c>
    </row>
    <row r="12774" spans="11:11" x14ac:dyDescent="0.25">
      <c r="K12774" s="106">
        <v>5.05</v>
      </c>
    </row>
    <row r="12775" spans="11:11" x14ac:dyDescent="0.25">
      <c r="K12775" s="106">
        <v>5.05</v>
      </c>
    </row>
    <row r="12776" spans="11:11" x14ac:dyDescent="0.25">
      <c r="K12776" s="106">
        <v>5.05</v>
      </c>
    </row>
    <row r="12777" spans="11:11" x14ac:dyDescent="0.25">
      <c r="K12777" s="106">
        <v>5.05</v>
      </c>
    </row>
    <row r="12778" spans="11:11" x14ac:dyDescent="0.25">
      <c r="K12778" s="106">
        <v>5.05</v>
      </c>
    </row>
    <row r="12779" spans="11:11" x14ac:dyDescent="0.25">
      <c r="K12779" s="106">
        <v>5.05</v>
      </c>
    </row>
    <row r="12780" spans="11:11" x14ac:dyDescent="0.25">
      <c r="K12780" s="106">
        <v>5.05</v>
      </c>
    </row>
    <row r="12781" spans="11:11" x14ac:dyDescent="0.25">
      <c r="K12781" s="106">
        <v>5.05</v>
      </c>
    </row>
    <row r="12782" spans="11:11" x14ac:dyDescent="0.25">
      <c r="K12782" s="106">
        <v>5.05</v>
      </c>
    </row>
    <row r="12783" spans="11:11" x14ac:dyDescent="0.25">
      <c r="K12783" s="106">
        <v>5.05</v>
      </c>
    </row>
    <row r="12784" spans="11:11" x14ac:dyDescent="0.25">
      <c r="K12784" s="106">
        <v>5.05</v>
      </c>
    </row>
    <row r="12785" spans="11:11" x14ac:dyDescent="0.25">
      <c r="K12785" s="106">
        <v>5.05</v>
      </c>
    </row>
    <row r="12786" spans="11:11" x14ac:dyDescent="0.25">
      <c r="K12786" s="106">
        <v>5.05</v>
      </c>
    </row>
    <row r="12787" spans="11:11" x14ac:dyDescent="0.25">
      <c r="K12787" s="106">
        <v>5.05</v>
      </c>
    </row>
    <row r="12788" spans="11:11" x14ac:dyDescent="0.25">
      <c r="K12788" s="106">
        <v>5.05</v>
      </c>
    </row>
    <row r="12789" spans="11:11" x14ac:dyDescent="0.25">
      <c r="K12789" s="106">
        <v>5.05</v>
      </c>
    </row>
    <row r="12790" spans="11:11" x14ac:dyDescent="0.25">
      <c r="K12790" s="106">
        <v>5.05</v>
      </c>
    </row>
    <row r="12791" spans="11:11" x14ac:dyDescent="0.25">
      <c r="K12791" s="106">
        <v>5.05</v>
      </c>
    </row>
    <row r="12792" spans="11:11" x14ac:dyDescent="0.25">
      <c r="K12792" s="106">
        <v>5.05</v>
      </c>
    </row>
    <row r="12793" spans="11:11" x14ac:dyDescent="0.25">
      <c r="K12793" s="106">
        <v>5.05</v>
      </c>
    </row>
    <row r="12794" spans="11:11" x14ac:dyDescent="0.25">
      <c r="K12794" s="106">
        <v>5.05</v>
      </c>
    </row>
    <row r="12795" spans="11:11" x14ac:dyDescent="0.25">
      <c r="K12795" s="106">
        <v>5.05</v>
      </c>
    </row>
    <row r="12796" spans="11:11" x14ac:dyDescent="0.25">
      <c r="K12796" s="106">
        <v>5.05</v>
      </c>
    </row>
    <row r="12797" spans="11:11" x14ac:dyDescent="0.25">
      <c r="K12797" s="106">
        <v>5.05</v>
      </c>
    </row>
    <row r="12798" spans="11:11" x14ac:dyDescent="0.25">
      <c r="K12798" s="106">
        <v>5.05</v>
      </c>
    </row>
    <row r="12799" spans="11:11" x14ac:dyDescent="0.25">
      <c r="K12799" s="106">
        <v>5.05</v>
      </c>
    </row>
    <row r="12800" spans="11:11" x14ac:dyDescent="0.25">
      <c r="K12800" s="106">
        <v>5.05</v>
      </c>
    </row>
    <row r="12801" spans="11:11" x14ac:dyDescent="0.25">
      <c r="K12801" s="106">
        <v>5.05</v>
      </c>
    </row>
    <row r="12802" spans="11:11" x14ac:dyDescent="0.25">
      <c r="K12802" s="106">
        <v>5.05</v>
      </c>
    </row>
    <row r="12803" spans="11:11" x14ac:dyDescent="0.25">
      <c r="K12803" s="106">
        <v>5.05</v>
      </c>
    </row>
    <row r="12804" spans="11:11" x14ac:dyDescent="0.25">
      <c r="K12804" s="106">
        <v>5.05</v>
      </c>
    </row>
    <row r="12805" spans="11:11" x14ac:dyDescent="0.25">
      <c r="K12805" s="106">
        <v>5.05</v>
      </c>
    </row>
    <row r="12806" spans="11:11" x14ac:dyDescent="0.25">
      <c r="K12806" s="106">
        <v>5.05</v>
      </c>
    </row>
    <row r="12807" spans="11:11" x14ac:dyDescent="0.25">
      <c r="K12807" s="106">
        <v>5.05</v>
      </c>
    </row>
    <row r="12808" spans="11:11" x14ac:dyDescent="0.25">
      <c r="K12808" s="106">
        <v>5.05</v>
      </c>
    </row>
    <row r="12809" spans="11:11" x14ac:dyDescent="0.25">
      <c r="K12809" s="106">
        <v>5.05</v>
      </c>
    </row>
    <row r="12810" spans="11:11" x14ac:dyDescent="0.25">
      <c r="K12810" s="106">
        <v>5.05</v>
      </c>
    </row>
    <row r="12811" spans="11:11" x14ac:dyDescent="0.25">
      <c r="K12811" s="106">
        <v>5.05</v>
      </c>
    </row>
    <row r="12812" spans="11:11" x14ac:dyDescent="0.25">
      <c r="K12812" s="106">
        <v>5.05</v>
      </c>
    </row>
    <row r="12813" spans="11:11" x14ac:dyDescent="0.25">
      <c r="K12813" s="106">
        <v>5.05</v>
      </c>
    </row>
    <row r="12814" spans="11:11" x14ac:dyDescent="0.25">
      <c r="K12814" s="106">
        <v>5.05</v>
      </c>
    </row>
    <row r="12815" spans="11:11" x14ac:dyDescent="0.25">
      <c r="K12815" s="106">
        <v>5.05</v>
      </c>
    </row>
    <row r="12816" spans="11:11" x14ac:dyDescent="0.25">
      <c r="K12816" s="106">
        <v>5.05</v>
      </c>
    </row>
    <row r="12817" spans="11:11" x14ac:dyDescent="0.25">
      <c r="K12817" s="106">
        <v>5.05</v>
      </c>
    </row>
    <row r="12818" spans="11:11" x14ac:dyDescent="0.25">
      <c r="K12818" s="106">
        <v>5.05</v>
      </c>
    </row>
    <row r="12819" spans="11:11" x14ac:dyDescent="0.25">
      <c r="K12819" s="106">
        <v>5.05</v>
      </c>
    </row>
    <row r="12820" spans="11:11" x14ac:dyDescent="0.25">
      <c r="K12820" s="106">
        <v>5.05</v>
      </c>
    </row>
    <row r="12821" spans="11:11" x14ac:dyDescent="0.25">
      <c r="K12821" s="106">
        <v>5.05</v>
      </c>
    </row>
    <row r="12822" spans="11:11" x14ac:dyDescent="0.25">
      <c r="K12822" s="106">
        <v>5.05</v>
      </c>
    </row>
    <row r="12823" spans="11:11" x14ac:dyDescent="0.25">
      <c r="K12823" s="106">
        <v>5.05</v>
      </c>
    </row>
    <row r="12824" spans="11:11" x14ac:dyDescent="0.25">
      <c r="K12824" s="106">
        <v>5.05</v>
      </c>
    </row>
    <row r="12825" spans="11:11" x14ac:dyDescent="0.25">
      <c r="K12825" s="106">
        <v>5.05</v>
      </c>
    </row>
    <row r="12826" spans="11:11" x14ac:dyDescent="0.25">
      <c r="K12826" s="106">
        <v>5.05</v>
      </c>
    </row>
    <row r="12827" spans="11:11" x14ac:dyDescent="0.25">
      <c r="K12827" s="106">
        <v>5.05</v>
      </c>
    </row>
    <row r="12828" spans="11:11" x14ac:dyDescent="0.25">
      <c r="K12828" s="106">
        <v>5.05</v>
      </c>
    </row>
    <row r="12829" spans="11:11" x14ac:dyDescent="0.25">
      <c r="K12829" s="106">
        <v>5.05</v>
      </c>
    </row>
    <row r="12830" spans="11:11" x14ac:dyDescent="0.25">
      <c r="K12830" s="106">
        <v>5.05</v>
      </c>
    </row>
    <row r="12831" spans="11:11" x14ac:dyDescent="0.25">
      <c r="K12831" s="106">
        <v>5.05</v>
      </c>
    </row>
    <row r="12832" spans="11:11" x14ac:dyDescent="0.25">
      <c r="K12832" s="106">
        <v>5.05</v>
      </c>
    </row>
    <row r="12833" spans="11:11" x14ac:dyDescent="0.25">
      <c r="K12833" s="106">
        <v>5.05</v>
      </c>
    </row>
    <row r="12834" spans="11:11" x14ac:dyDescent="0.25">
      <c r="K12834" s="106">
        <v>5.05</v>
      </c>
    </row>
    <row r="12835" spans="11:11" x14ac:dyDescent="0.25">
      <c r="K12835" s="106">
        <v>5.05</v>
      </c>
    </row>
    <row r="12836" spans="11:11" x14ac:dyDescent="0.25">
      <c r="K12836" s="106">
        <v>5.05</v>
      </c>
    </row>
    <row r="12837" spans="11:11" x14ac:dyDescent="0.25">
      <c r="K12837" s="106">
        <v>5.05</v>
      </c>
    </row>
    <row r="12838" spans="11:11" x14ac:dyDescent="0.25">
      <c r="K12838" s="106">
        <v>5.05</v>
      </c>
    </row>
    <row r="12839" spans="11:11" x14ac:dyDescent="0.25">
      <c r="K12839" s="106">
        <v>5.05</v>
      </c>
    </row>
    <row r="12840" spans="11:11" x14ac:dyDescent="0.25">
      <c r="K12840" s="106">
        <v>5.05</v>
      </c>
    </row>
    <row r="12841" spans="11:11" x14ac:dyDescent="0.25">
      <c r="K12841" s="106">
        <v>5.05</v>
      </c>
    </row>
    <row r="12842" spans="11:11" x14ac:dyDescent="0.25">
      <c r="K12842" s="106">
        <v>5.05</v>
      </c>
    </row>
    <row r="12843" spans="11:11" x14ac:dyDescent="0.25">
      <c r="K12843" s="106">
        <v>5.05</v>
      </c>
    </row>
    <row r="12844" spans="11:11" x14ac:dyDescent="0.25">
      <c r="K12844" s="106">
        <v>5.05</v>
      </c>
    </row>
    <row r="12845" spans="11:11" x14ac:dyDescent="0.25">
      <c r="K12845" s="106">
        <v>5.05</v>
      </c>
    </row>
    <row r="12846" spans="11:11" x14ac:dyDescent="0.25">
      <c r="K12846" s="106">
        <v>5.05</v>
      </c>
    </row>
    <row r="12847" spans="11:11" x14ac:dyDescent="0.25">
      <c r="K12847" s="106">
        <v>5.05</v>
      </c>
    </row>
    <row r="12848" spans="11:11" x14ac:dyDescent="0.25">
      <c r="K12848" s="106">
        <v>5.05</v>
      </c>
    </row>
    <row r="12849" spans="11:11" x14ac:dyDescent="0.25">
      <c r="K12849" s="106">
        <v>5.05</v>
      </c>
    </row>
    <row r="12850" spans="11:11" x14ac:dyDescent="0.25">
      <c r="K12850" s="106">
        <v>5.05</v>
      </c>
    </row>
    <row r="12851" spans="11:11" x14ac:dyDescent="0.25">
      <c r="K12851" s="106">
        <v>5.05</v>
      </c>
    </row>
    <row r="12852" spans="11:11" x14ac:dyDescent="0.25">
      <c r="K12852" s="106">
        <v>5.05</v>
      </c>
    </row>
    <row r="12853" spans="11:11" x14ac:dyDescent="0.25">
      <c r="K12853" s="106">
        <v>5.05</v>
      </c>
    </row>
    <row r="12854" spans="11:11" x14ac:dyDescent="0.25">
      <c r="K12854" s="106">
        <v>5.05</v>
      </c>
    </row>
    <row r="12855" spans="11:11" x14ac:dyDescent="0.25">
      <c r="K12855" s="106">
        <v>5.05</v>
      </c>
    </row>
    <row r="12856" spans="11:11" x14ac:dyDescent="0.25">
      <c r="K12856" s="106">
        <v>5.05</v>
      </c>
    </row>
    <row r="12857" spans="11:11" x14ac:dyDescent="0.25">
      <c r="K12857" s="106">
        <v>5.05</v>
      </c>
    </row>
    <row r="12858" spans="11:11" x14ac:dyDescent="0.25">
      <c r="K12858" s="106">
        <v>5.05</v>
      </c>
    </row>
    <row r="12859" spans="11:11" x14ac:dyDescent="0.25">
      <c r="K12859" s="106">
        <v>5.05</v>
      </c>
    </row>
    <row r="12860" spans="11:11" x14ac:dyDescent="0.25">
      <c r="K12860" s="106">
        <v>5.05</v>
      </c>
    </row>
    <row r="12861" spans="11:11" x14ac:dyDescent="0.25">
      <c r="K12861" s="106">
        <v>5.05</v>
      </c>
    </row>
    <row r="12862" spans="11:11" x14ac:dyDescent="0.25">
      <c r="K12862" s="106">
        <v>5.05</v>
      </c>
    </row>
    <row r="12863" spans="11:11" x14ac:dyDescent="0.25">
      <c r="K12863" s="106">
        <v>5.05</v>
      </c>
    </row>
    <row r="12864" spans="11:11" x14ac:dyDescent="0.25">
      <c r="K12864" s="106">
        <v>5.05</v>
      </c>
    </row>
    <row r="12865" spans="11:11" x14ac:dyDescent="0.25">
      <c r="K12865" s="106">
        <v>5.05</v>
      </c>
    </row>
    <row r="12866" spans="11:11" x14ac:dyDescent="0.25">
      <c r="K12866" s="106">
        <v>5.05</v>
      </c>
    </row>
    <row r="12867" spans="11:11" x14ac:dyDescent="0.25">
      <c r="K12867" s="106">
        <v>5.05</v>
      </c>
    </row>
    <row r="12868" spans="11:11" x14ac:dyDescent="0.25">
      <c r="K12868" s="106">
        <v>5.05</v>
      </c>
    </row>
    <row r="12869" spans="11:11" x14ac:dyDescent="0.25">
      <c r="K12869" s="106">
        <v>5.05</v>
      </c>
    </row>
    <row r="12870" spans="11:11" x14ac:dyDescent="0.25">
      <c r="K12870" s="106">
        <v>5.05</v>
      </c>
    </row>
    <row r="12871" spans="11:11" x14ac:dyDescent="0.25">
      <c r="K12871" s="106">
        <v>5.05</v>
      </c>
    </row>
    <row r="12872" spans="11:11" x14ac:dyDescent="0.25">
      <c r="K12872" s="106">
        <v>5.05</v>
      </c>
    </row>
    <row r="12873" spans="11:11" x14ac:dyDescent="0.25">
      <c r="K12873" s="106">
        <v>5.05</v>
      </c>
    </row>
    <row r="12874" spans="11:11" x14ac:dyDescent="0.25">
      <c r="K12874" s="106">
        <v>5.05</v>
      </c>
    </row>
    <row r="12875" spans="11:11" x14ac:dyDescent="0.25">
      <c r="K12875" s="106">
        <v>5.05</v>
      </c>
    </row>
    <row r="12876" spans="11:11" x14ac:dyDescent="0.25">
      <c r="K12876" s="106">
        <v>5.05</v>
      </c>
    </row>
    <row r="12877" spans="11:11" x14ac:dyDescent="0.25">
      <c r="K12877" s="106">
        <v>5.05</v>
      </c>
    </row>
    <row r="12878" spans="11:11" x14ac:dyDescent="0.25">
      <c r="K12878" s="106">
        <v>5.05</v>
      </c>
    </row>
    <row r="12879" spans="11:11" x14ac:dyDescent="0.25">
      <c r="K12879" s="106">
        <v>5.05</v>
      </c>
    </row>
    <row r="12880" spans="11:11" x14ac:dyDescent="0.25">
      <c r="K12880" s="106">
        <v>5.05</v>
      </c>
    </row>
    <row r="12881" spans="11:11" x14ac:dyDescent="0.25">
      <c r="K12881" s="106">
        <v>5.05</v>
      </c>
    </row>
    <row r="12882" spans="11:11" x14ac:dyDescent="0.25">
      <c r="K12882" s="106">
        <v>5.05</v>
      </c>
    </row>
    <row r="12883" spans="11:11" x14ac:dyDescent="0.25">
      <c r="K12883" s="106">
        <v>5.05</v>
      </c>
    </row>
    <row r="12884" spans="11:11" x14ac:dyDescent="0.25">
      <c r="K12884" s="106">
        <v>5.05</v>
      </c>
    </row>
    <row r="12885" spans="11:11" x14ac:dyDescent="0.25">
      <c r="K12885" s="106">
        <v>5.05</v>
      </c>
    </row>
    <row r="12886" spans="11:11" x14ac:dyDescent="0.25">
      <c r="K12886" s="106">
        <v>5.05</v>
      </c>
    </row>
    <row r="12887" spans="11:11" x14ac:dyDescent="0.25">
      <c r="K12887" s="106">
        <v>5.05</v>
      </c>
    </row>
    <row r="12888" spans="11:11" x14ac:dyDescent="0.25">
      <c r="K12888" s="106">
        <v>5.05</v>
      </c>
    </row>
    <row r="12889" spans="11:11" x14ac:dyDescent="0.25">
      <c r="K12889" s="106">
        <v>5.05</v>
      </c>
    </row>
    <row r="12890" spans="11:11" x14ac:dyDescent="0.25">
      <c r="K12890" s="106">
        <v>5.05</v>
      </c>
    </row>
    <row r="12891" spans="11:11" x14ac:dyDescent="0.25">
      <c r="K12891" s="106">
        <v>5.05</v>
      </c>
    </row>
    <row r="12892" spans="11:11" x14ac:dyDescent="0.25">
      <c r="K12892" s="106">
        <v>5.05</v>
      </c>
    </row>
    <row r="12893" spans="11:11" x14ac:dyDescent="0.25">
      <c r="K12893" s="106">
        <v>5.05</v>
      </c>
    </row>
    <row r="12894" spans="11:11" x14ac:dyDescent="0.25">
      <c r="K12894" s="106">
        <v>5.05</v>
      </c>
    </row>
    <row r="12895" spans="11:11" x14ac:dyDescent="0.25">
      <c r="K12895" s="106">
        <v>5.05</v>
      </c>
    </row>
    <row r="12896" spans="11:11" x14ac:dyDescent="0.25">
      <c r="K12896" s="106">
        <v>5.05</v>
      </c>
    </row>
    <row r="12897" spans="11:11" x14ac:dyDescent="0.25">
      <c r="K12897" s="106">
        <v>5.05</v>
      </c>
    </row>
    <row r="12898" spans="11:11" x14ac:dyDescent="0.25">
      <c r="K12898" s="106">
        <v>5.05</v>
      </c>
    </row>
    <row r="12899" spans="11:11" x14ac:dyDescent="0.25">
      <c r="K12899" s="106">
        <v>5.05</v>
      </c>
    </row>
    <row r="12900" spans="11:11" x14ac:dyDescent="0.25">
      <c r="K12900" s="106">
        <v>5.05</v>
      </c>
    </row>
    <row r="12901" spans="11:11" x14ac:dyDescent="0.25">
      <c r="K12901" s="106">
        <v>5.05</v>
      </c>
    </row>
    <row r="12902" spans="11:11" x14ac:dyDescent="0.25">
      <c r="K12902" s="106">
        <v>5.05</v>
      </c>
    </row>
    <row r="12903" spans="11:11" x14ac:dyDescent="0.25">
      <c r="K12903" s="106">
        <v>5.05</v>
      </c>
    </row>
    <row r="12904" spans="11:11" x14ac:dyDescent="0.25">
      <c r="K12904" s="106">
        <v>5.05</v>
      </c>
    </row>
    <row r="12905" spans="11:11" x14ac:dyDescent="0.25">
      <c r="K12905" s="106">
        <v>5.05</v>
      </c>
    </row>
    <row r="12906" spans="11:11" x14ac:dyDescent="0.25">
      <c r="K12906" s="106">
        <v>5.05</v>
      </c>
    </row>
    <row r="12907" spans="11:11" x14ac:dyDescent="0.25">
      <c r="K12907" s="106">
        <v>5.05</v>
      </c>
    </row>
    <row r="12908" spans="11:11" x14ac:dyDescent="0.25">
      <c r="K12908" s="106">
        <v>5.05</v>
      </c>
    </row>
    <row r="12909" spans="11:11" x14ac:dyDescent="0.25">
      <c r="K12909" s="106">
        <v>5.05</v>
      </c>
    </row>
    <row r="12910" spans="11:11" x14ac:dyDescent="0.25">
      <c r="K12910" s="106">
        <v>5.05</v>
      </c>
    </row>
    <row r="12911" spans="11:11" x14ac:dyDescent="0.25">
      <c r="K12911" s="106">
        <v>5.05</v>
      </c>
    </row>
    <row r="12912" spans="11:11" x14ac:dyDescent="0.25">
      <c r="K12912" s="106">
        <v>5.05</v>
      </c>
    </row>
    <row r="12913" spans="11:11" x14ac:dyDescent="0.25">
      <c r="K12913" s="106">
        <v>5.05</v>
      </c>
    </row>
    <row r="12914" spans="11:11" x14ac:dyDescent="0.25">
      <c r="K12914" s="106">
        <v>5.05</v>
      </c>
    </row>
    <row r="12915" spans="11:11" x14ac:dyDescent="0.25">
      <c r="K12915" s="106">
        <v>5.05</v>
      </c>
    </row>
    <row r="12916" spans="11:11" x14ac:dyDescent="0.25">
      <c r="K12916" s="106">
        <v>5.05</v>
      </c>
    </row>
    <row r="12917" spans="11:11" x14ac:dyDescent="0.25">
      <c r="K12917" s="106">
        <v>5.05</v>
      </c>
    </row>
    <row r="12918" spans="11:11" x14ac:dyDescent="0.25">
      <c r="K12918" s="106">
        <v>5.05</v>
      </c>
    </row>
    <row r="12919" spans="11:11" x14ac:dyDescent="0.25">
      <c r="K12919" s="106">
        <v>5.05</v>
      </c>
    </row>
    <row r="12920" spans="11:11" x14ac:dyDescent="0.25">
      <c r="K12920" s="106">
        <v>5.05</v>
      </c>
    </row>
    <row r="12921" spans="11:11" x14ac:dyDescent="0.25">
      <c r="K12921" s="106">
        <v>5.05</v>
      </c>
    </row>
    <row r="12922" spans="11:11" x14ac:dyDescent="0.25">
      <c r="K12922" s="106">
        <v>5.05</v>
      </c>
    </row>
    <row r="12923" spans="11:11" x14ac:dyDescent="0.25">
      <c r="K12923" s="106">
        <v>5.05</v>
      </c>
    </row>
    <row r="12924" spans="11:11" x14ac:dyDescent="0.25">
      <c r="K12924" s="106">
        <v>5.05</v>
      </c>
    </row>
    <row r="12925" spans="11:11" x14ac:dyDescent="0.25">
      <c r="K12925" s="106">
        <v>5.05</v>
      </c>
    </row>
    <row r="12926" spans="11:11" x14ac:dyDescent="0.25">
      <c r="K12926" s="106">
        <v>5.05</v>
      </c>
    </row>
    <row r="12927" spans="11:11" x14ac:dyDescent="0.25">
      <c r="K12927" s="106">
        <v>5.05</v>
      </c>
    </row>
    <row r="12928" spans="11:11" x14ac:dyDescent="0.25">
      <c r="K12928" s="106">
        <v>5.05</v>
      </c>
    </row>
    <row r="12929" spans="11:11" x14ac:dyDescent="0.25">
      <c r="K12929" s="106">
        <v>5.05</v>
      </c>
    </row>
    <row r="12930" spans="11:11" x14ac:dyDescent="0.25">
      <c r="K12930" s="106">
        <v>5.05</v>
      </c>
    </row>
    <row r="12931" spans="11:11" x14ac:dyDescent="0.25">
      <c r="K12931" s="106">
        <v>5.05</v>
      </c>
    </row>
    <row r="12932" spans="11:11" x14ac:dyDescent="0.25">
      <c r="K12932" s="106">
        <v>5.05</v>
      </c>
    </row>
    <row r="12933" spans="11:11" x14ac:dyDescent="0.25">
      <c r="K12933" s="106">
        <v>5.05</v>
      </c>
    </row>
    <row r="12934" spans="11:11" x14ac:dyDescent="0.25">
      <c r="K12934" s="106">
        <v>5.05</v>
      </c>
    </row>
    <row r="12935" spans="11:11" x14ac:dyDescent="0.25">
      <c r="K12935" s="106">
        <v>5.05</v>
      </c>
    </row>
    <row r="12936" spans="11:11" x14ac:dyDescent="0.25">
      <c r="K12936" s="106">
        <v>5.05</v>
      </c>
    </row>
    <row r="12937" spans="11:11" x14ac:dyDescent="0.25">
      <c r="K12937" s="106">
        <v>5.05</v>
      </c>
    </row>
    <row r="12938" spans="11:11" x14ac:dyDescent="0.25">
      <c r="K12938" s="106">
        <v>5.05</v>
      </c>
    </row>
    <row r="12939" spans="11:11" x14ac:dyDescent="0.25">
      <c r="K12939" s="106">
        <v>5.05</v>
      </c>
    </row>
    <row r="12940" spans="11:11" x14ac:dyDescent="0.25">
      <c r="K12940" s="106">
        <v>5.05</v>
      </c>
    </row>
    <row r="12941" spans="11:11" x14ac:dyDescent="0.25">
      <c r="K12941" s="106">
        <v>5.05</v>
      </c>
    </row>
    <row r="12942" spans="11:11" x14ac:dyDescent="0.25">
      <c r="K12942" s="106">
        <v>5.05</v>
      </c>
    </row>
    <row r="12943" spans="11:11" x14ac:dyDescent="0.25">
      <c r="K12943" s="106">
        <v>5.05</v>
      </c>
    </row>
    <row r="12944" spans="11:11" x14ac:dyDescent="0.25">
      <c r="K12944" s="106">
        <v>5.05</v>
      </c>
    </row>
    <row r="12945" spans="11:11" x14ac:dyDescent="0.25">
      <c r="K12945" s="106">
        <v>5.05</v>
      </c>
    </row>
    <row r="12946" spans="11:11" x14ac:dyDescent="0.25">
      <c r="K12946" s="106">
        <v>5.05</v>
      </c>
    </row>
    <row r="12947" spans="11:11" x14ac:dyDescent="0.25">
      <c r="K12947" s="106">
        <v>5.05</v>
      </c>
    </row>
    <row r="12948" spans="11:11" x14ac:dyDescent="0.25">
      <c r="K12948" s="106">
        <v>5.05</v>
      </c>
    </row>
    <row r="12949" spans="11:11" x14ac:dyDescent="0.25">
      <c r="K12949" s="106">
        <v>5.05</v>
      </c>
    </row>
    <row r="12950" spans="11:11" x14ac:dyDescent="0.25">
      <c r="K12950" s="106">
        <v>5.05</v>
      </c>
    </row>
    <row r="12951" spans="11:11" x14ac:dyDescent="0.25">
      <c r="K12951" s="106">
        <v>5.05</v>
      </c>
    </row>
    <row r="12952" spans="11:11" x14ac:dyDescent="0.25">
      <c r="K12952" s="106">
        <v>5.05</v>
      </c>
    </row>
    <row r="12953" spans="11:11" x14ac:dyDescent="0.25">
      <c r="K12953" s="106">
        <v>5.05</v>
      </c>
    </row>
    <row r="12954" spans="11:11" x14ac:dyDescent="0.25">
      <c r="K12954" s="106">
        <v>5.05</v>
      </c>
    </row>
    <row r="12955" spans="11:11" x14ac:dyDescent="0.25">
      <c r="K12955" s="106">
        <v>5.05</v>
      </c>
    </row>
    <row r="12956" spans="11:11" x14ac:dyDescent="0.25">
      <c r="K12956" s="106">
        <v>5.05</v>
      </c>
    </row>
    <row r="12957" spans="11:11" x14ac:dyDescent="0.25">
      <c r="K12957" s="106">
        <v>5.05</v>
      </c>
    </row>
    <row r="12958" spans="11:11" x14ac:dyDescent="0.25">
      <c r="K12958" s="106">
        <v>5.05</v>
      </c>
    </row>
    <row r="12959" spans="11:11" x14ac:dyDescent="0.25">
      <c r="K12959" s="106">
        <v>5.05</v>
      </c>
    </row>
    <row r="12960" spans="11:11" x14ac:dyDescent="0.25">
      <c r="K12960" s="106">
        <v>5.05</v>
      </c>
    </row>
    <row r="12961" spans="11:11" x14ac:dyDescent="0.25">
      <c r="K12961" s="106">
        <v>5.05</v>
      </c>
    </row>
    <row r="12962" spans="11:11" x14ac:dyDescent="0.25">
      <c r="K12962" s="106">
        <v>5.05</v>
      </c>
    </row>
    <row r="12963" spans="11:11" x14ac:dyDescent="0.25">
      <c r="K12963" s="106">
        <v>5.05</v>
      </c>
    </row>
    <row r="12964" spans="11:11" x14ac:dyDescent="0.25">
      <c r="K12964" s="106">
        <v>5.05</v>
      </c>
    </row>
    <row r="12965" spans="11:11" x14ac:dyDescent="0.25">
      <c r="K12965" s="106">
        <v>5.05</v>
      </c>
    </row>
    <row r="12966" spans="11:11" x14ac:dyDescent="0.25">
      <c r="K12966" s="106">
        <v>5.05</v>
      </c>
    </row>
    <row r="12967" spans="11:11" x14ac:dyDescent="0.25">
      <c r="K12967" s="106">
        <v>5.05</v>
      </c>
    </row>
    <row r="12968" spans="11:11" x14ac:dyDescent="0.25">
      <c r="K12968" s="106">
        <v>5.05</v>
      </c>
    </row>
    <row r="12969" spans="11:11" x14ac:dyDescent="0.25">
      <c r="K12969" s="106">
        <v>5.05</v>
      </c>
    </row>
    <row r="12970" spans="11:11" x14ac:dyDescent="0.25">
      <c r="K12970" s="106">
        <v>5.05</v>
      </c>
    </row>
    <row r="12971" spans="11:11" x14ac:dyDescent="0.25">
      <c r="K12971" s="106">
        <v>5.05</v>
      </c>
    </row>
    <row r="12972" spans="11:11" x14ac:dyDescent="0.25">
      <c r="K12972" s="106">
        <v>5.05</v>
      </c>
    </row>
    <row r="12973" spans="11:11" x14ac:dyDescent="0.25">
      <c r="K12973" s="106">
        <v>5.05</v>
      </c>
    </row>
    <row r="12974" spans="11:11" x14ac:dyDescent="0.25">
      <c r="K12974" s="106">
        <v>5.05</v>
      </c>
    </row>
    <row r="12975" spans="11:11" x14ac:dyDescent="0.25">
      <c r="K12975" s="106">
        <v>5.05</v>
      </c>
    </row>
    <row r="12976" spans="11:11" x14ac:dyDescent="0.25">
      <c r="K12976" s="106">
        <v>5.05</v>
      </c>
    </row>
    <row r="12977" spans="11:11" x14ac:dyDescent="0.25">
      <c r="K12977" s="106">
        <v>5.05</v>
      </c>
    </row>
    <row r="12978" spans="11:11" x14ac:dyDescent="0.25">
      <c r="K12978" s="106">
        <v>5.05</v>
      </c>
    </row>
    <row r="12979" spans="11:11" x14ac:dyDescent="0.25">
      <c r="K12979" s="106">
        <v>5.05</v>
      </c>
    </row>
    <row r="12980" spans="11:11" x14ac:dyDescent="0.25">
      <c r="K12980" s="106">
        <v>5.05</v>
      </c>
    </row>
    <row r="12981" spans="11:11" x14ac:dyDescent="0.25">
      <c r="K12981" s="106">
        <v>5.05</v>
      </c>
    </row>
    <row r="12982" spans="11:11" x14ac:dyDescent="0.25">
      <c r="K12982" s="106">
        <v>5.05</v>
      </c>
    </row>
    <row r="12983" spans="11:11" x14ac:dyDescent="0.25">
      <c r="K12983" s="106">
        <v>5.05</v>
      </c>
    </row>
    <row r="12984" spans="11:11" x14ac:dyDescent="0.25">
      <c r="K12984" s="106">
        <v>5.05</v>
      </c>
    </row>
    <row r="12985" spans="11:11" x14ac:dyDescent="0.25">
      <c r="K12985" s="106">
        <v>5.05</v>
      </c>
    </row>
    <row r="12986" spans="11:11" x14ac:dyDescent="0.25">
      <c r="K12986" s="106">
        <v>5.05</v>
      </c>
    </row>
    <row r="12987" spans="11:11" x14ac:dyDescent="0.25">
      <c r="K12987" s="106">
        <v>5.05</v>
      </c>
    </row>
    <row r="12988" spans="11:11" x14ac:dyDescent="0.25">
      <c r="K12988" s="106">
        <v>5.05</v>
      </c>
    </row>
    <row r="12989" spans="11:11" x14ac:dyDescent="0.25">
      <c r="K12989" s="106">
        <v>5.05</v>
      </c>
    </row>
    <row r="12990" spans="11:11" x14ac:dyDescent="0.25">
      <c r="K12990" s="106">
        <v>5.05</v>
      </c>
    </row>
    <row r="12991" spans="11:11" x14ac:dyDescent="0.25">
      <c r="K12991" s="106">
        <v>5.05</v>
      </c>
    </row>
    <row r="12992" spans="11:11" x14ac:dyDescent="0.25">
      <c r="K12992" s="106">
        <v>5.05</v>
      </c>
    </row>
    <row r="12993" spans="11:11" x14ac:dyDescent="0.25">
      <c r="K12993" s="106">
        <v>5.05</v>
      </c>
    </row>
    <row r="12994" spans="11:11" x14ac:dyDescent="0.25">
      <c r="K12994" s="106">
        <v>5.05</v>
      </c>
    </row>
    <row r="12995" spans="11:11" x14ac:dyDescent="0.25">
      <c r="K12995" s="106">
        <v>5.05</v>
      </c>
    </row>
    <row r="12996" spans="11:11" x14ac:dyDescent="0.25">
      <c r="K12996" s="106">
        <v>5.05</v>
      </c>
    </row>
    <row r="12997" spans="11:11" x14ac:dyDescent="0.25">
      <c r="K12997" s="106">
        <v>5.05</v>
      </c>
    </row>
    <row r="12998" spans="11:11" x14ac:dyDescent="0.25">
      <c r="K12998" s="106">
        <v>5.05</v>
      </c>
    </row>
    <row r="12999" spans="11:11" x14ac:dyDescent="0.25">
      <c r="K12999" s="106">
        <v>5.05</v>
      </c>
    </row>
    <row r="13000" spans="11:11" x14ac:dyDescent="0.25">
      <c r="K13000" s="106">
        <v>5.05</v>
      </c>
    </row>
    <row r="13001" spans="11:11" x14ac:dyDescent="0.25">
      <c r="K13001" s="106">
        <v>5.05</v>
      </c>
    </row>
    <row r="13002" spans="11:11" x14ac:dyDescent="0.25">
      <c r="K13002" s="106">
        <v>5.05</v>
      </c>
    </row>
    <row r="13003" spans="11:11" x14ac:dyDescent="0.25">
      <c r="K13003" s="106">
        <v>5.05</v>
      </c>
    </row>
    <row r="13004" spans="11:11" x14ac:dyDescent="0.25">
      <c r="K13004" s="106">
        <v>5.05</v>
      </c>
    </row>
    <row r="13005" spans="11:11" x14ac:dyDescent="0.25">
      <c r="K13005" s="106">
        <v>5.05</v>
      </c>
    </row>
    <row r="13006" spans="11:11" x14ac:dyDescent="0.25">
      <c r="K13006" s="106">
        <v>5.05</v>
      </c>
    </row>
    <row r="13007" spans="11:11" x14ac:dyDescent="0.25">
      <c r="K13007" s="106">
        <v>5.05</v>
      </c>
    </row>
    <row r="13008" spans="11:11" x14ac:dyDescent="0.25">
      <c r="K13008" s="106">
        <v>5.05</v>
      </c>
    </row>
    <row r="13009" spans="11:11" x14ac:dyDescent="0.25">
      <c r="K13009" s="106">
        <v>5.05</v>
      </c>
    </row>
    <row r="13010" spans="11:11" x14ac:dyDescent="0.25">
      <c r="K13010" s="106">
        <v>5.05</v>
      </c>
    </row>
    <row r="13011" spans="11:11" x14ac:dyDescent="0.25">
      <c r="K13011" s="106">
        <v>5.05</v>
      </c>
    </row>
    <row r="13012" spans="11:11" x14ac:dyDescent="0.25">
      <c r="K13012" s="106">
        <v>5.05</v>
      </c>
    </row>
    <row r="13013" spans="11:11" x14ac:dyDescent="0.25">
      <c r="K13013" s="106">
        <v>5.05</v>
      </c>
    </row>
    <row r="13014" spans="11:11" x14ac:dyDescent="0.25">
      <c r="K13014" s="106">
        <v>5.05</v>
      </c>
    </row>
    <row r="13015" spans="11:11" x14ac:dyDescent="0.25">
      <c r="K13015" s="106">
        <v>5.05</v>
      </c>
    </row>
    <row r="13016" spans="11:11" x14ac:dyDescent="0.25">
      <c r="K13016" s="106">
        <v>5.05</v>
      </c>
    </row>
    <row r="13017" spans="11:11" x14ac:dyDescent="0.25">
      <c r="K13017" s="106">
        <v>5.05</v>
      </c>
    </row>
    <row r="13018" spans="11:11" x14ac:dyDescent="0.25">
      <c r="K13018" s="106">
        <v>5.05</v>
      </c>
    </row>
    <row r="13019" spans="11:11" x14ac:dyDescent="0.25">
      <c r="K13019" s="106">
        <v>5.05</v>
      </c>
    </row>
    <row r="13020" spans="11:11" x14ac:dyDescent="0.25">
      <c r="K13020" s="106">
        <v>5.05</v>
      </c>
    </row>
    <row r="13021" spans="11:11" x14ac:dyDescent="0.25">
      <c r="K13021" s="106">
        <v>5.05</v>
      </c>
    </row>
    <row r="13022" spans="11:11" x14ac:dyDescent="0.25">
      <c r="K13022" s="106">
        <v>5.05</v>
      </c>
    </row>
    <row r="13023" spans="11:11" x14ac:dyDescent="0.25">
      <c r="K13023" s="106">
        <v>5.05</v>
      </c>
    </row>
    <row r="13024" spans="11:11" x14ac:dyDescent="0.25">
      <c r="K13024" s="106">
        <v>5.05</v>
      </c>
    </row>
    <row r="13025" spans="11:11" x14ac:dyDescent="0.25">
      <c r="K13025" s="106">
        <v>5.05</v>
      </c>
    </row>
    <row r="13026" spans="11:11" x14ac:dyDescent="0.25">
      <c r="K13026" s="106">
        <v>5.05</v>
      </c>
    </row>
    <row r="13027" spans="11:11" x14ac:dyDescent="0.25">
      <c r="K13027" s="106">
        <v>5.05</v>
      </c>
    </row>
    <row r="13028" spans="11:11" x14ac:dyDescent="0.25">
      <c r="K13028" s="106">
        <v>5.05</v>
      </c>
    </row>
    <row r="13029" spans="11:11" x14ac:dyDescent="0.25">
      <c r="K13029" s="106">
        <v>5.05</v>
      </c>
    </row>
    <row r="13030" spans="11:11" x14ac:dyDescent="0.25">
      <c r="K13030" s="106">
        <v>5.05</v>
      </c>
    </row>
    <row r="13031" spans="11:11" x14ac:dyDescent="0.25">
      <c r="K13031" s="106">
        <v>5.05</v>
      </c>
    </row>
    <row r="13032" spans="11:11" x14ac:dyDescent="0.25">
      <c r="K13032" s="106">
        <v>5.05</v>
      </c>
    </row>
    <row r="13033" spans="11:11" x14ac:dyDescent="0.25">
      <c r="K13033" s="106">
        <v>5.05</v>
      </c>
    </row>
    <row r="13034" spans="11:11" x14ac:dyDescent="0.25">
      <c r="K13034" s="106">
        <v>5.05</v>
      </c>
    </row>
    <row r="13035" spans="11:11" x14ac:dyDescent="0.25">
      <c r="K13035" s="106">
        <v>5.05</v>
      </c>
    </row>
    <row r="13036" spans="11:11" x14ac:dyDescent="0.25">
      <c r="K13036" s="106">
        <v>5.05</v>
      </c>
    </row>
    <row r="13037" spans="11:11" x14ac:dyDescent="0.25">
      <c r="K13037" s="106">
        <v>5.05</v>
      </c>
    </row>
    <row r="13038" spans="11:11" x14ac:dyDescent="0.25">
      <c r="K13038" s="106">
        <v>5.05</v>
      </c>
    </row>
    <row r="13039" spans="11:11" x14ac:dyDescent="0.25">
      <c r="K13039" s="106">
        <v>5.05</v>
      </c>
    </row>
    <row r="13040" spans="11:11" x14ac:dyDescent="0.25">
      <c r="K13040" s="106">
        <v>5.05</v>
      </c>
    </row>
    <row r="13041" spans="11:11" x14ac:dyDescent="0.25">
      <c r="K13041" s="106">
        <v>5.05</v>
      </c>
    </row>
    <row r="13042" spans="11:11" x14ac:dyDescent="0.25">
      <c r="K13042" s="106">
        <v>5.05</v>
      </c>
    </row>
    <row r="13043" spans="11:11" x14ac:dyDescent="0.25">
      <c r="K13043" s="106">
        <v>5.05</v>
      </c>
    </row>
    <row r="13044" spans="11:11" x14ac:dyDescent="0.25">
      <c r="K13044" s="106">
        <v>5.05</v>
      </c>
    </row>
    <row r="13045" spans="11:11" x14ac:dyDescent="0.25">
      <c r="K13045" s="106">
        <v>5.05</v>
      </c>
    </row>
    <row r="13046" spans="11:11" x14ac:dyDescent="0.25">
      <c r="K13046" s="106">
        <v>5.05</v>
      </c>
    </row>
    <row r="13047" spans="11:11" x14ac:dyDescent="0.25">
      <c r="K13047" s="106">
        <v>5.05</v>
      </c>
    </row>
    <row r="13048" spans="11:11" x14ac:dyDescent="0.25">
      <c r="K13048" s="106">
        <v>5.05</v>
      </c>
    </row>
    <row r="13049" spans="11:11" x14ac:dyDescent="0.25">
      <c r="K13049" s="106">
        <v>5.05</v>
      </c>
    </row>
    <row r="13050" spans="11:11" x14ac:dyDescent="0.25">
      <c r="K13050" s="106">
        <v>5.05</v>
      </c>
    </row>
    <row r="13051" spans="11:11" x14ac:dyDescent="0.25">
      <c r="K13051" s="106">
        <v>5.05</v>
      </c>
    </row>
    <row r="13052" spans="11:11" x14ac:dyDescent="0.25">
      <c r="K13052" s="106">
        <v>5.05</v>
      </c>
    </row>
    <row r="13053" spans="11:11" x14ac:dyDescent="0.25">
      <c r="K13053" s="106">
        <v>5.05</v>
      </c>
    </row>
    <row r="13054" spans="11:11" x14ac:dyDescent="0.25">
      <c r="K13054" s="106">
        <v>5.05</v>
      </c>
    </row>
    <row r="13055" spans="11:11" x14ac:dyDescent="0.25">
      <c r="K13055" s="106">
        <v>5.05</v>
      </c>
    </row>
    <row r="13056" spans="11:11" x14ac:dyDescent="0.25">
      <c r="K13056" s="106">
        <v>5.05</v>
      </c>
    </row>
    <row r="13057" spans="11:11" x14ac:dyDescent="0.25">
      <c r="K13057" s="106">
        <v>5.05</v>
      </c>
    </row>
    <row r="13058" spans="11:11" x14ac:dyDescent="0.25">
      <c r="K13058" s="106">
        <v>5.05</v>
      </c>
    </row>
    <row r="13059" spans="11:11" x14ac:dyDescent="0.25">
      <c r="K13059" s="106">
        <v>5.05</v>
      </c>
    </row>
    <row r="13060" spans="11:11" x14ac:dyDescent="0.25">
      <c r="K13060" s="106">
        <v>5.05</v>
      </c>
    </row>
    <row r="13061" spans="11:11" x14ac:dyDescent="0.25">
      <c r="K13061" s="106">
        <v>5.05</v>
      </c>
    </row>
    <row r="13062" spans="11:11" x14ac:dyDescent="0.25">
      <c r="K13062" s="106">
        <v>5.05</v>
      </c>
    </row>
    <row r="13063" spans="11:11" x14ac:dyDescent="0.25">
      <c r="K13063" s="106">
        <v>5.05</v>
      </c>
    </row>
    <row r="13064" spans="11:11" x14ac:dyDescent="0.25">
      <c r="K13064" s="106">
        <v>5.05</v>
      </c>
    </row>
    <row r="13065" spans="11:11" x14ac:dyDescent="0.25">
      <c r="K13065" s="106">
        <v>5.05</v>
      </c>
    </row>
    <row r="13066" spans="11:11" x14ac:dyDescent="0.25">
      <c r="K13066" s="106">
        <v>5.05</v>
      </c>
    </row>
    <row r="13067" spans="11:11" x14ac:dyDescent="0.25">
      <c r="K13067" s="106">
        <v>5.05</v>
      </c>
    </row>
    <row r="13068" spans="11:11" x14ac:dyDescent="0.25">
      <c r="K13068" s="106">
        <v>5.05</v>
      </c>
    </row>
    <row r="13069" spans="11:11" x14ac:dyDescent="0.25">
      <c r="K13069" s="106">
        <v>5.05</v>
      </c>
    </row>
    <row r="13070" spans="11:11" x14ac:dyDescent="0.25">
      <c r="K13070" s="106">
        <v>5.05</v>
      </c>
    </row>
    <row r="13071" spans="11:11" x14ac:dyDescent="0.25">
      <c r="K13071" s="106">
        <v>5.05</v>
      </c>
    </row>
    <row r="13072" spans="11:11" x14ac:dyDescent="0.25">
      <c r="K13072" s="106">
        <v>5.05</v>
      </c>
    </row>
    <row r="13073" spans="11:11" x14ac:dyDescent="0.25">
      <c r="K13073" s="106">
        <v>5.05</v>
      </c>
    </row>
    <row r="13074" spans="11:11" x14ac:dyDescent="0.25">
      <c r="K13074" s="106">
        <v>5.05</v>
      </c>
    </row>
    <row r="13075" spans="11:11" x14ac:dyDescent="0.25">
      <c r="K13075" s="106">
        <v>5.05</v>
      </c>
    </row>
    <row r="13076" spans="11:11" x14ac:dyDescent="0.25">
      <c r="K13076" s="106">
        <v>5.05</v>
      </c>
    </row>
    <row r="13077" spans="11:11" x14ac:dyDescent="0.25">
      <c r="K13077" s="106">
        <v>5.05</v>
      </c>
    </row>
    <row r="13078" spans="11:11" x14ac:dyDescent="0.25">
      <c r="K13078" s="106">
        <v>5.05</v>
      </c>
    </row>
    <row r="13079" spans="11:11" x14ac:dyDescent="0.25">
      <c r="K13079" s="106">
        <v>5.05</v>
      </c>
    </row>
    <row r="13080" spans="11:11" x14ac:dyDescent="0.25">
      <c r="K13080" s="106">
        <v>5.05</v>
      </c>
    </row>
    <row r="13081" spans="11:11" x14ac:dyDescent="0.25">
      <c r="K13081" s="106">
        <v>5.05</v>
      </c>
    </row>
    <row r="13082" spans="11:11" x14ac:dyDescent="0.25">
      <c r="K13082" s="106">
        <v>5.05</v>
      </c>
    </row>
    <row r="13083" spans="11:11" x14ac:dyDescent="0.25">
      <c r="K13083" s="106">
        <v>5.05</v>
      </c>
    </row>
    <row r="13084" spans="11:11" x14ac:dyDescent="0.25">
      <c r="K13084" s="106">
        <v>5.05</v>
      </c>
    </row>
    <row r="13085" spans="11:11" x14ac:dyDescent="0.25">
      <c r="K13085" s="106">
        <v>5.05</v>
      </c>
    </row>
    <row r="13086" spans="11:11" x14ac:dyDescent="0.25">
      <c r="K13086" s="106">
        <v>5.05</v>
      </c>
    </row>
    <row r="13087" spans="11:11" x14ac:dyDescent="0.25">
      <c r="K13087" s="106">
        <v>5.05</v>
      </c>
    </row>
    <row r="13088" spans="11:11" x14ac:dyDescent="0.25">
      <c r="K13088" s="106">
        <v>5.05</v>
      </c>
    </row>
    <row r="13089" spans="11:11" x14ac:dyDescent="0.25">
      <c r="K13089" s="106">
        <v>5.05</v>
      </c>
    </row>
    <row r="13090" spans="11:11" x14ac:dyDescent="0.25">
      <c r="K13090" s="106">
        <v>5.05</v>
      </c>
    </row>
    <row r="13091" spans="11:11" x14ac:dyDescent="0.25">
      <c r="K13091" s="106">
        <v>5.05</v>
      </c>
    </row>
    <row r="13092" spans="11:11" x14ac:dyDescent="0.25">
      <c r="K13092" s="106">
        <v>5.05</v>
      </c>
    </row>
    <row r="13093" spans="11:11" x14ac:dyDescent="0.25">
      <c r="K13093" s="106">
        <v>5.05</v>
      </c>
    </row>
    <row r="13094" spans="11:11" x14ac:dyDescent="0.25">
      <c r="K13094" s="106">
        <v>5.05</v>
      </c>
    </row>
    <row r="13095" spans="11:11" x14ac:dyDescent="0.25">
      <c r="K13095" s="106">
        <v>5.05</v>
      </c>
    </row>
    <row r="13096" spans="11:11" x14ac:dyDescent="0.25">
      <c r="K13096" s="106">
        <v>5.05</v>
      </c>
    </row>
    <row r="13097" spans="11:11" x14ac:dyDescent="0.25">
      <c r="K13097" s="106">
        <v>5.05</v>
      </c>
    </row>
    <row r="13098" spans="11:11" x14ac:dyDescent="0.25">
      <c r="K13098" s="106">
        <v>5.05</v>
      </c>
    </row>
    <row r="13099" spans="11:11" x14ac:dyDescent="0.25">
      <c r="K13099" s="106">
        <v>5.05</v>
      </c>
    </row>
    <row r="13100" spans="11:11" x14ac:dyDescent="0.25">
      <c r="K13100" s="106">
        <v>5.05</v>
      </c>
    </row>
    <row r="13101" spans="11:11" x14ac:dyDescent="0.25">
      <c r="K13101" s="106">
        <v>5.05</v>
      </c>
    </row>
    <row r="13102" spans="11:11" x14ac:dyDescent="0.25">
      <c r="K13102" s="106">
        <v>5.05</v>
      </c>
    </row>
    <row r="13103" spans="11:11" x14ac:dyDescent="0.25">
      <c r="K13103" s="106">
        <v>5.05</v>
      </c>
    </row>
    <row r="13104" spans="11:11" x14ac:dyDescent="0.25">
      <c r="K13104" s="106">
        <v>5.05</v>
      </c>
    </row>
    <row r="13105" spans="11:11" x14ac:dyDescent="0.25">
      <c r="K13105" s="106">
        <v>5.05</v>
      </c>
    </row>
    <row r="13106" spans="11:11" x14ac:dyDescent="0.25">
      <c r="K13106" s="106">
        <v>5.05</v>
      </c>
    </row>
    <row r="13107" spans="11:11" x14ac:dyDescent="0.25">
      <c r="K13107" s="106">
        <v>5.05</v>
      </c>
    </row>
    <row r="13108" spans="11:11" x14ac:dyDescent="0.25">
      <c r="K13108" s="106">
        <v>5.05</v>
      </c>
    </row>
    <row r="13109" spans="11:11" x14ac:dyDescent="0.25">
      <c r="K13109" s="106">
        <v>5.05</v>
      </c>
    </row>
    <row r="13110" spans="11:11" x14ac:dyDescent="0.25">
      <c r="K13110" s="106">
        <v>5.05</v>
      </c>
    </row>
    <row r="13111" spans="11:11" x14ac:dyDescent="0.25">
      <c r="K13111" s="106">
        <v>5.05</v>
      </c>
    </row>
    <row r="13112" spans="11:11" x14ac:dyDescent="0.25">
      <c r="K13112" s="106">
        <v>5.05</v>
      </c>
    </row>
    <row r="13113" spans="11:11" x14ac:dyDescent="0.25">
      <c r="K13113" s="106">
        <v>5.05</v>
      </c>
    </row>
    <row r="13114" spans="11:11" x14ac:dyDescent="0.25">
      <c r="K13114" s="106">
        <v>5.05</v>
      </c>
    </row>
    <row r="13115" spans="11:11" x14ac:dyDescent="0.25">
      <c r="K13115" s="106">
        <v>5.05</v>
      </c>
    </row>
    <row r="13116" spans="11:11" x14ac:dyDescent="0.25">
      <c r="K13116" s="106">
        <v>5.05</v>
      </c>
    </row>
    <row r="13117" spans="11:11" x14ac:dyDescent="0.25">
      <c r="K13117" s="106">
        <v>5.05</v>
      </c>
    </row>
    <row r="13118" spans="11:11" x14ac:dyDescent="0.25">
      <c r="K13118" s="106">
        <v>5.05</v>
      </c>
    </row>
    <row r="13119" spans="11:11" x14ac:dyDescent="0.25">
      <c r="K13119" s="106">
        <v>5.05</v>
      </c>
    </row>
    <row r="13120" spans="11:11" x14ac:dyDescent="0.25">
      <c r="K13120" s="106">
        <v>5.05</v>
      </c>
    </row>
    <row r="13121" spans="11:11" x14ac:dyDescent="0.25">
      <c r="K13121" s="106">
        <v>5.05</v>
      </c>
    </row>
    <row r="13122" spans="11:11" x14ac:dyDescent="0.25">
      <c r="K13122" s="106">
        <v>5.05</v>
      </c>
    </row>
    <row r="13123" spans="11:11" x14ac:dyDescent="0.25">
      <c r="K13123" s="106">
        <v>5.05</v>
      </c>
    </row>
    <row r="13124" spans="11:11" x14ac:dyDescent="0.25">
      <c r="K13124" s="106">
        <v>5.05</v>
      </c>
    </row>
    <row r="13125" spans="11:11" x14ac:dyDescent="0.25">
      <c r="K13125" s="106">
        <v>5.05</v>
      </c>
    </row>
    <row r="13126" spans="11:11" x14ac:dyDescent="0.25">
      <c r="K13126" s="106">
        <v>5.05</v>
      </c>
    </row>
    <row r="13127" spans="11:11" x14ac:dyDescent="0.25">
      <c r="K13127" s="106">
        <v>5.05</v>
      </c>
    </row>
    <row r="13128" spans="11:11" x14ac:dyDescent="0.25">
      <c r="K13128" s="106">
        <v>5.05</v>
      </c>
    </row>
    <row r="13129" spans="11:11" x14ac:dyDescent="0.25">
      <c r="K13129" s="106">
        <v>5.05</v>
      </c>
    </row>
    <row r="13130" spans="11:11" x14ac:dyDescent="0.25">
      <c r="K13130" s="106">
        <v>5.05</v>
      </c>
    </row>
    <row r="13131" spans="11:11" x14ac:dyDescent="0.25">
      <c r="K13131" s="106">
        <v>5.05</v>
      </c>
    </row>
    <row r="13132" spans="11:11" x14ac:dyDescent="0.25">
      <c r="K13132" s="106">
        <v>5.05</v>
      </c>
    </row>
    <row r="13133" spans="11:11" x14ac:dyDescent="0.25">
      <c r="K13133" s="106">
        <v>5.05</v>
      </c>
    </row>
    <row r="13134" spans="11:11" x14ac:dyDescent="0.25">
      <c r="K13134" s="106">
        <v>5.05</v>
      </c>
    </row>
    <row r="13135" spans="11:11" x14ac:dyDescent="0.25">
      <c r="K13135" s="106">
        <v>5.05</v>
      </c>
    </row>
    <row r="13136" spans="11:11" x14ac:dyDescent="0.25">
      <c r="K13136" s="106">
        <v>5.05</v>
      </c>
    </row>
    <row r="13137" spans="11:11" x14ac:dyDescent="0.25">
      <c r="K13137" s="106">
        <v>5.05</v>
      </c>
    </row>
    <row r="13138" spans="11:11" x14ac:dyDescent="0.25">
      <c r="K13138" s="106">
        <v>5.05</v>
      </c>
    </row>
    <row r="13139" spans="11:11" x14ac:dyDescent="0.25">
      <c r="K13139" s="106">
        <v>5.05</v>
      </c>
    </row>
    <row r="13140" spans="11:11" x14ac:dyDescent="0.25">
      <c r="K13140" s="106">
        <v>5.05</v>
      </c>
    </row>
    <row r="13141" spans="11:11" x14ac:dyDescent="0.25">
      <c r="K13141" s="106">
        <v>5.05</v>
      </c>
    </row>
    <row r="13142" spans="11:11" x14ac:dyDescent="0.25">
      <c r="K13142" s="106">
        <v>5.05</v>
      </c>
    </row>
    <row r="13143" spans="11:11" x14ac:dyDescent="0.25">
      <c r="K13143" s="106">
        <v>5.05</v>
      </c>
    </row>
    <row r="13144" spans="11:11" x14ac:dyDescent="0.25">
      <c r="K13144" s="106">
        <v>5.05</v>
      </c>
    </row>
    <row r="13145" spans="11:11" x14ac:dyDescent="0.25">
      <c r="K13145" s="106">
        <v>5.05</v>
      </c>
    </row>
    <row r="13146" spans="11:11" x14ac:dyDescent="0.25">
      <c r="K13146" s="106">
        <v>5.05</v>
      </c>
    </row>
    <row r="13147" spans="11:11" x14ac:dyDescent="0.25">
      <c r="K13147" s="106">
        <v>5.05</v>
      </c>
    </row>
    <row r="13148" spans="11:11" x14ac:dyDescent="0.25">
      <c r="K13148" s="106">
        <v>5.05</v>
      </c>
    </row>
    <row r="13149" spans="11:11" x14ac:dyDescent="0.25">
      <c r="K13149" s="106">
        <v>5.05</v>
      </c>
    </row>
    <row r="13150" spans="11:11" x14ac:dyDescent="0.25">
      <c r="K13150" s="106">
        <v>5.05</v>
      </c>
    </row>
    <row r="13151" spans="11:11" x14ac:dyDescent="0.25">
      <c r="K13151" s="106">
        <v>5.05</v>
      </c>
    </row>
    <row r="13152" spans="11:11" x14ac:dyDescent="0.25">
      <c r="K13152" s="106">
        <v>5.05</v>
      </c>
    </row>
    <row r="13153" spans="11:11" x14ac:dyDescent="0.25">
      <c r="K13153" s="106">
        <v>5.05</v>
      </c>
    </row>
    <row r="13154" spans="11:11" x14ac:dyDescent="0.25">
      <c r="K13154" s="106">
        <v>5.05</v>
      </c>
    </row>
    <row r="13155" spans="11:11" x14ac:dyDescent="0.25">
      <c r="K13155" s="106">
        <v>5.05</v>
      </c>
    </row>
    <row r="13156" spans="11:11" x14ac:dyDescent="0.25">
      <c r="K13156" s="106">
        <v>5.05</v>
      </c>
    </row>
    <row r="13157" spans="11:11" x14ac:dyDescent="0.25">
      <c r="K13157" s="106">
        <v>5.05</v>
      </c>
    </row>
    <row r="13158" spans="11:11" x14ac:dyDescent="0.25">
      <c r="K13158" s="106">
        <v>5.05</v>
      </c>
    </row>
    <row r="13159" spans="11:11" x14ac:dyDescent="0.25">
      <c r="K13159" s="106">
        <v>5.05</v>
      </c>
    </row>
    <row r="13160" spans="11:11" x14ac:dyDescent="0.25">
      <c r="K13160" s="106">
        <v>5.05</v>
      </c>
    </row>
    <row r="13161" spans="11:11" x14ac:dyDescent="0.25">
      <c r="K13161" s="106">
        <v>5.05</v>
      </c>
    </row>
    <row r="13162" spans="11:11" x14ac:dyDescent="0.25">
      <c r="K13162" s="106">
        <v>5.05</v>
      </c>
    </row>
    <row r="13163" spans="11:11" x14ac:dyDescent="0.25">
      <c r="K13163" s="106">
        <v>5.05</v>
      </c>
    </row>
    <row r="13164" spans="11:11" x14ac:dyDescent="0.25">
      <c r="K13164" s="106">
        <v>5.05</v>
      </c>
    </row>
    <row r="13165" spans="11:11" x14ac:dyDescent="0.25">
      <c r="K13165" s="106">
        <v>5.05</v>
      </c>
    </row>
    <row r="13166" spans="11:11" x14ac:dyDescent="0.25">
      <c r="K13166" s="106">
        <v>5.05</v>
      </c>
    </row>
    <row r="13167" spans="11:11" x14ac:dyDescent="0.25">
      <c r="K13167" s="106">
        <v>5.05</v>
      </c>
    </row>
    <row r="13168" spans="11:11" x14ac:dyDescent="0.25">
      <c r="K13168" s="106">
        <v>5.05</v>
      </c>
    </row>
    <row r="13169" spans="11:11" x14ac:dyDescent="0.25">
      <c r="K13169" s="106">
        <v>5.05</v>
      </c>
    </row>
    <row r="13170" spans="11:11" x14ac:dyDescent="0.25">
      <c r="K13170" s="106">
        <v>5.05</v>
      </c>
    </row>
    <row r="13171" spans="11:11" x14ac:dyDescent="0.25">
      <c r="K13171" s="106">
        <v>5.05</v>
      </c>
    </row>
    <row r="13172" spans="11:11" x14ac:dyDescent="0.25">
      <c r="K13172" s="106">
        <v>5.05</v>
      </c>
    </row>
    <row r="13173" spans="11:11" x14ac:dyDescent="0.25">
      <c r="K13173" s="106">
        <v>5.05</v>
      </c>
    </row>
    <row r="13174" spans="11:11" x14ac:dyDescent="0.25">
      <c r="K13174" s="106">
        <v>5.05</v>
      </c>
    </row>
    <row r="13175" spans="11:11" x14ac:dyDescent="0.25">
      <c r="K13175" s="106">
        <v>5.05</v>
      </c>
    </row>
    <row r="13176" spans="11:11" x14ac:dyDescent="0.25">
      <c r="K13176" s="106">
        <v>5.05</v>
      </c>
    </row>
    <row r="13177" spans="11:11" x14ac:dyDescent="0.25">
      <c r="K13177" s="106">
        <v>5.05</v>
      </c>
    </row>
    <row r="13178" spans="11:11" x14ac:dyDescent="0.25">
      <c r="K13178" s="106">
        <v>5.05</v>
      </c>
    </row>
    <row r="13179" spans="11:11" x14ac:dyDescent="0.25">
      <c r="K13179" s="106">
        <v>5.05</v>
      </c>
    </row>
    <row r="13180" spans="11:11" x14ac:dyDescent="0.25">
      <c r="K13180" s="106">
        <v>5.05</v>
      </c>
    </row>
    <row r="13181" spans="11:11" x14ac:dyDescent="0.25">
      <c r="K13181" s="106">
        <v>5.05</v>
      </c>
    </row>
    <row r="13182" spans="11:11" x14ac:dyDescent="0.25">
      <c r="K13182" s="106">
        <v>5.05</v>
      </c>
    </row>
    <row r="13183" spans="11:11" x14ac:dyDescent="0.25">
      <c r="K13183" s="106">
        <v>5.05</v>
      </c>
    </row>
    <row r="13184" spans="11:11" x14ac:dyDescent="0.25">
      <c r="K13184" s="106">
        <v>5.05</v>
      </c>
    </row>
    <row r="13185" spans="11:11" x14ac:dyDescent="0.25">
      <c r="K13185" s="106">
        <v>5.05</v>
      </c>
    </row>
    <row r="13186" spans="11:11" x14ac:dyDescent="0.25">
      <c r="K13186" s="106">
        <v>5.05</v>
      </c>
    </row>
    <row r="13187" spans="11:11" x14ac:dyDescent="0.25">
      <c r="K13187" s="106">
        <v>5.05</v>
      </c>
    </row>
    <row r="13188" spans="11:11" x14ac:dyDescent="0.25">
      <c r="K13188" s="106">
        <v>5.05</v>
      </c>
    </row>
    <row r="13189" spans="11:11" x14ac:dyDescent="0.25">
      <c r="K13189" s="106">
        <v>5.05</v>
      </c>
    </row>
    <row r="13190" spans="11:11" x14ac:dyDescent="0.25">
      <c r="K13190" s="106">
        <v>5.05</v>
      </c>
    </row>
    <row r="13191" spans="11:11" x14ac:dyDescent="0.25">
      <c r="K13191" s="106">
        <v>5.05</v>
      </c>
    </row>
    <row r="13192" spans="11:11" x14ac:dyDescent="0.25">
      <c r="K13192" s="106">
        <v>5.05</v>
      </c>
    </row>
    <row r="13193" spans="11:11" x14ac:dyDescent="0.25">
      <c r="K13193" s="106">
        <v>5.05</v>
      </c>
    </row>
    <row r="13194" spans="11:11" x14ac:dyDescent="0.25">
      <c r="K13194" s="106">
        <v>5.05</v>
      </c>
    </row>
    <row r="13195" spans="11:11" x14ac:dyDescent="0.25">
      <c r="K13195" s="106">
        <v>5.05</v>
      </c>
    </row>
    <row r="13196" spans="11:11" x14ac:dyDescent="0.25">
      <c r="K13196" s="106">
        <v>5.05</v>
      </c>
    </row>
    <row r="13197" spans="11:11" x14ac:dyDescent="0.25">
      <c r="K13197" s="106">
        <v>5.05</v>
      </c>
    </row>
    <row r="13198" spans="11:11" x14ac:dyDescent="0.25">
      <c r="K13198" s="106">
        <v>5.05</v>
      </c>
    </row>
    <row r="13199" spans="11:11" x14ac:dyDescent="0.25">
      <c r="K13199" s="106">
        <v>5.05</v>
      </c>
    </row>
    <row r="13200" spans="11:11" x14ac:dyDescent="0.25">
      <c r="K13200" s="106">
        <v>5.05</v>
      </c>
    </row>
    <row r="13201" spans="11:11" x14ac:dyDescent="0.25">
      <c r="K13201" s="106">
        <v>5.05</v>
      </c>
    </row>
    <row r="13202" spans="11:11" x14ac:dyDescent="0.25">
      <c r="K13202" s="106">
        <v>5.05</v>
      </c>
    </row>
    <row r="13203" spans="11:11" x14ac:dyDescent="0.25">
      <c r="K13203" s="106">
        <v>5.05</v>
      </c>
    </row>
    <row r="13204" spans="11:11" x14ac:dyDescent="0.25">
      <c r="K13204" s="106">
        <v>5.05</v>
      </c>
    </row>
    <row r="13205" spans="11:11" x14ac:dyDescent="0.25">
      <c r="K13205" s="106">
        <v>5.05</v>
      </c>
    </row>
    <row r="13206" spans="11:11" x14ac:dyDescent="0.25">
      <c r="K13206" s="106">
        <v>5.05</v>
      </c>
    </row>
    <row r="13207" spans="11:11" x14ac:dyDescent="0.25">
      <c r="K13207" s="106">
        <v>5.05</v>
      </c>
    </row>
    <row r="13208" spans="11:11" x14ac:dyDescent="0.25">
      <c r="K13208" s="106">
        <v>5.05</v>
      </c>
    </row>
    <row r="13209" spans="11:11" x14ac:dyDescent="0.25">
      <c r="K13209" s="106">
        <v>5.05</v>
      </c>
    </row>
    <row r="13210" spans="11:11" x14ac:dyDescent="0.25">
      <c r="K13210" s="106">
        <v>5.05</v>
      </c>
    </row>
    <row r="13211" spans="11:11" x14ac:dyDescent="0.25">
      <c r="K13211" s="106">
        <v>5.05</v>
      </c>
    </row>
    <row r="13212" spans="11:11" x14ac:dyDescent="0.25">
      <c r="K13212" s="106">
        <v>5.05</v>
      </c>
    </row>
    <row r="13213" spans="11:11" x14ac:dyDescent="0.25">
      <c r="K13213" s="106">
        <v>5.05</v>
      </c>
    </row>
    <row r="13214" spans="11:11" x14ac:dyDescent="0.25">
      <c r="K13214" s="106">
        <v>5.05</v>
      </c>
    </row>
    <row r="13215" spans="11:11" x14ac:dyDescent="0.25">
      <c r="K13215" s="106">
        <v>5.05</v>
      </c>
    </row>
    <row r="13216" spans="11:11" x14ac:dyDescent="0.25">
      <c r="K13216" s="106">
        <v>5.05</v>
      </c>
    </row>
    <row r="13217" spans="11:11" x14ac:dyDescent="0.25">
      <c r="K13217" s="106">
        <v>5.05</v>
      </c>
    </row>
    <row r="13218" spans="11:11" x14ac:dyDescent="0.25">
      <c r="K13218" s="106">
        <v>5.05</v>
      </c>
    </row>
    <row r="13219" spans="11:11" x14ac:dyDescent="0.25">
      <c r="K13219" s="106">
        <v>5.05</v>
      </c>
    </row>
    <row r="13220" spans="11:11" x14ac:dyDescent="0.25">
      <c r="K13220" s="106">
        <v>5.05</v>
      </c>
    </row>
    <row r="13221" spans="11:11" x14ac:dyDescent="0.25">
      <c r="K13221" s="106">
        <v>5.05</v>
      </c>
    </row>
    <row r="13222" spans="11:11" x14ac:dyDescent="0.25">
      <c r="K13222" s="106">
        <v>5.05</v>
      </c>
    </row>
    <row r="13223" spans="11:11" x14ac:dyDescent="0.25">
      <c r="K13223" s="106">
        <v>5.05</v>
      </c>
    </row>
    <row r="13224" spans="11:11" x14ac:dyDescent="0.25">
      <c r="K13224" s="106">
        <v>5.05</v>
      </c>
    </row>
    <row r="13225" spans="11:11" x14ac:dyDescent="0.25">
      <c r="K13225" s="106">
        <v>5.05</v>
      </c>
    </row>
    <row r="13226" spans="11:11" x14ac:dyDescent="0.25">
      <c r="K13226" s="106">
        <v>5.05</v>
      </c>
    </row>
    <row r="13227" spans="11:11" x14ac:dyDescent="0.25">
      <c r="K13227" s="106">
        <v>5.05</v>
      </c>
    </row>
    <row r="13228" spans="11:11" x14ac:dyDescent="0.25">
      <c r="K13228" s="106">
        <v>5.05</v>
      </c>
    </row>
    <row r="13229" spans="11:11" x14ac:dyDescent="0.25">
      <c r="K13229" s="106">
        <v>5.05</v>
      </c>
    </row>
    <row r="13230" spans="11:11" x14ac:dyDescent="0.25">
      <c r="K13230" s="106">
        <v>5.05</v>
      </c>
    </row>
    <row r="13231" spans="11:11" x14ac:dyDescent="0.25">
      <c r="K13231" s="106">
        <v>5.05</v>
      </c>
    </row>
    <row r="13232" spans="11:11" x14ac:dyDescent="0.25">
      <c r="K13232" s="106">
        <v>5.05</v>
      </c>
    </row>
    <row r="13233" spans="11:11" x14ac:dyDescent="0.25">
      <c r="K13233" s="106">
        <v>5.05</v>
      </c>
    </row>
    <row r="13234" spans="11:11" x14ac:dyDescent="0.25">
      <c r="K13234" s="106">
        <v>5.05</v>
      </c>
    </row>
    <row r="13235" spans="11:11" x14ac:dyDescent="0.25">
      <c r="K13235" s="106">
        <v>5.05</v>
      </c>
    </row>
    <row r="13236" spans="11:11" x14ac:dyDescent="0.25">
      <c r="K13236" s="106">
        <v>5.05</v>
      </c>
    </row>
    <row r="13237" spans="11:11" x14ac:dyDescent="0.25">
      <c r="K13237" s="106">
        <v>5.05</v>
      </c>
    </row>
    <row r="13238" spans="11:11" x14ac:dyDescent="0.25">
      <c r="K13238" s="106">
        <v>5.05</v>
      </c>
    </row>
    <row r="13239" spans="11:11" x14ac:dyDescent="0.25">
      <c r="K13239" s="106">
        <v>5.05</v>
      </c>
    </row>
    <row r="13240" spans="11:11" x14ac:dyDescent="0.25">
      <c r="K13240" s="106">
        <v>5.05</v>
      </c>
    </row>
    <row r="13241" spans="11:11" x14ac:dyDescent="0.25">
      <c r="K13241" s="106">
        <v>5.05</v>
      </c>
    </row>
    <row r="13242" spans="11:11" x14ac:dyDescent="0.25">
      <c r="K13242" s="106">
        <v>5.05</v>
      </c>
    </row>
    <row r="13243" spans="11:11" x14ac:dyDescent="0.25">
      <c r="K13243" s="106">
        <v>5.05</v>
      </c>
    </row>
    <row r="13244" spans="11:11" x14ac:dyDescent="0.25">
      <c r="K13244" s="106">
        <v>5.05</v>
      </c>
    </row>
    <row r="13245" spans="11:11" x14ac:dyDescent="0.25">
      <c r="K13245" s="106">
        <v>5.05</v>
      </c>
    </row>
    <row r="13246" spans="11:11" x14ac:dyDescent="0.25">
      <c r="K13246" s="106">
        <v>5.05</v>
      </c>
    </row>
    <row r="13247" spans="11:11" x14ac:dyDescent="0.25">
      <c r="K13247" s="106">
        <v>5.05</v>
      </c>
    </row>
    <row r="13248" spans="11:11" x14ac:dyDescent="0.25">
      <c r="K13248" s="106">
        <v>5.05</v>
      </c>
    </row>
    <row r="13249" spans="11:11" x14ac:dyDescent="0.25">
      <c r="K13249" s="106">
        <v>5.05</v>
      </c>
    </row>
    <row r="13250" spans="11:11" x14ac:dyDescent="0.25">
      <c r="K13250" s="106">
        <v>5.05</v>
      </c>
    </row>
    <row r="13251" spans="11:11" x14ac:dyDescent="0.25">
      <c r="K13251" s="106">
        <v>5.05</v>
      </c>
    </row>
    <row r="13252" spans="11:11" x14ac:dyDescent="0.25">
      <c r="K13252" s="106">
        <v>5.05</v>
      </c>
    </row>
    <row r="13253" spans="11:11" x14ac:dyDescent="0.25">
      <c r="K13253" s="106">
        <v>5.05</v>
      </c>
    </row>
    <row r="13254" spans="11:11" x14ac:dyDescent="0.25">
      <c r="K13254" s="106">
        <v>5.05</v>
      </c>
    </row>
    <row r="13255" spans="11:11" x14ac:dyDescent="0.25">
      <c r="K13255" s="106">
        <v>5.05</v>
      </c>
    </row>
    <row r="13256" spans="11:11" x14ac:dyDescent="0.25">
      <c r="K13256" s="106">
        <v>5.05</v>
      </c>
    </row>
    <row r="13257" spans="11:11" x14ac:dyDescent="0.25">
      <c r="K13257" s="106">
        <v>5.05</v>
      </c>
    </row>
    <row r="13258" spans="11:11" x14ac:dyDescent="0.25">
      <c r="K13258" s="106">
        <v>5.05</v>
      </c>
    </row>
    <row r="13259" spans="11:11" x14ac:dyDescent="0.25">
      <c r="K13259" s="106">
        <v>5.05</v>
      </c>
    </row>
    <row r="13260" spans="11:11" x14ac:dyDescent="0.25">
      <c r="K13260" s="106">
        <v>5.05</v>
      </c>
    </row>
    <row r="13261" spans="11:11" x14ac:dyDescent="0.25">
      <c r="K13261" s="106">
        <v>5.05</v>
      </c>
    </row>
    <row r="13262" spans="11:11" x14ac:dyDescent="0.25">
      <c r="K13262" s="106">
        <v>5.05</v>
      </c>
    </row>
    <row r="13263" spans="11:11" x14ac:dyDescent="0.25">
      <c r="K13263" s="106">
        <v>5.05</v>
      </c>
    </row>
    <row r="13264" spans="11:11" x14ac:dyDescent="0.25">
      <c r="K13264" s="106">
        <v>5.05</v>
      </c>
    </row>
    <row r="13265" spans="11:11" x14ac:dyDescent="0.25">
      <c r="K13265" s="106">
        <v>5.05</v>
      </c>
    </row>
    <row r="13266" spans="11:11" x14ac:dyDescent="0.25">
      <c r="K13266" s="106">
        <v>5.05</v>
      </c>
    </row>
    <row r="13267" spans="11:11" x14ac:dyDescent="0.25">
      <c r="K13267" s="106">
        <v>5.05</v>
      </c>
    </row>
    <row r="13268" spans="11:11" x14ac:dyDescent="0.25">
      <c r="K13268" s="106">
        <v>5.05</v>
      </c>
    </row>
    <row r="13269" spans="11:11" x14ac:dyDescent="0.25">
      <c r="K13269" s="106">
        <v>5.05</v>
      </c>
    </row>
    <row r="13270" spans="11:11" x14ac:dyDescent="0.25">
      <c r="K13270" s="106">
        <v>5.05</v>
      </c>
    </row>
    <row r="13271" spans="11:11" x14ac:dyDescent="0.25">
      <c r="K13271" s="106">
        <v>5.05</v>
      </c>
    </row>
    <row r="13272" spans="11:11" x14ac:dyDescent="0.25">
      <c r="K13272" s="106">
        <v>5.05</v>
      </c>
    </row>
    <row r="13273" spans="11:11" x14ac:dyDescent="0.25">
      <c r="K13273" s="106">
        <v>5.05</v>
      </c>
    </row>
    <row r="13274" spans="11:11" x14ac:dyDescent="0.25">
      <c r="K13274" s="106">
        <v>5.05</v>
      </c>
    </row>
    <row r="13275" spans="11:11" x14ac:dyDescent="0.25">
      <c r="K13275" s="106">
        <v>5.05</v>
      </c>
    </row>
    <row r="13276" spans="11:11" x14ac:dyDescent="0.25">
      <c r="K13276" s="106">
        <v>5.05</v>
      </c>
    </row>
    <row r="13277" spans="11:11" x14ac:dyDescent="0.25">
      <c r="K13277" s="106">
        <v>5.05</v>
      </c>
    </row>
    <row r="13278" spans="11:11" x14ac:dyDescent="0.25">
      <c r="K13278" s="106">
        <v>5.05</v>
      </c>
    </row>
    <row r="13279" spans="11:11" x14ac:dyDescent="0.25">
      <c r="K13279" s="106">
        <v>5.05</v>
      </c>
    </row>
    <row r="13280" spans="11:11" x14ac:dyDescent="0.25">
      <c r="K13280" s="106">
        <v>5.05</v>
      </c>
    </row>
    <row r="13281" spans="11:11" x14ac:dyDescent="0.25">
      <c r="K13281" s="106">
        <v>5.05</v>
      </c>
    </row>
    <row r="13282" spans="11:11" x14ac:dyDescent="0.25">
      <c r="K13282" s="106">
        <v>5.05</v>
      </c>
    </row>
    <row r="13283" spans="11:11" x14ac:dyDescent="0.25">
      <c r="K13283" s="106">
        <v>5.05</v>
      </c>
    </row>
    <row r="13284" spans="11:11" x14ac:dyDescent="0.25">
      <c r="K13284" s="106">
        <v>5.05</v>
      </c>
    </row>
    <row r="13285" spans="11:11" x14ac:dyDescent="0.25">
      <c r="K13285" s="106">
        <v>5.05</v>
      </c>
    </row>
    <row r="13286" spans="11:11" x14ac:dyDescent="0.25">
      <c r="K13286" s="106">
        <v>5.05</v>
      </c>
    </row>
    <row r="13287" spans="11:11" x14ac:dyDescent="0.25">
      <c r="K13287" s="106">
        <v>5.05</v>
      </c>
    </row>
    <row r="13288" spans="11:11" x14ac:dyDescent="0.25">
      <c r="K13288" s="106">
        <v>5.05</v>
      </c>
    </row>
    <row r="13289" spans="11:11" x14ac:dyDescent="0.25">
      <c r="K13289" s="106">
        <v>5.05</v>
      </c>
    </row>
    <row r="13290" spans="11:11" x14ac:dyDescent="0.25">
      <c r="K13290" s="106">
        <v>5.05</v>
      </c>
    </row>
    <row r="13291" spans="11:11" x14ac:dyDescent="0.25">
      <c r="K13291" s="106">
        <v>5.05</v>
      </c>
    </row>
    <row r="13292" spans="11:11" x14ac:dyDescent="0.25">
      <c r="K13292" s="106">
        <v>5.05</v>
      </c>
    </row>
    <row r="13293" spans="11:11" x14ac:dyDescent="0.25">
      <c r="K13293" s="106">
        <v>5.05</v>
      </c>
    </row>
    <row r="13294" spans="11:11" x14ac:dyDescent="0.25">
      <c r="K13294" s="106">
        <v>5.05</v>
      </c>
    </row>
    <row r="13295" spans="11:11" x14ac:dyDescent="0.25">
      <c r="K13295" s="106">
        <v>5.05</v>
      </c>
    </row>
    <row r="13296" spans="11:11" x14ac:dyDescent="0.25">
      <c r="K13296" s="106">
        <v>5.05</v>
      </c>
    </row>
    <row r="13297" spans="11:11" x14ac:dyDescent="0.25">
      <c r="K13297" s="106">
        <v>5.05</v>
      </c>
    </row>
    <row r="13298" spans="11:11" x14ac:dyDescent="0.25">
      <c r="K13298" s="106">
        <v>5.05</v>
      </c>
    </row>
    <row r="13299" spans="11:11" x14ac:dyDescent="0.25">
      <c r="K13299" s="106">
        <v>5.05</v>
      </c>
    </row>
    <row r="13300" spans="11:11" x14ac:dyDescent="0.25">
      <c r="K13300" s="106">
        <v>5.05</v>
      </c>
    </row>
    <row r="13301" spans="11:11" x14ac:dyDescent="0.25">
      <c r="K13301" s="106">
        <v>5.05</v>
      </c>
    </row>
    <row r="13302" spans="11:11" x14ac:dyDescent="0.25">
      <c r="K13302" s="106">
        <v>5.05</v>
      </c>
    </row>
    <row r="13303" spans="11:11" x14ac:dyDescent="0.25">
      <c r="K13303" s="106">
        <v>5.05</v>
      </c>
    </row>
    <row r="13304" spans="11:11" x14ac:dyDescent="0.25">
      <c r="K13304" s="106">
        <v>5.05</v>
      </c>
    </row>
    <row r="13305" spans="11:11" x14ac:dyDescent="0.25">
      <c r="K13305" s="106">
        <v>5.05</v>
      </c>
    </row>
    <row r="13306" spans="11:11" x14ac:dyDescent="0.25">
      <c r="K13306" s="106">
        <v>5.05</v>
      </c>
    </row>
    <row r="13307" spans="11:11" x14ac:dyDescent="0.25">
      <c r="K13307" s="106">
        <v>5.05</v>
      </c>
    </row>
    <row r="13308" spans="11:11" x14ac:dyDescent="0.25">
      <c r="K13308" s="106">
        <v>5.05</v>
      </c>
    </row>
    <row r="13309" spans="11:11" x14ac:dyDescent="0.25">
      <c r="K13309" s="106">
        <v>5.05</v>
      </c>
    </row>
    <row r="13310" spans="11:11" x14ac:dyDescent="0.25">
      <c r="K13310" s="106">
        <v>5.05</v>
      </c>
    </row>
    <row r="13311" spans="11:11" x14ac:dyDescent="0.25">
      <c r="K13311" s="106">
        <v>5.05</v>
      </c>
    </row>
    <row r="13312" spans="11:11" x14ac:dyDescent="0.25">
      <c r="K13312" s="106">
        <v>5.05</v>
      </c>
    </row>
    <row r="13313" spans="11:11" x14ac:dyDescent="0.25">
      <c r="K13313" s="106">
        <v>5.05</v>
      </c>
    </row>
    <row r="13314" spans="11:11" x14ac:dyDescent="0.25">
      <c r="K13314" s="106">
        <v>5.05</v>
      </c>
    </row>
    <row r="13315" spans="11:11" x14ac:dyDescent="0.25">
      <c r="K13315" s="106">
        <v>5.05</v>
      </c>
    </row>
    <row r="13316" spans="11:11" x14ac:dyDescent="0.25">
      <c r="K13316" s="106">
        <v>5.05</v>
      </c>
    </row>
    <row r="13317" spans="11:11" x14ac:dyDescent="0.25">
      <c r="K13317" s="106">
        <v>5.05</v>
      </c>
    </row>
    <row r="13318" spans="11:11" x14ac:dyDescent="0.25">
      <c r="K13318" s="106">
        <v>5.05</v>
      </c>
    </row>
    <row r="13319" spans="11:11" x14ac:dyDescent="0.25">
      <c r="K13319" s="106">
        <v>5.05</v>
      </c>
    </row>
    <row r="13320" spans="11:11" x14ac:dyDescent="0.25">
      <c r="K13320" s="106">
        <v>5.05</v>
      </c>
    </row>
    <row r="13321" spans="11:11" x14ac:dyDescent="0.25">
      <c r="K13321" s="106">
        <v>5.05</v>
      </c>
    </row>
    <row r="13322" spans="11:11" x14ac:dyDescent="0.25">
      <c r="K13322" s="106">
        <v>5.05</v>
      </c>
    </row>
    <row r="13323" spans="11:11" x14ac:dyDescent="0.25">
      <c r="K13323" s="106">
        <v>5.05</v>
      </c>
    </row>
    <row r="13324" spans="11:11" x14ac:dyDescent="0.25">
      <c r="K13324" s="106">
        <v>5.05</v>
      </c>
    </row>
    <row r="13325" spans="11:11" x14ac:dyDescent="0.25">
      <c r="K13325" s="106">
        <v>5.05</v>
      </c>
    </row>
    <row r="13326" spans="11:11" x14ac:dyDescent="0.25">
      <c r="K13326" s="106">
        <v>5.05</v>
      </c>
    </row>
    <row r="13327" spans="11:11" x14ac:dyDescent="0.25">
      <c r="K13327" s="106">
        <v>5.05</v>
      </c>
    </row>
    <row r="13328" spans="11:11" x14ac:dyDescent="0.25">
      <c r="K13328" s="106">
        <v>5.05</v>
      </c>
    </row>
    <row r="13329" spans="11:11" x14ac:dyDescent="0.25">
      <c r="K13329" s="106">
        <v>5.05</v>
      </c>
    </row>
    <row r="13330" spans="11:11" x14ac:dyDescent="0.25">
      <c r="K13330" s="106">
        <v>5.05</v>
      </c>
    </row>
    <row r="13331" spans="11:11" x14ac:dyDescent="0.25">
      <c r="K13331" s="106">
        <v>5.05</v>
      </c>
    </row>
    <row r="13332" spans="11:11" x14ac:dyDescent="0.25">
      <c r="K13332" s="106">
        <v>5.05</v>
      </c>
    </row>
    <row r="13333" spans="11:11" x14ac:dyDescent="0.25">
      <c r="K13333" s="106">
        <v>5.05</v>
      </c>
    </row>
    <row r="13334" spans="11:11" x14ac:dyDescent="0.25">
      <c r="K13334" s="106">
        <v>5.05</v>
      </c>
    </row>
    <row r="13335" spans="11:11" x14ac:dyDescent="0.25">
      <c r="K13335" s="106">
        <v>5.05</v>
      </c>
    </row>
    <row r="13336" spans="11:11" x14ac:dyDescent="0.25">
      <c r="K13336" s="106">
        <v>5.05</v>
      </c>
    </row>
    <row r="13337" spans="11:11" x14ac:dyDescent="0.25">
      <c r="K13337" s="106">
        <v>5.05</v>
      </c>
    </row>
    <row r="13338" spans="11:11" x14ac:dyDescent="0.25">
      <c r="K13338" s="106">
        <v>5.05</v>
      </c>
    </row>
    <row r="13339" spans="11:11" x14ac:dyDescent="0.25">
      <c r="K13339" s="106">
        <v>5.05</v>
      </c>
    </row>
    <row r="13340" spans="11:11" x14ac:dyDescent="0.25">
      <c r="K13340" s="106">
        <v>5.05</v>
      </c>
    </row>
    <row r="13341" spans="11:11" x14ac:dyDescent="0.25">
      <c r="K13341" s="106">
        <v>5.05</v>
      </c>
    </row>
    <row r="13342" spans="11:11" x14ac:dyDescent="0.25">
      <c r="K13342" s="106">
        <v>5.05</v>
      </c>
    </row>
    <row r="13343" spans="11:11" x14ac:dyDescent="0.25">
      <c r="K13343" s="106">
        <v>5.05</v>
      </c>
    </row>
    <row r="13344" spans="11:11" x14ac:dyDescent="0.25">
      <c r="K13344" s="106">
        <v>5.05</v>
      </c>
    </row>
    <row r="13345" spans="11:11" x14ac:dyDescent="0.25">
      <c r="K13345" s="106">
        <v>5.05</v>
      </c>
    </row>
    <row r="13346" spans="11:11" x14ac:dyDescent="0.25">
      <c r="K13346" s="106">
        <v>5.05</v>
      </c>
    </row>
    <row r="13347" spans="11:11" x14ac:dyDescent="0.25">
      <c r="K13347" s="106">
        <v>5.05</v>
      </c>
    </row>
    <row r="13348" spans="11:11" x14ac:dyDescent="0.25">
      <c r="K13348" s="106">
        <v>5.05</v>
      </c>
    </row>
    <row r="13349" spans="11:11" x14ac:dyDescent="0.25">
      <c r="K13349" s="106">
        <v>5.05</v>
      </c>
    </row>
    <row r="13350" spans="11:11" x14ac:dyDescent="0.25">
      <c r="K13350" s="106">
        <v>5.05</v>
      </c>
    </row>
    <row r="13351" spans="11:11" x14ac:dyDescent="0.25">
      <c r="K13351" s="106">
        <v>5.05</v>
      </c>
    </row>
    <row r="13352" spans="11:11" x14ac:dyDescent="0.25">
      <c r="K13352" s="106">
        <v>5.05</v>
      </c>
    </row>
    <row r="13353" spans="11:11" x14ac:dyDescent="0.25">
      <c r="K13353" s="106">
        <v>5.05</v>
      </c>
    </row>
    <row r="13354" spans="11:11" x14ac:dyDescent="0.25">
      <c r="K13354" s="106">
        <v>5.05</v>
      </c>
    </row>
    <row r="13355" spans="11:11" x14ac:dyDescent="0.25">
      <c r="K13355" s="106">
        <v>5.05</v>
      </c>
    </row>
    <row r="13356" spans="11:11" x14ac:dyDescent="0.25">
      <c r="K13356" s="106">
        <v>5.05</v>
      </c>
    </row>
    <row r="13357" spans="11:11" x14ac:dyDescent="0.25">
      <c r="K13357" s="106">
        <v>5.05</v>
      </c>
    </row>
    <row r="13358" spans="11:11" x14ac:dyDescent="0.25">
      <c r="K13358" s="106">
        <v>5.05</v>
      </c>
    </row>
    <row r="13359" spans="11:11" x14ac:dyDescent="0.25">
      <c r="K13359" s="106">
        <v>5.05</v>
      </c>
    </row>
    <row r="13360" spans="11:11" x14ac:dyDescent="0.25">
      <c r="K13360" s="106">
        <v>5.05</v>
      </c>
    </row>
    <row r="13361" spans="11:11" x14ac:dyDescent="0.25">
      <c r="K13361" s="106">
        <v>5.05</v>
      </c>
    </row>
    <row r="13362" spans="11:11" x14ac:dyDescent="0.25">
      <c r="K13362" s="106">
        <v>5.05</v>
      </c>
    </row>
    <row r="13363" spans="11:11" x14ac:dyDescent="0.25">
      <c r="K13363" s="106">
        <v>5.05</v>
      </c>
    </row>
    <row r="13364" spans="11:11" x14ac:dyDescent="0.25">
      <c r="K13364" s="106">
        <v>5.05</v>
      </c>
    </row>
    <row r="13365" spans="11:11" x14ac:dyDescent="0.25">
      <c r="K13365" s="106">
        <v>5.05</v>
      </c>
    </row>
    <row r="13366" spans="11:11" x14ac:dyDescent="0.25">
      <c r="K13366" s="106"/>
    </row>
    <row r="13367" spans="11:11" x14ac:dyDescent="0.25">
      <c r="K13367" s="106"/>
    </row>
    <row r="13368" spans="11:11" x14ac:dyDescent="0.25">
      <c r="K13368" s="106"/>
    </row>
    <row r="13369" spans="11:11" x14ac:dyDescent="0.25">
      <c r="K13369" s="106"/>
    </row>
    <row r="13370" spans="11:11" x14ac:dyDescent="0.25">
      <c r="K13370" s="106"/>
    </row>
    <row r="13371" spans="11:11" x14ac:dyDescent="0.25">
      <c r="K13371" s="106"/>
    </row>
    <row r="13372" spans="11:11" x14ac:dyDescent="0.25">
      <c r="K13372" s="106"/>
    </row>
    <row r="13373" spans="11:11" x14ac:dyDescent="0.25">
      <c r="K13373" s="106"/>
    </row>
    <row r="13374" spans="11:11" x14ac:dyDescent="0.25">
      <c r="K13374" s="106"/>
    </row>
    <row r="13375" spans="11:11" x14ac:dyDescent="0.25">
      <c r="K13375" s="106"/>
    </row>
    <row r="13376" spans="11:11" x14ac:dyDescent="0.25">
      <c r="K13376" s="106"/>
    </row>
    <row r="13377" spans="11:11" x14ac:dyDescent="0.25">
      <c r="K13377" s="106"/>
    </row>
    <row r="13378" spans="11:11" x14ac:dyDescent="0.25">
      <c r="K13378" s="106"/>
    </row>
    <row r="13379" spans="11:11" x14ac:dyDescent="0.25">
      <c r="K13379" s="106"/>
    </row>
    <row r="13380" spans="11:11" x14ac:dyDescent="0.25">
      <c r="K13380" s="106"/>
    </row>
    <row r="13381" spans="11:11" x14ac:dyDescent="0.25">
      <c r="K13381" s="106"/>
    </row>
    <row r="13382" spans="11:11" x14ac:dyDescent="0.25">
      <c r="K13382" s="106"/>
    </row>
    <row r="13383" spans="11:11" x14ac:dyDescent="0.25">
      <c r="K13383" s="106"/>
    </row>
    <row r="13384" spans="11:11" x14ac:dyDescent="0.25">
      <c r="K13384" s="106"/>
    </row>
    <row r="13385" spans="11:11" x14ac:dyDescent="0.25">
      <c r="K13385" s="106"/>
    </row>
    <row r="13386" spans="11:11" x14ac:dyDescent="0.25">
      <c r="K13386" s="106"/>
    </row>
    <row r="13387" spans="11:11" x14ac:dyDescent="0.25">
      <c r="K13387" s="106"/>
    </row>
    <row r="13388" spans="11:11" x14ac:dyDescent="0.25">
      <c r="K13388" s="106"/>
    </row>
    <row r="13389" spans="11:11" x14ac:dyDescent="0.25">
      <c r="K13389" s="106"/>
    </row>
    <row r="13390" spans="11:11" x14ac:dyDescent="0.25">
      <c r="K13390" s="106"/>
    </row>
    <row r="13391" spans="11:11" x14ac:dyDescent="0.25">
      <c r="K13391" s="106"/>
    </row>
    <row r="13392" spans="11:11" x14ac:dyDescent="0.25">
      <c r="K13392" s="106"/>
    </row>
    <row r="13393" spans="11:11" x14ac:dyDescent="0.25">
      <c r="K13393" s="106"/>
    </row>
    <row r="13394" spans="11:11" x14ac:dyDescent="0.25">
      <c r="K13394" s="106"/>
    </row>
    <row r="13395" spans="11:11" x14ac:dyDescent="0.25">
      <c r="K13395" s="106"/>
    </row>
    <row r="13396" spans="11:11" x14ac:dyDescent="0.25">
      <c r="K13396" s="106"/>
    </row>
    <row r="13397" spans="11:11" x14ac:dyDescent="0.25">
      <c r="K13397" s="106"/>
    </row>
    <row r="13398" spans="11:11" x14ac:dyDescent="0.25">
      <c r="K13398" s="106"/>
    </row>
    <row r="13399" spans="11:11" x14ac:dyDescent="0.25">
      <c r="K13399" s="106"/>
    </row>
    <row r="13400" spans="11:11" x14ac:dyDescent="0.25">
      <c r="K13400" s="106"/>
    </row>
    <row r="13401" spans="11:11" x14ac:dyDescent="0.25">
      <c r="K13401" s="106"/>
    </row>
    <row r="13402" spans="11:11" x14ac:dyDescent="0.25">
      <c r="K13402" s="106"/>
    </row>
    <row r="13403" spans="11:11" x14ac:dyDescent="0.25">
      <c r="K13403" s="106"/>
    </row>
    <row r="13404" spans="11:11" x14ac:dyDescent="0.25">
      <c r="K13404" s="106"/>
    </row>
    <row r="13405" spans="11:11" x14ac:dyDescent="0.25">
      <c r="K13405" s="106"/>
    </row>
    <row r="13406" spans="11:11" x14ac:dyDescent="0.25">
      <c r="K13406" s="106"/>
    </row>
    <row r="13407" spans="11:11" x14ac:dyDescent="0.25">
      <c r="K13407" s="106"/>
    </row>
    <row r="13408" spans="11:11" x14ac:dyDescent="0.25">
      <c r="K13408" s="106"/>
    </row>
    <row r="13409" spans="11:11" x14ac:dyDescent="0.25">
      <c r="K13409" s="106"/>
    </row>
    <row r="13410" spans="11:11" x14ac:dyDescent="0.25">
      <c r="K13410" s="106"/>
    </row>
    <row r="13411" spans="11:11" x14ac:dyDescent="0.25">
      <c r="K13411" s="106"/>
    </row>
    <row r="13412" spans="11:11" x14ac:dyDescent="0.25">
      <c r="K13412" s="106"/>
    </row>
    <row r="13413" spans="11:11" x14ac:dyDescent="0.25">
      <c r="K13413" s="106"/>
    </row>
    <row r="13414" spans="11:11" x14ac:dyDescent="0.25">
      <c r="K13414" s="106"/>
    </row>
    <row r="13415" spans="11:11" x14ac:dyDescent="0.25">
      <c r="K13415" s="106"/>
    </row>
    <row r="13416" spans="11:11" x14ac:dyDescent="0.25">
      <c r="K13416" s="106"/>
    </row>
    <row r="13417" spans="11:11" x14ac:dyDescent="0.25">
      <c r="K13417" s="106"/>
    </row>
    <row r="13418" spans="11:11" x14ac:dyDescent="0.25">
      <c r="K13418" s="106"/>
    </row>
    <row r="13419" spans="11:11" x14ac:dyDescent="0.25">
      <c r="K13419" s="106"/>
    </row>
    <row r="13420" spans="11:11" x14ac:dyDescent="0.25">
      <c r="K13420" s="106"/>
    </row>
    <row r="13421" spans="11:11" x14ac:dyDescent="0.25">
      <c r="K13421" s="106"/>
    </row>
    <row r="13422" spans="11:11" x14ac:dyDescent="0.25">
      <c r="K13422" s="106"/>
    </row>
    <row r="13423" spans="11:11" x14ac:dyDescent="0.25">
      <c r="K13423" s="106"/>
    </row>
    <row r="13424" spans="11:11" x14ac:dyDescent="0.25">
      <c r="K13424" s="106"/>
    </row>
    <row r="13425" spans="11:11" x14ac:dyDescent="0.25">
      <c r="K13425" s="106"/>
    </row>
    <row r="13426" spans="11:11" x14ac:dyDescent="0.25">
      <c r="K13426" s="106"/>
    </row>
    <row r="13427" spans="11:11" x14ac:dyDescent="0.25">
      <c r="K13427" s="106"/>
    </row>
    <row r="13428" spans="11:11" x14ac:dyDescent="0.25">
      <c r="K13428" s="106"/>
    </row>
    <row r="13429" spans="11:11" x14ac:dyDescent="0.25">
      <c r="K13429" s="106"/>
    </row>
    <row r="13430" spans="11:11" x14ac:dyDescent="0.25">
      <c r="K13430" s="106"/>
    </row>
    <row r="13431" spans="11:11" x14ac:dyDescent="0.25">
      <c r="K13431" s="106"/>
    </row>
    <row r="13432" spans="11:11" x14ac:dyDescent="0.25">
      <c r="K13432" s="106"/>
    </row>
    <row r="13433" spans="11:11" x14ac:dyDescent="0.25">
      <c r="K13433" s="106"/>
    </row>
    <row r="13434" spans="11:11" x14ac:dyDescent="0.25">
      <c r="K13434" s="106"/>
    </row>
    <row r="13435" spans="11:11" x14ac:dyDescent="0.25">
      <c r="K13435" s="106"/>
    </row>
    <row r="13436" spans="11:11" x14ac:dyDescent="0.25">
      <c r="K13436" s="106"/>
    </row>
    <row r="13437" spans="11:11" x14ac:dyDescent="0.25">
      <c r="K13437" s="106"/>
    </row>
    <row r="13438" spans="11:11" x14ac:dyDescent="0.25">
      <c r="K13438" s="106"/>
    </row>
    <row r="13439" spans="11:11" x14ac:dyDescent="0.25">
      <c r="K13439" s="106"/>
    </row>
    <row r="13440" spans="11:11" x14ac:dyDescent="0.25">
      <c r="K13440" s="106"/>
    </row>
    <row r="13441" spans="11:11" x14ac:dyDescent="0.25">
      <c r="K13441" s="106"/>
    </row>
    <row r="13442" spans="11:11" x14ac:dyDescent="0.25">
      <c r="K13442" s="106"/>
    </row>
    <row r="13443" spans="11:11" x14ac:dyDescent="0.25">
      <c r="K13443" s="106"/>
    </row>
    <row r="13444" spans="11:11" x14ac:dyDescent="0.25">
      <c r="K13444" s="106"/>
    </row>
    <row r="13445" spans="11:11" x14ac:dyDescent="0.25">
      <c r="K13445" s="106"/>
    </row>
    <row r="13446" spans="11:11" x14ac:dyDescent="0.25">
      <c r="K13446" s="106"/>
    </row>
    <row r="13447" spans="11:11" x14ac:dyDescent="0.25">
      <c r="K13447" s="106"/>
    </row>
    <row r="13448" spans="11:11" x14ac:dyDescent="0.25">
      <c r="K13448" s="106"/>
    </row>
    <row r="13449" spans="11:11" x14ac:dyDescent="0.25">
      <c r="K13449" s="106"/>
    </row>
    <row r="13450" spans="11:11" x14ac:dyDescent="0.25">
      <c r="K13450" s="106"/>
    </row>
    <row r="13451" spans="11:11" x14ac:dyDescent="0.25">
      <c r="K13451" s="106"/>
    </row>
    <row r="13452" spans="11:11" x14ac:dyDescent="0.25">
      <c r="K13452" s="106"/>
    </row>
    <row r="13453" spans="11:11" x14ac:dyDescent="0.25">
      <c r="K13453" s="106"/>
    </row>
    <row r="13454" spans="11:11" x14ac:dyDescent="0.25">
      <c r="K13454" s="106"/>
    </row>
    <row r="13455" spans="11:11" x14ac:dyDescent="0.25">
      <c r="K13455" s="106"/>
    </row>
    <row r="13456" spans="11:11" x14ac:dyDescent="0.25">
      <c r="K13456" s="106"/>
    </row>
    <row r="13457" spans="11:11" x14ac:dyDescent="0.25">
      <c r="K13457" s="106"/>
    </row>
    <row r="13458" spans="11:11" x14ac:dyDescent="0.25">
      <c r="K13458" s="106"/>
    </row>
    <row r="13459" spans="11:11" x14ac:dyDescent="0.25">
      <c r="K13459" s="106"/>
    </row>
    <row r="13460" spans="11:11" x14ac:dyDescent="0.25">
      <c r="K13460" s="106"/>
    </row>
    <row r="13461" spans="11:11" x14ac:dyDescent="0.25">
      <c r="K13461" s="106"/>
    </row>
    <row r="13462" spans="11:11" x14ac:dyDescent="0.25">
      <c r="K13462" s="106"/>
    </row>
    <row r="13463" spans="11:11" x14ac:dyDescent="0.25">
      <c r="K13463" s="106"/>
    </row>
    <row r="13464" spans="11:11" x14ac:dyDescent="0.25">
      <c r="K13464" s="106"/>
    </row>
    <row r="13465" spans="11:11" x14ac:dyDescent="0.25">
      <c r="K13465" s="106"/>
    </row>
    <row r="13466" spans="11:11" x14ac:dyDescent="0.25">
      <c r="K13466" s="106"/>
    </row>
    <row r="13467" spans="11:11" x14ac:dyDescent="0.25">
      <c r="K13467" s="106"/>
    </row>
    <row r="13468" spans="11:11" x14ac:dyDescent="0.25">
      <c r="K13468" s="106"/>
    </row>
    <row r="13469" spans="11:11" x14ac:dyDescent="0.25">
      <c r="K13469" s="106"/>
    </row>
    <row r="13470" spans="11:11" x14ac:dyDescent="0.25">
      <c r="K13470" s="106"/>
    </row>
    <row r="13471" spans="11:11" x14ac:dyDescent="0.25">
      <c r="K13471" s="106"/>
    </row>
    <row r="13472" spans="11:11" x14ac:dyDescent="0.25">
      <c r="K13472" s="106"/>
    </row>
    <row r="13473" spans="11:11" x14ac:dyDescent="0.25">
      <c r="K13473" s="106"/>
    </row>
    <row r="13474" spans="11:11" x14ac:dyDescent="0.25">
      <c r="K13474" s="106"/>
    </row>
    <row r="13475" spans="11:11" x14ac:dyDescent="0.25">
      <c r="K13475" s="106"/>
    </row>
    <row r="13476" spans="11:11" x14ac:dyDescent="0.25">
      <c r="K13476" s="106"/>
    </row>
    <row r="13477" spans="11:11" x14ac:dyDescent="0.25">
      <c r="K13477" s="106"/>
    </row>
    <row r="13478" spans="11:11" x14ac:dyDescent="0.25">
      <c r="K13478" s="106"/>
    </row>
    <row r="13479" spans="11:11" x14ac:dyDescent="0.25">
      <c r="K13479" s="106"/>
    </row>
    <row r="13480" spans="11:11" x14ac:dyDescent="0.25">
      <c r="K13480" s="106"/>
    </row>
    <row r="13481" spans="11:11" x14ac:dyDescent="0.25">
      <c r="K13481" s="106"/>
    </row>
    <row r="13482" spans="11:11" x14ac:dyDescent="0.25">
      <c r="K13482" s="106"/>
    </row>
    <row r="13483" spans="11:11" x14ac:dyDescent="0.25">
      <c r="K13483" s="106"/>
    </row>
    <row r="13484" spans="11:11" x14ac:dyDescent="0.25">
      <c r="K13484" s="106"/>
    </row>
    <row r="13485" spans="11:11" x14ac:dyDescent="0.25">
      <c r="K13485" s="106"/>
    </row>
    <row r="13486" spans="11:11" x14ac:dyDescent="0.25">
      <c r="K13486" s="106"/>
    </row>
    <row r="13487" spans="11:11" x14ac:dyDescent="0.25">
      <c r="K13487" s="106"/>
    </row>
    <row r="13488" spans="11:11" x14ac:dyDescent="0.25">
      <c r="K13488" s="106"/>
    </row>
    <row r="13489" spans="11:11" x14ac:dyDescent="0.25">
      <c r="K13489" s="106"/>
    </row>
    <row r="13490" spans="11:11" x14ac:dyDescent="0.25">
      <c r="K13490" s="106"/>
    </row>
    <row r="13491" spans="11:11" x14ac:dyDescent="0.25">
      <c r="K13491" s="106"/>
    </row>
    <row r="13492" spans="11:11" x14ac:dyDescent="0.25">
      <c r="K13492" s="106"/>
    </row>
    <row r="13493" spans="11:11" x14ac:dyDescent="0.25">
      <c r="K13493" s="106"/>
    </row>
    <row r="13494" spans="11:11" x14ac:dyDescent="0.25">
      <c r="K13494" s="106"/>
    </row>
    <row r="13495" spans="11:11" x14ac:dyDescent="0.25">
      <c r="K13495" s="106"/>
    </row>
    <row r="13496" spans="11:11" x14ac:dyDescent="0.25">
      <c r="K13496" s="106"/>
    </row>
    <row r="13497" spans="11:11" x14ac:dyDescent="0.25">
      <c r="K13497" s="106"/>
    </row>
    <row r="13498" spans="11:11" x14ac:dyDescent="0.25">
      <c r="K13498" s="106"/>
    </row>
    <row r="13499" spans="11:11" x14ac:dyDescent="0.25">
      <c r="K13499" s="106"/>
    </row>
    <row r="13500" spans="11:11" x14ac:dyDescent="0.25">
      <c r="K13500" s="106"/>
    </row>
    <row r="13501" spans="11:11" x14ac:dyDescent="0.25">
      <c r="K13501" s="106"/>
    </row>
    <row r="13502" spans="11:11" x14ac:dyDescent="0.25">
      <c r="K13502" s="106"/>
    </row>
    <row r="13503" spans="11:11" x14ac:dyDescent="0.25">
      <c r="K13503" s="106"/>
    </row>
    <row r="13504" spans="11:11" x14ac:dyDescent="0.25">
      <c r="K13504" s="106"/>
    </row>
    <row r="13505" spans="11:11" x14ac:dyDescent="0.25">
      <c r="K13505" s="106"/>
    </row>
    <row r="13506" spans="11:11" x14ac:dyDescent="0.25">
      <c r="K13506" s="106"/>
    </row>
    <row r="13507" spans="11:11" x14ac:dyDescent="0.25">
      <c r="K13507" s="106"/>
    </row>
    <row r="13508" spans="11:11" x14ac:dyDescent="0.25">
      <c r="K13508" s="106"/>
    </row>
    <row r="13509" spans="11:11" x14ac:dyDescent="0.25">
      <c r="K13509" s="106"/>
    </row>
  </sheetData>
  <sheetProtection algorithmName="SHA-512" hashValue="Tha6XxfOisN1ZitWEb/245WLmzXDmVU+221WwRG5YeNOMW5D05T5nNWNQaoeUqeK8xnPdFXqFbHIJyoqA6T5hw==" saltValue="su6b6byjNlwPJiVcHpjr9A==" spinCount="100000" sheet="1" objects="1" scenarios="1"/>
  <mergeCells count="1">
    <mergeCell ref="J4:K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84A20-8011-42BB-AA51-4E04C91FE99C}">
  <sheetPr codeName="Sheet2"/>
  <dimension ref="B3:I123"/>
  <sheetViews>
    <sheetView showGridLines="0" zoomScale="85" zoomScaleNormal="85" workbookViewId="0">
      <selection activeCell="F13" sqref="F13"/>
    </sheetView>
  </sheetViews>
  <sheetFormatPr defaultColWidth="9.140625" defaultRowHeight="15" x14ac:dyDescent="0.25"/>
  <cols>
    <col min="1" max="1" width="5.85546875" style="42" customWidth="1"/>
    <col min="2" max="2" width="6.85546875" style="42" bestFit="1" customWidth="1"/>
    <col min="3" max="3" width="12.28515625" style="42" bestFit="1" customWidth="1"/>
    <col min="4" max="4" width="10.5703125" style="42" bestFit="1" customWidth="1"/>
    <col min="5" max="5" width="14.28515625" style="42" bestFit="1" customWidth="1"/>
    <col min="6" max="9" width="14.28515625" style="42" customWidth="1"/>
    <col min="10" max="10" width="9.5703125" style="42" customWidth="1"/>
    <col min="11" max="16384" width="9.140625" style="42"/>
  </cols>
  <sheetData>
    <row r="3" spans="2:9" x14ac:dyDescent="0.25">
      <c r="B3" s="46" t="s">
        <v>13</v>
      </c>
      <c r="C3" s="46" t="s">
        <v>44</v>
      </c>
      <c r="D3" s="46" t="s">
        <v>45</v>
      </c>
      <c r="E3" s="46" t="s">
        <v>50</v>
      </c>
      <c r="F3" s="47" t="s">
        <v>22</v>
      </c>
      <c r="G3" s="47" t="s">
        <v>23</v>
      </c>
      <c r="H3" s="47" t="s">
        <v>49</v>
      </c>
      <c r="I3" s="47" t="s">
        <v>51</v>
      </c>
    </row>
    <row r="4" spans="2:9" x14ac:dyDescent="0.25">
      <c r="B4" s="43">
        <v>1</v>
      </c>
      <c r="C4" s="44">
        <f>Curves!C2</f>
        <v>45257</v>
      </c>
      <c r="D4" s="44">
        <f>EDATE(C4,1)</f>
        <v>45287</v>
      </c>
      <c r="E4" s="45">
        <f>Analysis!$G$14</f>
        <v>25000000</v>
      </c>
      <c r="F4" s="45">
        <f>IF(Analysis!$G$16='Data Validation'!$D$1,Amort!E4*((Amort!D4-Amort!C4)/360)*Analysis!$G$19,Amort!E4*(30/360)*Analysis!$G$19)</f>
        <v>72916.666666666672</v>
      </c>
      <c r="G4" s="45">
        <f>IF(Analysis!$G$18='Data Validation'!$F$1,0,IF(Analysis!$G$18='Data Validation'!$F$2,IF(B4&lt;=Analysis!$G$21,0,H4-F4),0))</f>
        <v>0</v>
      </c>
      <c r="H4" s="45">
        <f>ROUND(PMT(Analysis!$G$19/12,Analysis!$G$20,-Amort!E4),2)</f>
        <v>112261.17</v>
      </c>
      <c r="I4" s="45">
        <f>E4-G4</f>
        <v>25000000</v>
      </c>
    </row>
    <row r="5" spans="2:9" x14ac:dyDescent="0.25">
      <c r="B5" s="43">
        <v>2</v>
      </c>
      <c r="C5" s="44">
        <f>D4</f>
        <v>45287</v>
      </c>
      <c r="D5" s="44">
        <f>EDATE(C5,1)</f>
        <v>45318</v>
      </c>
      <c r="E5" s="45">
        <f>I4</f>
        <v>25000000</v>
      </c>
      <c r="F5" s="45">
        <f>IF(Analysis!$G$16='Data Validation'!$D$1,Amort!E5*((Amort!D5-Amort!C5)/360)*Analysis!$G$19,Amort!E5*(30/360)*Analysis!$G$19)</f>
        <v>75347.222222222234</v>
      </c>
      <c r="G5" s="45">
        <f>IF(Analysis!$G$18='Data Validation'!$F$1,0,IF(Analysis!$G$18='Data Validation'!$F$2,IF(B5&lt;=Analysis!$G$21,0,H5-F5),0))</f>
        <v>0</v>
      </c>
      <c r="H5" s="45">
        <f>ROUND(PMT(Analysis!$G$19/12,Analysis!$G$20,-Amort!E5),2)</f>
        <v>112261.17</v>
      </c>
      <c r="I5" s="45">
        <f t="shared" ref="I5:I68" si="0">E5-G5</f>
        <v>25000000</v>
      </c>
    </row>
    <row r="6" spans="2:9" x14ac:dyDescent="0.25">
      <c r="B6" s="43">
        <v>3</v>
      </c>
      <c r="C6" s="44">
        <f t="shared" ref="C6:C69" si="1">D5</f>
        <v>45318</v>
      </c>
      <c r="D6" s="44">
        <f t="shared" ref="D6:D69" si="2">EDATE(C6,1)</f>
        <v>45349</v>
      </c>
      <c r="E6" s="45">
        <f t="shared" ref="E6:E69" si="3">I5</f>
        <v>25000000</v>
      </c>
      <c r="F6" s="45">
        <f>IF(Analysis!$G$16='Data Validation'!$D$1,Amort!E6*((Amort!D6-Amort!C6)/360)*Analysis!$G$19,Amort!E6*(30/360)*Analysis!$G$19)</f>
        <v>75347.222222222234</v>
      </c>
      <c r="G6" s="45">
        <f>IF(Analysis!$G$18='Data Validation'!$F$1,0,IF(Analysis!$G$18='Data Validation'!$F$2,IF(B6&lt;=Analysis!$G$21,0,H6-F6),0))</f>
        <v>0</v>
      </c>
      <c r="H6" s="45">
        <f>ROUND(PMT(Analysis!$G$19/12,Analysis!$G$20,-Amort!E6),2)</f>
        <v>112261.17</v>
      </c>
      <c r="I6" s="45">
        <f t="shared" si="0"/>
        <v>25000000</v>
      </c>
    </row>
    <row r="7" spans="2:9" x14ac:dyDescent="0.25">
      <c r="B7" s="43">
        <v>4</v>
      </c>
      <c r="C7" s="44">
        <f t="shared" si="1"/>
        <v>45349</v>
      </c>
      <c r="D7" s="44">
        <f t="shared" si="2"/>
        <v>45378</v>
      </c>
      <c r="E7" s="45">
        <f t="shared" si="3"/>
        <v>25000000</v>
      </c>
      <c r="F7" s="45">
        <f>IF(Analysis!$G$16='Data Validation'!$D$1,Amort!E7*((Amort!D7-Amort!C7)/360)*Analysis!$G$19,Amort!E7*(30/360)*Analysis!$G$19)</f>
        <v>70486.111111111124</v>
      </c>
      <c r="G7" s="45">
        <f>IF(Analysis!$G$18='Data Validation'!$F$1,0,IF(Analysis!$G$18='Data Validation'!$F$2,IF(B7&lt;=Analysis!$G$21,0,H7-F7),0))</f>
        <v>0</v>
      </c>
      <c r="H7" s="45">
        <f>ROUND(PMT(Analysis!$G$19/12,Analysis!$G$20,-Amort!E7),2)</f>
        <v>112261.17</v>
      </c>
      <c r="I7" s="45">
        <f t="shared" si="0"/>
        <v>25000000</v>
      </c>
    </row>
    <row r="8" spans="2:9" x14ac:dyDescent="0.25">
      <c r="B8" s="43">
        <v>5</v>
      </c>
      <c r="C8" s="44">
        <f t="shared" si="1"/>
        <v>45378</v>
      </c>
      <c r="D8" s="44">
        <f t="shared" si="2"/>
        <v>45409</v>
      </c>
      <c r="E8" s="45">
        <f t="shared" si="3"/>
        <v>25000000</v>
      </c>
      <c r="F8" s="45">
        <f>IF(Analysis!$G$16='Data Validation'!$D$1,Amort!E8*((Amort!D8-Amort!C8)/360)*Analysis!$G$19,Amort!E8*(30/360)*Analysis!$G$19)</f>
        <v>75347.222222222234</v>
      </c>
      <c r="G8" s="45">
        <f>IF(Analysis!$G$18='Data Validation'!$F$1,0,IF(Analysis!$G$18='Data Validation'!$F$2,IF(B8&lt;=Analysis!$G$21,0,H8-F8),0))</f>
        <v>0</v>
      </c>
      <c r="H8" s="45">
        <f>ROUND(PMT(Analysis!$G$19/12,Analysis!$G$20,-Amort!E8),2)</f>
        <v>112261.17</v>
      </c>
      <c r="I8" s="45">
        <f t="shared" si="0"/>
        <v>25000000</v>
      </c>
    </row>
    <row r="9" spans="2:9" x14ac:dyDescent="0.25">
      <c r="B9" s="43">
        <v>6</v>
      </c>
      <c r="C9" s="44">
        <f t="shared" si="1"/>
        <v>45409</v>
      </c>
      <c r="D9" s="44">
        <f t="shared" si="2"/>
        <v>45439</v>
      </c>
      <c r="E9" s="45">
        <f t="shared" si="3"/>
        <v>25000000</v>
      </c>
      <c r="F9" s="45">
        <f>IF(Analysis!$G$16='Data Validation'!$D$1,Amort!E9*((Amort!D9-Amort!C9)/360)*Analysis!$G$19,Amort!E9*(30/360)*Analysis!$G$19)</f>
        <v>72916.666666666672</v>
      </c>
      <c r="G9" s="45">
        <f>IF(Analysis!$G$18='Data Validation'!$F$1,0,IF(Analysis!$G$18='Data Validation'!$F$2,IF(B9&lt;=Analysis!$G$21,0,H9-F9),0))</f>
        <v>0</v>
      </c>
      <c r="H9" s="45">
        <f>ROUND(PMT(Analysis!$G$19/12,Analysis!$G$20,-Amort!E9),2)</f>
        <v>112261.17</v>
      </c>
      <c r="I9" s="45">
        <f t="shared" si="0"/>
        <v>25000000</v>
      </c>
    </row>
    <row r="10" spans="2:9" x14ac:dyDescent="0.25">
      <c r="B10" s="43">
        <v>7</v>
      </c>
      <c r="C10" s="44">
        <f t="shared" si="1"/>
        <v>45439</v>
      </c>
      <c r="D10" s="44">
        <f t="shared" si="2"/>
        <v>45470</v>
      </c>
      <c r="E10" s="45">
        <f t="shared" si="3"/>
        <v>25000000</v>
      </c>
      <c r="F10" s="45">
        <f>IF(Analysis!$G$16='Data Validation'!$D$1,Amort!E10*((Amort!D10-Amort!C10)/360)*Analysis!$G$19,Amort!E10*(30/360)*Analysis!$G$19)</f>
        <v>75347.222222222234</v>
      </c>
      <c r="G10" s="45">
        <f>IF(Analysis!$G$18='Data Validation'!$F$1,0,IF(Analysis!$G$18='Data Validation'!$F$2,IF(B10&lt;=Analysis!$G$21,0,H10-F10),0))</f>
        <v>0</v>
      </c>
      <c r="H10" s="45">
        <f>ROUND(PMT(Analysis!$G$19/12,Analysis!$G$20,-Amort!E10),2)</f>
        <v>112261.17</v>
      </c>
      <c r="I10" s="45">
        <f t="shared" si="0"/>
        <v>25000000</v>
      </c>
    </row>
    <row r="11" spans="2:9" x14ac:dyDescent="0.25">
      <c r="B11" s="43">
        <v>8</v>
      </c>
      <c r="C11" s="44">
        <f t="shared" si="1"/>
        <v>45470</v>
      </c>
      <c r="D11" s="44">
        <f t="shared" si="2"/>
        <v>45500</v>
      </c>
      <c r="E11" s="45">
        <f t="shared" si="3"/>
        <v>25000000</v>
      </c>
      <c r="F11" s="45">
        <f>IF(Analysis!$G$16='Data Validation'!$D$1,Amort!E11*((Amort!D11-Amort!C11)/360)*Analysis!$G$19,Amort!E11*(30/360)*Analysis!$G$19)</f>
        <v>72916.666666666672</v>
      </c>
      <c r="G11" s="45">
        <f>IF(Analysis!$G$18='Data Validation'!$F$1,0,IF(Analysis!$G$18='Data Validation'!$F$2,IF(B11&lt;=Analysis!$G$21,0,H11-F11),0))</f>
        <v>0</v>
      </c>
      <c r="H11" s="45">
        <f>ROUND(PMT(Analysis!$G$19/12,Analysis!$G$20,-Amort!E11),2)</f>
        <v>112261.17</v>
      </c>
      <c r="I11" s="45">
        <f t="shared" si="0"/>
        <v>25000000</v>
      </c>
    </row>
    <row r="12" spans="2:9" x14ac:dyDescent="0.25">
      <c r="B12" s="43">
        <v>9</v>
      </c>
      <c r="C12" s="44">
        <f t="shared" si="1"/>
        <v>45500</v>
      </c>
      <c r="D12" s="44">
        <f t="shared" si="2"/>
        <v>45531</v>
      </c>
      <c r="E12" s="45">
        <f t="shared" si="3"/>
        <v>25000000</v>
      </c>
      <c r="F12" s="45">
        <f>IF(Analysis!$G$16='Data Validation'!$D$1,Amort!E12*((Amort!D12-Amort!C12)/360)*Analysis!$G$19,Amort!E12*(30/360)*Analysis!$G$19)</f>
        <v>75347.222222222234</v>
      </c>
      <c r="G12" s="45">
        <f>IF(Analysis!$G$18='Data Validation'!$F$1,0,IF(Analysis!$G$18='Data Validation'!$F$2,IF(B12&lt;=Analysis!$G$21,0,H12-F12),0))</f>
        <v>0</v>
      </c>
      <c r="H12" s="45">
        <f>ROUND(PMT(Analysis!$G$19/12,Analysis!$G$20,-Amort!E12),2)</f>
        <v>112261.17</v>
      </c>
      <c r="I12" s="45">
        <f t="shared" si="0"/>
        <v>25000000</v>
      </c>
    </row>
    <row r="13" spans="2:9" x14ac:dyDescent="0.25">
      <c r="B13" s="43">
        <v>10</v>
      </c>
      <c r="C13" s="44">
        <f t="shared" si="1"/>
        <v>45531</v>
      </c>
      <c r="D13" s="44">
        <f t="shared" si="2"/>
        <v>45562</v>
      </c>
      <c r="E13" s="45">
        <f t="shared" si="3"/>
        <v>25000000</v>
      </c>
      <c r="F13" s="45">
        <f>IF(Analysis!$G$16='Data Validation'!$D$1,Amort!E13*((Amort!D13-Amort!C13)/360)*Analysis!$G$19,Amort!E13*(30/360)*Analysis!$G$19)</f>
        <v>75347.222222222234</v>
      </c>
      <c r="G13" s="45">
        <f>IF(Analysis!$G$18='Data Validation'!$F$1,0,IF(Analysis!$G$18='Data Validation'!$F$2,IF(B13&lt;=Analysis!$G$21,0,H13-F13),0))</f>
        <v>0</v>
      </c>
      <c r="H13" s="45">
        <f>ROUND(PMT(Analysis!$G$19/12,Analysis!$G$20,-Amort!E13),2)</f>
        <v>112261.17</v>
      </c>
      <c r="I13" s="45">
        <f t="shared" si="0"/>
        <v>25000000</v>
      </c>
    </row>
    <row r="14" spans="2:9" x14ac:dyDescent="0.25">
      <c r="B14" s="43">
        <v>11</v>
      </c>
      <c r="C14" s="44">
        <f t="shared" si="1"/>
        <v>45562</v>
      </c>
      <c r="D14" s="44">
        <f t="shared" si="2"/>
        <v>45592</v>
      </c>
      <c r="E14" s="45">
        <f t="shared" si="3"/>
        <v>25000000</v>
      </c>
      <c r="F14" s="45">
        <f>IF(Analysis!$G$16='Data Validation'!$D$1,Amort!E14*((Amort!D14-Amort!C14)/360)*Analysis!$G$19,Amort!E14*(30/360)*Analysis!$G$19)</f>
        <v>72916.666666666672</v>
      </c>
      <c r="G14" s="45">
        <f>IF(Analysis!$G$18='Data Validation'!$F$1,0,IF(Analysis!$G$18='Data Validation'!$F$2,IF(B14&lt;=Analysis!$G$21,0,H14-F14),0))</f>
        <v>0</v>
      </c>
      <c r="H14" s="45">
        <f>ROUND(PMT(Analysis!$G$19/12,Analysis!$G$20,-Amort!E14),2)</f>
        <v>112261.17</v>
      </c>
      <c r="I14" s="45">
        <f t="shared" si="0"/>
        <v>25000000</v>
      </c>
    </row>
    <row r="15" spans="2:9" x14ac:dyDescent="0.25">
      <c r="B15" s="43">
        <v>12</v>
      </c>
      <c r="C15" s="44">
        <f t="shared" si="1"/>
        <v>45592</v>
      </c>
      <c r="D15" s="44">
        <f t="shared" si="2"/>
        <v>45623</v>
      </c>
      <c r="E15" s="45">
        <f t="shared" si="3"/>
        <v>25000000</v>
      </c>
      <c r="F15" s="45">
        <f>IF(Analysis!$G$16='Data Validation'!$D$1,Amort!E15*((Amort!D15-Amort!C15)/360)*Analysis!$G$19,Amort!E15*(30/360)*Analysis!$G$19)</f>
        <v>75347.222222222234</v>
      </c>
      <c r="G15" s="45">
        <f>IF(Analysis!$G$18='Data Validation'!$F$1,0,IF(Analysis!$G$18='Data Validation'!$F$2,IF(B15&lt;=Analysis!$G$21,0,H15-F15),0))</f>
        <v>0</v>
      </c>
      <c r="H15" s="45">
        <f>ROUND(PMT(Analysis!$G$19/12,Analysis!$G$20,-Amort!E15),2)</f>
        <v>112261.17</v>
      </c>
      <c r="I15" s="45">
        <f t="shared" si="0"/>
        <v>25000000</v>
      </c>
    </row>
    <row r="16" spans="2:9" x14ac:dyDescent="0.25">
      <c r="B16" s="43">
        <v>13</v>
      </c>
      <c r="C16" s="44">
        <f t="shared" si="1"/>
        <v>45623</v>
      </c>
      <c r="D16" s="44">
        <f t="shared" si="2"/>
        <v>45653</v>
      </c>
      <c r="E16" s="45">
        <f t="shared" si="3"/>
        <v>25000000</v>
      </c>
      <c r="F16" s="45">
        <f>IF(Analysis!$G$16='Data Validation'!$D$1,Amort!E16*((Amort!D16-Amort!C16)/360)*Analysis!$G$19,Amort!E16*(30/360)*Analysis!$G$19)</f>
        <v>72916.666666666672</v>
      </c>
      <c r="G16" s="45">
        <f>IF(Analysis!$G$18='Data Validation'!$F$1,0,IF(Analysis!$G$18='Data Validation'!$F$2,IF(B16&lt;=Analysis!$G$21,0,H16-F16),0))</f>
        <v>0</v>
      </c>
      <c r="H16" s="45">
        <f>ROUND(PMT(Analysis!$G$19/12,Analysis!$G$20,-Amort!E16),2)</f>
        <v>112261.17</v>
      </c>
      <c r="I16" s="45">
        <f t="shared" si="0"/>
        <v>25000000</v>
      </c>
    </row>
    <row r="17" spans="2:9" x14ac:dyDescent="0.25">
      <c r="B17" s="43">
        <v>14</v>
      </c>
      <c r="C17" s="44">
        <f t="shared" si="1"/>
        <v>45653</v>
      </c>
      <c r="D17" s="44">
        <f t="shared" si="2"/>
        <v>45684</v>
      </c>
      <c r="E17" s="45">
        <f t="shared" si="3"/>
        <v>25000000</v>
      </c>
      <c r="F17" s="45">
        <f>IF(Analysis!$G$16='Data Validation'!$D$1,Amort!E17*((Amort!D17-Amort!C17)/360)*Analysis!$G$19,Amort!E17*(30/360)*Analysis!$G$19)</f>
        <v>75347.222222222234</v>
      </c>
      <c r="G17" s="45">
        <f>IF(Analysis!$G$18='Data Validation'!$F$1,0,IF(Analysis!$G$18='Data Validation'!$F$2,IF(B17&lt;=Analysis!$G$21,0,H17-F17),0))</f>
        <v>0</v>
      </c>
      <c r="H17" s="45">
        <f>ROUND(PMT(Analysis!$G$19/12,Analysis!$G$20,-Amort!E17),2)</f>
        <v>112261.17</v>
      </c>
      <c r="I17" s="45">
        <f t="shared" si="0"/>
        <v>25000000</v>
      </c>
    </row>
    <row r="18" spans="2:9" x14ac:dyDescent="0.25">
      <c r="B18" s="43">
        <v>15</v>
      </c>
      <c r="C18" s="44">
        <f t="shared" si="1"/>
        <v>45684</v>
      </c>
      <c r="D18" s="44">
        <f t="shared" si="2"/>
        <v>45715</v>
      </c>
      <c r="E18" s="45">
        <f t="shared" si="3"/>
        <v>25000000</v>
      </c>
      <c r="F18" s="45">
        <f>IF(Analysis!$G$16='Data Validation'!$D$1,Amort!E18*((Amort!D18-Amort!C18)/360)*Analysis!$G$19,Amort!E18*(30/360)*Analysis!$G$19)</f>
        <v>75347.222222222234</v>
      </c>
      <c r="G18" s="45">
        <f>IF(Analysis!$G$18='Data Validation'!$F$1,0,IF(Analysis!$G$18='Data Validation'!$F$2,IF(B18&lt;=Analysis!$G$21,0,H18-F18),0))</f>
        <v>0</v>
      </c>
      <c r="H18" s="45">
        <f>ROUND(PMT(Analysis!$G$19/12,Analysis!$G$20,-Amort!E18),2)</f>
        <v>112261.17</v>
      </c>
      <c r="I18" s="45">
        <f t="shared" si="0"/>
        <v>25000000</v>
      </c>
    </row>
    <row r="19" spans="2:9" x14ac:dyDescent="0.25">
      <c r="B19" s="43">
        <v>16</v>
      </c>
      <c r="C19" s="44">
        <f t="shared" si="1"/>
        <v>45715</v>
      </c>
      <c r="D19" s="44">
        <f t="shared" si="2"/>
        <v>45743</v>
      </c>
      <c r="E19" s="45">
        <f t="shared" si="3"/>
        <v>25000000</v>
      </c>
      <c r="F19" s="45">
        <f>IF(Analysis!$G$16='Data Validation'!$D$1,Amort!E19*((Amort!D19-Amort!C19)/360)*Analysis!$G$19,Amort!E19*(30/360)*Analysis!$G$19)</f>
        <v>68055.555555555562</v>
      </c>
      <c r="G19" s="45">
        <f>IF(Analysis!$G$18='Data Validation'!$F$1,0,IF(Analysis!$G$18='Data Validation'!$F$2,IF(B19&lt;=Analysis!$G$21,0,H19-F19),0))</f>
        <v>0</v>
      </c>
      <c r="H19" s="45">
        <f>ROUND(PMT(Analysis!$G$19/12,Analysis!$G$20,-Amort!E19),2)</f>
        <v>112261.17</v>
      </c>
      <c r="I19" s="45">
        <f t="shared" si="0"/>
        <v>25000000</v>
      </c>
    </row>
    <row r="20" spans="2:9" x14ac:dyDescent="0.25">
      <c r="B20" s="43">
        <v>17</v>
      </c>
      <c r="C20" s="44">
        <f t="shared" si="1"/>
        <v>45743</v>
      </c>
      <c r="D20" s="44">
        <f t="shared" si="2"/>
        <v>45774</v>
      </c>
      <c r="E20" s="45">
        <f t="shared" si="3"/>
        <v>25000000</v>
      </c>
      <c r="F20" s="45">
        <f>IF(Analysis!$G$16='Data Validation'!$D$1,Amort!E20*((Amort!D20-Amort!C20)/360)*Analysis!$G$19,Amort!E20*(30/360)*Analysis!$G$19)</f>
        <v>75347.222222222234</v>
      </c>
      <c r="G20" s="45">
        <f>IF(Analysis!$G$18='Data Validation'!$F$1,0,IF(Analysis!$G$18='Data Validation'!$F$2,IF(B20&lt;=Analysis!$G$21,0,H20-F20),0))</f>
        <v>0</v>
      </c>
      <c r="H20" s="45">
        <f>ROUND(PMT(Analysis!$G$19/12,Analysis!$G$20,-Amort!E20),2)</f>
        <v>112261.17</v>
      </c>
      <c r="I20" s="45">
        <f t="shared" si="0"/>
        <v>25000000</v>
      </c>
    </row>
    <row r="21" spans="2:9" x14ac:dyDescent="0.25">
      <c r="B21" s="43">
        <v>18</v>
      </c>
      <c r="C21" s="44">
        <f t="shared" si="1"/>
        <v>45774</v>
      </c>
      <c r="D21" s="44">
        <f t="shared" si="2"/>
        <v>45804</v>
      </c>
      <c r="E21" s="45">
        <f t="shared" si="3"/>
        <v>25000000</v>
      </c>
      <c r="F21" s="45">
        <f>IF(Analysis!$G$16='Data Validation'!$D$1,Amort!E21*((Amort!D21-Amort!C21)/360)*Analysis!$G$19,Amort!E21*(30/360)*Analysis!$G$19)</f>
        <v>72916.666666666672</v>
      </c>
      <c r="G21" s="45">
        <f>IF(Analysis!$G$18='Data Validation'!$F$1,0,IF(Analysis!$G$18='Data Validation'!$F$2,IF(B21&lt;=Analysis!$G$21,0,H21-F21),0))</f>
        <v>0</v>
      </c>
      <c r="H21" s="45">
        <f>ROUND(PMT(Analysis!$G$19/12,Analysis!$G$20,-Amort!E21),2)</f>
        <v>112261.17</v>
      </c>
      <c r="I21" s="45">
        <f t="shared" si="0"/>
        <v>25000000</v>
      </c>
    </row>
    <row r="22" spans="2:9" x14ac:dyDescent="0.25">
      <c r="B22" s="43">
        <v>19</v>
      </c>
      <c r="C22" s="44">
        <f t="shared" si="1"/>
        <v>45804</v>
      </c>
      <c r="D22" s="44">
        <f t="shared" si="2"/>
        <v>45835</v>
      </c>
      <c r="E22" s="45">
        <f t="shared" si="3"/>
        <v>25000000</v>
      </c>
      <c r="F22" s="45">
        <f>IF(Analysis!$G$16='Data Validation'!$D$1,Amort!E22*((Amort!D22-Amort!C22)/360)*Analysis!$G$19,Amort!E22*(30/360)*Analysis!$G$19)</f>
        <v>75347.222222222234</v>
      </c>
      <c r="G22" s="45">
        <f>IF(Analysis!$G$18='Data Validation'!$F$1,0,IF(Analysis!$G$18='Data Validation'!$F$2,IF(B22&lt;=Analysis!$G$21,0,H22-F22),0))</f>
        <v>0</v>
      </c>
      <c r="H22" s="45">
        <f>ROUND(PMT(Analysis!$G$19/12,Analysis!$G$20,-Amort!E22),2)</f>
        <v>112261.17</v>
      </c>
      <c r="I22" s="45">
        <f t="shared" si="0"/>
        <v>25000000</v>
      </c>
    </row>
    <row r="23" spans="2:9" x14ac:dyDescent="0.25">
      <c r="B23" s="43">
        <v>20</v>
      </c>
      <c r="C23" s="44">
        <f t="shared" si="1"/>
        <v>45835</v>
      </c>
      <c r="D23" s="44">
        <f t="shared" si="2"/>
        <v>45865</v>
      </c>
      <c r="E23" s="45">
        <f t="shared" si="3"/>
        <v>25000000</v>
      </c>
      <c r="F23" s="45">
        <f>IF(Analysis!$G$16='Data Validation'!$D$1,Amort!E23*((Amort!D23-Amort!C23)/360)*Analysis!$G$19,Amort!E23*(30/360)*Analysis!$G$19)</f>
        <v>72916.666666666672</v>
      </c>
      <c r="G23" s="45">
        <f>IF(Analysis!$G$18='Data Validation'!$F$1,0,IF(Analysis!$G$18='Data Validation'!$F$2,IF(B23&lt;=Analysis!$G$21,0,H23-F23),0))</f>
        <v>0</v>
      </c>
      <c r="H23" s="45">
        <f>ROUND(PMT(Analysis!$G$19/12,Analysis!$G$20,-Amort!E23),2)</f>
        <v>112261.17</v>
      </c>
      <c r="I23" s="45">
        <f t="shared" si="0"/>
        <v>25000000</v>
      </c>
    </row>
    <row r="24" spans="2:9" x14ac:dyDescent="0.25">
      <c r="B24" s="43">
        <v>21</v>
      </c>
      <c r="C24" s="44">
        <f t="shared" si="1"/>
        <v>45865</v>
      </c>
      <c r="D24" s="44">
        <f t="shared" si="2"/>
        <v>45896</v>
      </c>
      <c r="E24" s="45">
        <f t="shared" si="3"/>
        <v>25000000</v>
      </c>
      <c r="F24" s="45">
        <f>IF(Analysis!$G$16='Data Validation'!$D$1,Amort!E24*((Amort!D24-Amort!C24)/360)*Analysis!$G$19,Amort!E24*(30/360)*Analysis!$G$19)</f>
        <v>75347.222222222234</v>
      </c>
      <c r="G24" s="45">
        <f>IF(Analysis!$G$18='Data Validation'!$F$1,0,IF(Analysis!$G$18='Data Validation'!$F$2,IF(B24&lt;=Analysis!$G$21,0,H24-F24),0))</f>
        <v>0</v>
      </c>
      <c r="H24" s="45">
        <f>ROUND(PMT(Analysis!$G$19/12,Analysis!$G$20,-Amort!E24),2)</f>
        <v>112261.17</v>
      </c>
      <c r="I24" s="45">
        <f t="shared" si="0"/>
        <v>25000000</v>
      </c>
    </row>
    <row r="25" spans="2:9" x14ac:dyDescent="0.25">
      <c r="B25" s="43">
        <v>22</v>
      </c>
      <c r="C25" s="44">
        <f t="shared" si="1"/>
        <v>45896</v>
      </c>
      <c r="D25" s="44">
        <f t="shared" si="2"/>
        <v>45927</v>
      </c>
      <c r="E25" s="45">
        <f t="shared" si="3"/>
        <v>25000000</v>
      </c>
      <c r="F25" s="45">
        <f>IF(Analysis!$G$16='Data Validation'!$D$1,Amort!E25*((Amort!D25-Amort!C25)/360)*Analysis!$G$19,Amort!E25*(30/360)*Analysis!$G$19)</f>
        <v>75347.222222222234</v>
      </c>
      <c r="G25" s="45">
        <f>IF(Analysis!$G$18='Data Validation'!$F$1,0,IF(Analysis!$G$18='Data Validation'!$F$2,IF(B25&lt;=Analysis!$G$21,0,H25-F25),0))</f>
        <v>0</v>
      </c>
      <c r="H25" s="45">
        <f>ROUND(PMT(Analysis!$G$19/12,Analysis!$G$20,-Amort!E25),2)</f>
        <v>112261.17</v>
      </c>
      <c r="I25" s="45">
        <f t="shared" si="0"/>
        <v>25000000</v>
      </c>
    </row>
    <row r="26" spans="2:9" x14ac:dyDescent="0.25">
      <c r="B26" s="43">
        <v>23</v>
      </c>
      <c r="C26" s="44">
        <f t="shared" si="1"/>
        <v>45927</v>
      </c>
      <c r="D26" s="44">
        <f t="shared" si="2"/>
        <v>45957</v>
      </c>
      <c r="E26" s="45">
        <f t="shared" si="3"/>
        <v>25000000</v>
      </c>
      <c r="F26" s="45">
        <f>IF(Analysis!$G$16='Data Validation'!$D$1,Amort!E26*((Amort!D26-Amort!C26)/360)*Analysis!$G$19,Amort!E26*(30/360)*Analysis!$G$19)</f>
        <v>72916.666666666672</v>
      </c>
      <c r="G26" s="45">
        <f>IF(Analysis!$G$18='Data Validation'!$F$1,0,IF(Analysis!$G$18='Data Validation'!$F$2,IF(B26&lt;=Analysis!$G$21,0,H26-F26),0))</f>
        <v>0</v>
      </c>
      <c r="H26" s="45">
        <f>ROUND(PMT(Analysis!$G$19/12,Analysis!$G$20,-Amort!E26),2)</f>
        <v>112261.17</v>
      </c>
      <c r="I26" s="45">
        <f t="shared" si="0"/>
        <v>25000000</v>
      </c>
    </row>
    <row r="27" spans="2:9" x14ac:dyDescent="0.25">
      <c r="B27" s="43">
        <v>24</v>
      </c>
      <c r="C27" s="44">
        <f t="shared" si="1"/>
        <v>45957</v>
      </c>
      <c r="D27" s="44">
        <f t="shared" si="2"/>
        <v>45988</v>
      </c>
      <c r="E27" s="45">
        <f t="shared" si="3"/>
        <v>25000000</v>
      </c>
      <c r="F27" s="45">
        <f>IF(Analysis!$G$16='Data Validation'!$D$1,Amort!E27*((Amort!D27-Amort!C27)/360)*Analysis!$G$19,Amort!E27*(30/360)*Analysis!$G$19)</f>
        <v>75347.222222222234</v>
      </c>
      <c r="G27" s="45">
        <f>IF(Analysis!$G$18='Data Validation'!$F$1,0,IF(Analysis!$G$18='Data Validation'!$F$2,IF(B27&lt;=Analysis!$G$21,0,H27-F27),0))</f>
        <v>0</v>
      </c>
      <c r="H27" s="45">
        <f>ROUND(PMT(Analysis!$G$19/12,Analysis!$G$20,-Amort!E27),2)</f>
        <v>112261.17</v>
      </c>
      <c r="I27" s="45">
        <f t="shared" si="0"/>
        <v>25000000</v>
      </c>
    </row>
    <row r="28" spans="2:9" x14ac:dyDescent="0.25">
      <c r="B28" s="43">
        <v>25</v>
      </c>
      <c r="C28" s="44">
        <f t="shared" si="1"/>
        <v>45988</v>
      </c>
      <c r="D28" s="44">
        <f t="shared" si="2"/>
        <v>46018</v>
      </c>
      <c r="E28" s="45">
        <f t="shared" si="3"/>
        <v>25000000</v>
      </c>
      <c r="F28" s="45">
        <f>IF(Analysis!$G$16='Data Validation'!$D$1,Amort!E28*((Amort!D28-Amort!C28)/360)*Analysis!$G$19,Amort!E28*(30/360)*Analysis!$G$19)</f>
        <v>72916.666666666672</v>
      </c>
      <c r="G28" s="45">
        <f>IF(Analysis!$G$18='Data Validation'!$F$1,0,IF(Analysis!$G$18='Data Validation'!$F$2,IF(B28&lt;=Analysis!$G$21,0,H28-F28),0))</f>
        <v>0</v>
      </c>
      <c r="H28" s="45">
        <f>ROUND(PMT(Analysis!$G$19/12,Analysis!$G$20,-Amort!E28),2)</f>
        <v>112261.17</v>
      </c>
      <c r="I28" s="45">
        <f t="shared" si="0"/>
        <v>25000000</v>
      </c>
    </row>
    <row r="29" spans="2:9" x14ac:dyDescent="0.25">
      <c r="B29" s="43">
        <v>26</v>
      </c>
      <c r="C29" s="44">
        <f t="shared" si="1"/>
        <v>46018</v>
      </c>
      <c r="D29" s="44">
        <f t="shared" si="2"/>
        <v>46049</v>
      </c>
      <c r="E29" s="45">
        <f t="shared" si="3"/>
        <v>25000000</v>
      </c>
      <c r="F29" s="45">
        <f>IF(Analysis!$G$16='Data Validation'!$D$1,Amort!E29*((Amort!D29-Amort!C29)/360)*Analysis!$G$19,Amort!E29*(30/360)*Analysis!$G$19)</f>
        <v>75347.222222222234</v>
      </c>
      <c r="G29" s="45">
        <f>IF(Analysis!$G$18='Data Validation'!$F$1,0,IF(Analysis!$G$18='Data Validation'!$F$2,IF(B29&lt;=Analysis!$G$21,0,H29-F29),0))</f>
        <v>0</v>
      </c>
      <c r="H29" s="45">
        <f>ROUND(PMT(Analysis!$G$19/12,Analysis!$G$20,-Amort!E29),2)</f>
        <v>112261.17</v>
      </c>
      <c r="I29" s="45">
        <f t="shared" si="0"/>
        <v>25000000</v>
      </c>
    </row>
    <row r="30" spans="2:9" x14ac:dyDescent="0.25">
      <c r="B30" s="43">
        <v>27</v>
      </c>
      <c r="C30" s="44">
        <f t="shared" si="1"/>
        <v>46049</v>
      </c>
      <c r="D30" s="44">
        <f t="shared" si="2"/>
        <v>46080</v>
      </c>
      <c r="E30" s="45">
        <f t="shared" si="3"/>
        <v>25000000</v>
      </c>
      <c r="F30" s="45">
        <f>IF(Analysis!$G$16='Data Validation'!$D$1,Amort!E30*((Amort!D30-Amort!C30)/360)*Analysis!$G$19,Amort!E30*(30/360)*Analysis!$G$19)</f>
        <v>75347.222222222234</v>
      </c>
      <c r="G30" s="45">
        <f>IF(Analysis!$G$18='Data Validation'!$F$1,0,IF(Analysis!$G$18='Data Validation'!$F$2,IF(B30&lt;=Analysis!$G$21,0,H30-F30),0))</f>
        <v>0</v>
      </c>
      <c r="H30" s="45">
        <f>ROUND(PMT(Analysis!$G$19/12,Analysis!$G$20,-Amort!E30),2)</f>
        <v>112261.17</v>
      </c>
      <c r="I30" s="45">
        <f t="shared" si="0"/>
        <v>25000000</v>
      </c>
    </row>
    <row r="31" spans="2:9" x14ac:dyDescent="0.25">
      <c r="B31" s="43">
        <v>28</v>
      </c>
      <c r="C31" s="44">
        <f t="shared" si="1"/>
        <v>46080</v>
      </c>
      <c r="D31" s="44">
        <f t="shared" si="2"/>
        <v>46108</v>
      </c>
      <c r="E31" s="45">
        <f t="shared" si="3"/>
        <v>25000000</v>
      </c>
      <c r="F31" s="45">
        <f>IF(Analysis!$G$16='Data Validation'!$D$1,Amort!E31*((Amort!D31-Amort!C31)/360)*Analysis!$G$19,Amort!E31*(30/360)*Analysis!$G$19)</f>
        <v>68055.555555555562</v>
      </c>
      <c r="G31" s="45">
        <f>IF(Analysis!$G$18='Data Validation'!$F$1,0,IF(Analysis!$G$18='Data Validation'!$F$2,IF(B31&lt;=Analysis!$G$21,0,H31-F31),0))</f>
        <v>0</v>
      </c>
      <c r="H31" s="45">
        <f>ROUND(PMT(Analysis!$G$19/12,Analysis!$G$20,-Amort!E31),2)</f>
        <v>112261.17</v>
      </c>
      <c r="I31" s="45">
        <f t="shared" si="0"/>
        <v>25000000</v>
      </c>
    </row>
    <row r="32" spans="2:9" x14ac:dyDescent="0.25">
      <c r="B32" s="43">
        <v>29</v>
      </c>
      <c r="C32" s="44">
        <f t="shared" si="1"/>
        <v>46108</v>
      </c>
      <c r="D32" s="44">
        <f t="shared" si="2"/>
        <v>46139</v>
      </c>
      <c r="E32" s="45">
        <f t="shared" si="3"/>
        <v>25000000</v>
      </c>
      <c r="F32" s="45">
        <f>IF(Analysis!$G$16='Data Validation'!$D$1,Amort!E32*((Amort!D32-Amort!C32)/360)*Analysis!$G$19,Amort!E32*(30/360)*Analysis!$G$19)</f>
        <v>75347.222222222234</v>
      </c>
      <c r="G32" s="45">
        <f>IF(Analysis!$G$18='Data Validation'!$F$1,0,IF(Analysis!$G$18='Data Validation'!$F$2,IF(B32&lt;=Analysis!$G$21,0,H32-F32),0))</f>
        <v>0</v>
      </c>
      <c r="H32" s="45">
        <f>ROUND(PMT(Analysis!$G$19/12,Analysis!$G$20,-Amort!E32),2)</f>
        <v>112261.17</v>
      </c>
      <c r="I32" s="45">
        <f t="shared" si="0"/>
        <v>25000000</v>
      </c>
    </row>
    <row r="33" spans="2:9" x14ac:dyDescent="0.25">
      <c r="B33" s="43">
        <v>30</v>
      </c>
      <c r="C33" s="44">
        <f t="shared" si="1"/>
        <v>46139</v>
      </c>
      <c r="D33" s="44">
        <f t="shared" si="2"/>
        <v>46169</v>
      </c>
      <c r="E33" s="45">
        <f t="shared" si="3"/>
        <v>25000000</v>
      </c>
      <c r="F33" s="45">
        <f>IF(Analysis!$G$16='Data Validation'!$D$1,Amort!E33*((Amort!D33-Amort!C33)/360)*Analysis!$G$19,Amort!E33*(30/360)*Analysis!$G$19)</f>
        <v>72916.666666666672</v>
      </c>
      <c r="G33" s="45">
        <f>IF(Analysis!$G$18='Data Validation'!$F$1,0,IF(Analysis!$G$18='Data Validation'!$F$2,IF(B33&lt;=Analysis!$G$21,0,H33-F33),0))</f>
        <v>0</v>
      </c>
      <c r="H33" s="45">
        <f>ROUND(PMT(Analysis!$G$19/12,Analysis!$G$20,-Amort!E33),2)</f>
        <v>112261.17</v>
      </c>
      <c r="I33" s="45">
        <f t="shared" si="0"/>
        <v>25000000</v>
      </c>
    </row>
    <row r="34" spans="2:9" x14ac:dyDescent="0.25">
      <c r="B34" s="43">
        <v>31</v>
      </c>
      <c r="C34" s="44">
        <f t="shared" si="1"/>
        <v>46169</v>
      </c>
      <c r="D34" s="44">
        <f t="shared" si="2"/>
        <v>46200</v>
      </c>
      <c r="E34" s="45">
        <f t="shared" si="3"/>
        <v>25000000</v>
      </c>
      <c r="F34" s="45">
        <f>IF(Analysis!$G$16='Data Validation'!$D$1,Amort!E34*((Amort!D34-Amort!C34)/360)*Analysis!$G$19,Amort!E34*(30/360)*Analysis!$G$19)</f>
        <v>75347.222222222234</v>
      </c>
      <c r="G34" s="45">
        <f>IF(Analysis!$G$18='Data Validation'!$F$1,0,IF(Analysis!$G$18='Data Validation'!$F$2,IF(B34&lt;=Analysis!$G$21,0,H34-F34),0))</f>
        <v>0</v>
      </c>
      <c r="H34" s="45">
        <f>ROUND(PMT(Analysis!$G$19/12,Analysis!$G$20,-Amort!E34),2)</f>
        <v>112261.17</v>
      </c>
      <c r="I34" s="45">
        <f t="shared" si="0"/>
        <v>25000000</v>
      </c>
    </row>
    <row r="35" spans="2:9" x14ac:dyDescent="0.25">
      <c r="B35" s="43">
        <v>32</v>
      </c>
      <c r="C35" s="44">
        <f t="shared" si="1"/>
        <v>46200</v>
      </c>
      <c r="D35" s="44">
        <f t="shared" si="2"/>
        <v>46230</v>
      </c>
      <c r="E35" s="45">
        <f t="shared" si="3"/>
        <v>25000000</v>
      </c>
      <c r="F35" s="45">
        <f>IF(Analysis!$G$16='Data Validation'!$D$1,Amort!E35*((Amort!D35-Amort!C35)/360)*Analysis!$G$19,Amort!E35*(30/360)*Analysis!$G$19)</f>
        <v>72916.666666666672</v>
      </c>
      <c r="G35" s="45">
        <f>IF(Analysis!$G$18='Data Validation'!$F$1,0,IF(Analysis!$G$18='Data Validation'!$F$2,IF(B35&lt;=Analysis!$G$21,0,H35-F35),0))</f>
        <v>0</v>
      </c>
      <c r="H35" s="45">
        <f>ROUND(PMT(Analysis!$G$19/12,Analysis!$G$20,-Amort!E35),2)</f>
        <v>112261.17</v>
      </c>
      <c r="I35" s="45">
        <f t="shared" si="0"/>
        <v>25000000</v>
      </c>
    </row>
    <row r="36" spans="2:9" x14ac:dyDescent="0.25">
      <c r="B36" s="43">
        <v>33</v>
      </c>
      <c r="C36" s="44">
        <f t="shared" si="1"/>
        <v>46230</v>
      </c>
      <c r="D36" s="44">
        <f t="shared" si="2"/>
        <v>46261</v>
      </c>
      <c r="E36" s="45">
        <f t="shared" si="3"/>
        <v>25000000</v>
      </c>
      <c r="F36" s="45">
        <f>IF(Analysis!$G$16='Data Validation'!$D$1,Amort!E36*((Amort!D36-Amort!C36)/360)*Analysis!$G$19,Amort!E36*(30/360)*Analysis!$G$19)</f>
        <v>75347.222222222234</v>
      </c>
      <c r="G36" s="45">
        <f>IF(Analysis!$G$18='Data Validation'!$F$1,0,IF(Analysis!$G$18='Data Validation'!$F$2,IF(B36&lt;=Analysis!$G$21,0,H36-F36),0))</f>
        <v>0</v>
      </c>
      <c r="H36" s="45">
        <f>ROUND(PMT(Analysis!$G$19/12,Analysis!$G$20,-Amort!E36),2)</f>
        <v>112261.17</v>
      </c>
      <c r="I36" s="45">
        <f t="shared" si="0"/>
        <v>25000000</v>
      </c>
    </row>
    <row r="37" spans="2:9" x14ac:dyDescent="0.25">
      <c r="B37" s="43">
        <v>34</v>
      </c>
      <c r="C37" s="44">
        <f t="shared" si="1"/>
        <v>46261</v>
      </c>
      <c r="D37" s="44">
        <f t="shared" si="2"/>
        <v>46292</v>
      </c>
      <c r="E37" s="45">
        <f t="shared" si="3"/>
        <v>25000000</v>
      </c>
      <c r="F37" s="45">
        <f>IF(Analysis!$G$16='Data Validation'!$D$1,Amort!E37*((Amort!D37-Amort!C37)/360)*Analysis!$G$19,Amort!E37*(30/360)*Analysis!$G$19)</f>
        <v>75347.222222222234</v>
      </c>
      <c r="G37" s="45">
        <f>IF(Analysis!$G$18='Data Validation'!$F$1,0,IF(Analysis!$G$18='Data Validation'!$F$2,IF(B37&lt;=Analysis!$G$21,0,H37-F37),0))</f>
        <v>0</v>
      </c>
      <c r="H37" s="45">
        <f>ROUND(PMT(Analysis!$G$19/12,Analysis!$G$20,-Amort!E37),2)</f>
        <v>112261.17</v>
      </c>
      <c r="I37" s="45">
        <f t="shared" si="0"/>
        <v>25000000</v>
      </c>
    </row>
    <row r="38" spans="2:9" x14ac:dyDescent="0.25">
      <c r="B38" s="43">
        <v>35</v>
      </c>
      <c r="C38" s="44">
        <f t="shared" si="1"/>
        <v>46292</v>
      </c>
      <c r="D38" s="44">
        <f t="shared" si="2"/>
        <v>46322</v>
      </c>
      <c r="E38" s="45">
        <f t="shared" si="3"/>
        <v>25000000</v>
      </c>
      <c r="F38" s="45">
        <f>IF(Analysis!$G$16='Data Validation'!$D$1,Amort!E38*((Amort!D38-Amort!C38)/360)*Analysis!$G$19,Amort!E38*(30/360)*Analysis!$G$19)</f>
        <v>72916.666666666672</v>
      </c>
      <c r="G38" s="45">
        <f>IF(Analysis!$G$18='Data Validation'!$F$1,0,IF(Analysis!$G$18='Data Validation'!$F$2,IF(B38&lt;=Analysis!$G$21,0,H38-F38),0))</f>
        <v>0</v>
      </c>
      <c r="H38" s="45">
        <f>ROUND(PMT(Analysis!$G$19/12,Analysis!$G$20,-Amort!E38),2)</f>
        <v>112261.17</v>
      </c>
      <c r="I38" s="45">
        <f t="shared" si="0"/>
        <v>25000000</v>
      </c>
    </row>
    <row r="39" spans="2:9" x14ac:dyDescent="0.25">
      <c r="B39" s="43">
        <v>36</v>
      </c>
      <c r="C39" s="44">
        <f t="shared" si="1"/>
        <v>46322</v>
      </c>
      <c r="D39" s="44">
        <f t="shared" si="2"/>
        <v>46353</v>
      </c>
      <c r="E39" s="45">
        <f t="shared" si="3"/>
        <v>25000000</v>
      </c>
      <c r="F39" s="45">
        <f>IF(Analysis!$G$16='Data Validation'!$D$1,Amort!E39*((Amort!D39-Amort!C39)/360)*Analysis!$G$19,Amort!E39*(30/360)*Analysis!$G$19)</f>
        <v>75347.222222222234</v>
      </c>
      <c r="G39" s="45">
        <f>IF(Analysis!$G$18='Data Validation'!$F$1,0,IF(Analysis!$G$18='Data Validation'!$F$2,IF(B39&lt;=Analysis!$G$21,0,H39-F39),0))</f>
        <v>0</v>
      </c>
      <c r="H39" s="45">
        <f>ROUND(PMT(Analysis!$G$19/12,Analysis!$G$20,-Amort!E39),2)</f>
        <v>112261.17</v>
      </c>
      <c r="I39" s="45">
        <f t="shared" si="0"/>
        <v>25000000</v>
      </c>
    </row>
    <row r="40" spans="2:9" x14ac:dyDescent="0.25">
      <c r="B40" s="43">
        <v>37</v>
      </c>
      <c r="C40" s="44">
        <f t="shared" si="1"/>
        <v>46353</v>
      </c>
      <c r="D40" s="44">
        <f t="shared" si="2"/>
        <v>46383</v>
      </c>
      <c r="E40" s="45">
        <f t="shared" si="3"/>
        <v>25000000</v>
      </c>
      <c r="F40" s="45">
        <f>IF(Analysis!$G$16='Data Validation'!$D$1,Amort!E40*((Amort!D40-Amort!C40)/360)*Analysis!$G$19,Amort!E40*(30/360)*Analysis!$G$19)</f>
        <v>72916.666666666672</v>
      </c>
      <c r="G40" s="45">
        <f>IF(Analysis!$G$18='Data Validation'!$F$1,0,IF(Analysis!$G$18='Data Validation'!$F$2,IF(B40&lt;=Analysis!$G$21,0,H40-F40),0))</f>
        <v>0</v>
      </c>
      <c r="H40" s="45">
        <f>ROUND(PMT(Analysis!$G$19/12,Analysis!$G$20,-Amort!E40),2)</f>
        <v>112261.17</v>
      </c>
      <c r="I40" s="45">
        <f t="shared" si="0"/>
        <v>25000000</v>
      </c>
    </row>
    <row r="41" spans="2:9" x14ac:dyDescent="0.25">
      <c r="B41" s="43">
        <v>38</v>
      </c>
      <c r="C41" s="44">
        <f t="shared" si="1"/>
        <v>46383</v>
      </c>
      <c r="D41" s="44">
        <f t="shared" si="2"/>
        <v>46414</v>
      </c>
      <c r="E41" s="45">
        <f t="shared" si="3"/>
        <v>25000000</v>
      </c>
      <c r="F41" s="45">
        <f>IF(Analysis!$G$16='Data Validation'!$D$1,Amort!E41*((Amort!D41-Amort!C41)/360)*Analysis!$G$19,Amort!E41*(30/360)*Analysis!$G$19)</f>
        <v>75347.222222222234</v>
      </c>
      <c r="G41" s="45">
        <f>IF(Analysis!$G$18='Data Validation'!$F$1,0,IF(Analysis!$G$18='Data Validation'!$F$2,IF(B41&lt;=Analysis!$G$21,0,H41-F41),0))</f>
        <v>0</v>
      </c>
      <c r="H41" s="45">
        <f>ROUND(PMT(Analysis!$G$19/12,Analysis!$G$20,-Amort!E41),2)</f>
        <v>112261.17</v>
      </c>
      <c r="I41" s="45">
        <f t="shared" si="0"/>
        <v>25000000</v>
      </c>
    </row>
    <row r="42" spans="2:9" x14ac:dyDescent="0.25">
      <c r="B42" s="43">
        <v>39</v>
      </c>
      <c r="C42" s="44">
        <f t="shared" si="1"/>
        <v>46414</v>
      </c>
      <c r="D42" s="44">
        <f t="shared" si="2"/>
        <v>46445</v>
      </c>
      <c r="E42" s="45">
        <f t="shared" si="3"/>
        <v>25000000</v>
      </c>
      <c r="F42" s="45">
        <f>IF(Analysis!$G$16='Data Validation'!$D$1,Amort!E42*((Amort!D42-Amort!C42)/360)*Analysis!$G$19,Amort!E42*(30/360)*Analysis!$G$19)</f>
        <v>75347.222222222234</v>
      </c>
      <c r="G42" s="45">
        <f>IF(Analysis!$G$18='Data Validation'!$F$1,0,IF(Analysis!$G$18='Data Validation'!$F$2,IF(B42&lt;=Analysis!$G$21,0,H42-F42),0))</f>
        <v>0</v>
      </c>
      <c r="H42" s="45">
        <f>ROUND(PMT(Analysis!$G$19/12,Analysis!$G$20,-Amort!E42),2)</f>
        <v>112261.17</v>
      </c>
      <c r="I42" s="45">
        <f t="shared" si="0"/>
        <v>25000000</v>
      </c>
    </row>
    <row r="43" spans="2:9" x14ac:dyDescent="0.25">
      <c r="B43" s="43">
        <v>40</v>
      </c>
      <c r="C43" s="44">
        <f t="shared" si="1"/>
        <v>46445</v>
      </c>
      <c r="D43" s="44">
        <f t="shared" si="2"/>
        <v>46473</v>
      </c>
      <c r="E43" s="45">
        <f t="shared" si="3"/>
        <v>25000000</v>
      </c>
      <c r="F43" s="45">
        <f>IF(Analysis!$G$16='Data Validation'!$D$1,Amort!E43*((Amort!D43-Amort!C43)/360)*Analysis!$G$19,Amort!E43*(30/360)*Analysis!$G$19)</f>
        <v>68055.555555555562</v>
      </c>
      <c r="G43" s="45">
        <f>IF(Analysis!$G$18='Data Validation'!$F$1,0,IF(Analysis!$G$18='Data Validation'!$F$2,IF(B43&lt;=Analysis!$G$21,0,H43-F43),0))</f>
        <v>0</v>
      </c>
      <c r="H43" s="45">
        <f>ROUND(PMT(Analysis!$G$19/12,Analysis!$G$20,-Amort!E43),2)</f>
        <v>112261.17</v>
      </c>
      <c r="I43" s="45">
        <f t="shared" si="0"/>
        <v>25000000</v>
      </c>
    </row>
    <row r="44" spans="2:9" x14ac:dyDescent="0.25">
      <c r="B44" s="43">
        <v>41</v>
      </c>
      <c r="C44" s="44">
        <f t="shared" si="1"/>
        <v>46473</v>
      </c>
      <c r="D44" s="44">
        <f t="shared" si="2"/>
        <v>46504</v>
      </c>
      <c r="E44" s="45">
        <f t="shared" si="3"/>
        <v>25000000</v>
      </c>
      <c r="F44" s="45">
        <f>IF(Analysis!$G$16='Data Validation'!$D$1,Amort!E44*((Amort!D44-Amort!C44)/360)*Analysis!$G$19,Amort!E44*(30/360)*Analysis!$G$19)</f>
        <v>75347.222222222234</v>
      </c>
      <c r="G44" s="45">
        <f>IF(Analysis!$G$18='Data Validation'!$F$1,0,IF(Analysis!$G$18='Data Validation'!$F$2,IF(B44&lt;=Analysis!$G$21,0,H44-F44),0))</f>
        <v>0</v>
      </c>
      <c r="H44" s="45">
        <f>ROUND(PMT(Analysis!$G$19/12,Analysis!$G$20,-Amort!E44),2)</f>
        <v>112261.17</v>
      </c>
      <c r="I44" s="45">
        <f t="shared" si="0"/>
        <v>25000000</v>
      </c>
    </row>
    <row r="45" spans="2:9" x14ac:dyDescent="0.25">
      <c r="B45" s="43">
        <v>42</v>
      </c>
      <c r="C45" s="44">
        <f t="shared" si="1"/>
        <v>46504</v>
      </c>
      <c r="D45" s="44">
        <f t="shared" si="2"/>
        <v>46534</v>
      </c>
      <c r="E45" s="45">
        <f t="shared" si="3"/>
        <v>25000000</v>
      </c>
      <c r="F45" s="45">
        <f>IF(Analysis!$G$16='Data Validation'!$D$1,Amort!E45*((Amort!D45-Amort!C45)/360)*Analysis!$G$19,Amort!E45*(30/360)*Analysis!$G$19)</f>
        <v>72916.666666666672</v>
      </c>
      <c r="G45" s="45">
        <f>IF(Analysis!$G$18='Data Validation'!$F$1,0,IF(Analysis!$G$18='Data Validation'!$F$2,IF(B45&lt;=Analysis!$G$21,0,H45-F45),0))</f>
        <v>0</v>
      </c>
      <c r="H45" s="45">
        <f>ROUND(PMT(Analysis!$G$19/12,Analysis!$G$20,-Amort!E45),2)</f>
        <v>112261.17</v>
      </c>
      <c r="I45" s="45">
        <f t="shared" si="0"/>
        <v>25000000</v>
      </c>
    </row>
    <row r="46" spans="2:9" x14ac:dyDescent="0.25">
      <c r="B46" s="43">
        <v>43</v>
      </c>
      <c r="C46" s="44">
        <f t="shared" si="1"/>
        <v>46534</v>
      </c>
      <c r="D46" s="44">
        <f t="shared" si="2"/>
        <v>46565</v>
      </c>
      <c r="E46" s="45">
        <f t="shared" si="3"/>
        <v>25000000</v>
      </c>
      <c r="F46" s="45">
        <f>IF(Analysis!$G$16='Data Validation'!$D$1,Amort!E46*((Amort!D46-Amort!C46)/360)*Analysis!$G$19,Amort!E46*(30/360)*Analysis!$G$19)</f>
        <v>75347.222222222234</v>
      </c>
      <c r="G46" s="45">
        <f>IF(Analysis!$G$18='Data Validation'!$F$1,0,IF(Analysis!$G$18='Data Validation'!$F$2,IF(B46&lt;=Analysis!$G$21,0,H46-F46),0))</f>
        <v>0</v>
      </c>
      <c r="H46" s="45">
        <f>ROUND(PMT(Analysis!$G$19/12,Analysis!$G$20,-Amort!E46),2)</f>
        <v>112261.17</v>
      </c>
      <c r="I46" s="45">
        <f t="shared" si="0"/>
        <v>25000000</v>
      </c>
    </row>
    <row r="47" spans="2:9" x14ac:dyDescent="0.25">
      <c r="B47" s="43">
        <v>44</v>
      </c>
      <c r="C47" s="44">
        <f t="shared" si="1"/>
        <v>46565</v>
      </c>
      <c r="D47" s="44">
        <f t="shared" si="2"/>
        <v>46595</v>
      </c>
      <c r="E47" s="45">
        <f t="shared" si="3"/>
        <v>25000000</v>
      </c>
      <c r="F47" s="45">
        <f>IF(Analysis!$G$16='Data Validation'!$D$1,Amort!E47*((Amort!D47-Amort!C47)/360)*Analysis!$G$19,Amort!E47*(30/360)*Analysis!$G$19)</f>
        <v>72916.666666666672</v>
      </c>
      <c r="G47" s="45">
        <f>IF(Analysis!$G$18='Data Validation'!$F$1,0,IF(Analysis!$G$18='Data Validation'!$F$2,IF(B47&lt;=Analysis!$G$21,0,H47-F47),0))</f>
        <v>0</v>
      </c>
      <c r="H47" s="45">
        <f>ROUND(PMT(Analysis!$G$19/12,Analysis!$G$20,-Amort!E47),2)</f>
        <v>112261.17</v>
      </c>
      <c r="I47" s="45">
        <f t="shared" si="0"/>
        <v>25000000</v>
      </c>
    </row>
    <row r="48" spans="2:9" x14ac:dyDescent="0.25">
      <c r="B48" s="43">
        <v>45</v>
      </c>
      <c r="C48" s="44">
        <f t="shared" si="1"/>
        <v>46595</v>
      </c>
      <c r="D48" s="44">
        <f t="shared" si="2"/>
        <v>46626</v>
      </c>
      <c r="E48" s="45">
        <f t="shared" si="3"/>
        <v>25000000</v>
      </c>
      <c r="F48" s="45">
        <f>IF(Analysis!$G$16='Data Validation'!$D$1,Amort!E48*((Amort!D48-Amort!C48)/360)*Analysis!$G$19,Amort!E48*(30/360)*Analysis!$G$19)</f>
        <v>75347.222222222234</v>
      </c>
      <c r="G48" s="45">
        <f>IF(Analysis!$G$18='Data Validation'!$F$1,0,IF(Analysis!$G$18='Data Validation'!$F$2,IF(B48&lt;=Analysis!$G$21,0,H48-F48),0))</f>
        <v>0</v>
      </c>
      <c r="H48" s="45">
        <f>ROUND(PMT(Analysis!$G$19/12,Analysis!$G$20,-Amort!E48),2)</f>
        <v>112261.17</v>
      </c>
      <c r="I48" s="45">
        <f t="shared" si="0"/>
        <v>25000000</v>
      </c>
    </row>
    <row r="49" spans="2:9" x14ac:dyDescent="0.25">
      <c r="B49" s="43">
        <v>46</v>
      </c>
      <c r="C49" s="44">
        <f t="shared" si="1"/>
        <v>46626</v>
      </c>
      <c r="D49" s="44">
        <f t="shared" si="2"/>
        <v>46657</v>
      </c>
      <c r="E49" s="45">
        <f t="shared" si="3"/>
        <v>25000000</v>
      </c>
      <c r="F49" s="45">
        <f>IF(Analysis!$G$16='Data Validation'!$D$1,Amort!E49*((Amort!D49-Amort!C49)/360)*Analysis!$G$19,Amort!E49*(30/360)*Analysis!$G$19)</f>
        <v>75347.222222222234</v>
      </c>
      <c r="G49" s="45">
        <f>IF(Analysis!$G$18='Data Validation'!$F$1,0,IF(Analysis!$G$18='Data Validation'!$F$2,IF(B49&lt;=Analysis!$G$21,0,H49-F49),0))</f>
        <v>0</v>
      </c>
      <c r="H49" s="45">
        <f>ROUND(PMT(Analysis!$G$19/12,Analysis!$G$20,-Amort!E49),2)</f>
        <v>112261.17</v>
      </c>
      <c r="I49" s="45">
        <f t="shared" si="0"/>
        <v>25000000</v>
      </c>
    </row>
    <row r="50" spans="2:9" x14ac:dyDescent="0.25">
      <c r="B50" s="43">
        <v>47</v>
      </c>
      <c r="C50" s="44">
        <f t="shared" si="1"/>
        <v>46657</v>
      </c>
      <c r="D50" s="44">
        <f t="shared" si="2"/>
        <v>46687</v>
      </c>
      <c r="E50" s="45">
        <f t="shared" si="3"/>
        <v>25000000</v>
      </c>
      <c r="F50" s="45">
        <f>IF(Analysis!$G$16='Data Validation'!$D$1,Amort!E50*((Amort!D50-Amort!C50)/360)*Analysis!$G$19,Amort!E50*(30/360)*Analysis!$G$19)</f>
        <v>72916.666666666672</v>
      </c>
      <c r="G50" s="45">
        <f>IF(Analysis!$G$18='Data Validation'!$F$1,0,IF(Analysis!$G$18='Data Validation'!$F$2,IF(B50&lt;=Analysis!$G$21,0,H50-F50),0))</f>
        <v>0</v>
      </c>
      <c r="H50" s="45">
        <f>ROUND(PMT(Analysis!$G$19/12,Analysis!$G$20,-Amort!E50),2)</f>
        <v>112261.17</v>
      </c>
      <c r="I50" s="45">
        <f t="shared" si="0"/>
        <v>25000000</v>
      </c>
    </row>
    <row r="51" spans="2:9" x14ac:dyDescent="0.25">
      <c r="B51" s="43">
        <v>48</v>
      </c>
      <c r="C51" s="44">
        <f t="shared" si="1"/>
        <v>46687</v>
      </c>
      <c r="D51" s="44">
        <f t="shared" si="2"/>
        <v>46718</v>
      </c>
      <c r="E51" s="45">
        <f t="shared" si="3"/>
        <v>25000000</v>
      </c>
      <c r="F51" s="45">
        <f>IF(Analysis!$G$16='Data Validation'!$D$1,Amort!E51*((Amort!D51-Amort!C51)/360)*Analysis!$G$19,Amort!E51*(30/360)*Analysis!$G$19)</f>
        <v>75347.222222222234</v>
      </c>
      <c r="G51" s="45">
        <f>IF(Analysis!$G$18='Data Validation'!$F$1,0,IF(Analysis!$G$18='Data Validation'!$F$2,IF(B51&lt;=Analysis!$G$21,0,H51-F51),0))</f>
        <v>0</v>
      </c>
      <c r="H51" s="45">
        <f>ROUND(PMT(Analysis!$G$19/12,Analysis!$G$20,-Amort!E51),2)</f>
        <v>112261.17</v>
      </c>
      <c r="I51" s="45">
        <f t="shared" si="0"/>
        <v>25000000</v>
      </c>
    </row>
    <row r="52" spans="2:9" x14ac:dyDescent="0.25">
      <c r="B52" s="43">
        <v>49</v>
      </c>
      <c r="C52" s="44">
        <f t="shared" si="1"/>
        <v>46718</v>
      </c>
      <c r="D52" s="44">
        <f t="shared" si="2"/>
        <v>46748</v>
      </c>
      <c r="E52" s="45">
        <f t="shared" si="3"/>
        <v>25000000</v>
      </c>
      <c r="F52" s="45">
        <f>IF(Analysis!$G$16='Data Validation'!$D$1,Amort!E52*((Amort!D52-Amort!C52)/360)*Analysis!$G$19,Amort!E52*(30/360)*Analysis!$G$19)</f>
        <v>72916.666666666672</v>
      </c>
      <c r="G52" s="45">
        <f>IF(Analysis!$G$18='Data Validation'!$F$1,0,IF(Analysis!$G$18='Data Validation'!$F$2,IF(B52&lt;=Analysis!$G$21,0,H52-F52),0))</f>
        <v>0</v>
      </c>
      <c r="H52" s="45">
        <f>ROUND(PMT(Analysis!$G$19/12,Analysis!$G$20,-Amort!E52),2)</f>
        <v>112261.17</v>
      </c>
      <c r="I52" s="45">
        <f t="shared" si="0"/>
        <v>25000000</v>
      </c>
    </row>
    <row r="53" spans="2:9" x14ac:dyDescent="0.25">
      <c r="B53" s="43">
        <v>50</v>
      </c>
      <c r="C53" s="44">
        <f t="shared" si="1"/>
        <v>46748</v>
      </c>
      <c r="D53" s="44">
        <f t="shared" si="2"/>
        <v>46779</v>
      </c>
      <c r="E53" s="45">
        <f t="shared" si="3"/>
        <v>25000000</v>
      </c>
      <c r="F53" s="45">
        <f>IF(Analysis!$G$16='Data Validation'!$D$1,Amort!E53*((Amort!D53-Amort!C53)/360)*Analysis!$G$19,Amort!E53*(30/360)*Analysis!$G$19)</f>
        <v>75347.222222222234</v>
      </c>
      <c r="G53" s="45">
        <f>IF(Analysis!$G$18='Data Validation'!$F$1,0,IF(Analysis!$G$18='Data Validation'!$F$2,IF(B53&lt;=Analysis!$G$21,0,H53-F53),0))</f>
        <v>0</v>
      </c>
      <c r="H53" s="45">
        <f>ROUND(PMT(Analysis!$G$19/12,Analysis!$G$20,-Amort!E53),2)</f>
        <v>112261.17</v>
      </c>
      <c r="I53" s="45">
        <f t="shared" si="0"/>
        <v>25000000</v>
      </c>
    </row>
    <row r="54" spans="2:9" x14ac:dyDescent="0.25">
      <c r="B54" s="43">
        <v>51</v>
      </c>
      <c r="C54" s="44">
        <f t="shared" si="1"/>
        <v>46779</v>
      </c>
      <c r="D54" s="44">
        <f t="shared" si="2"/>
        <v>46810</v>
      </c>
      <c r="E54" s="45">
        <f t="shared" si="3"/>
        <v>25000000</v>
      </c>
      <c r="F54" s="45">
        <f>IF(Analysis!$G$16='Data Validation'!$D$1,Amort!E54*((Amort!D54-Amort!C54)/360)*Analysis!$G$19,Amort!E54*(30/360)*Analysis!$G$19)</f>
        <v>75347.222222222234</v>
      </c>
      <c r="G54" s="45">
        <f>IF(Analysis!$G$18='Data Validation'!$F$1,0,IF(Analysis!$G$18='Data Validation'!$F$2,IF(B54&lt;=Analysis!$G$21,0,H54-F54),0))</f>
        <v>0</v>
      </c>
      <c r="H54" s="45">
        <f>ROUND(PMT(Analysis!$G$19/12,Analysis!$G$20,-Amort!E54),2)</f>
        <v>112261.17</v>
      </c>
      <c r="I54" s="45">
        <f t="shared" si="0"/>
        <v>25000000</v>
      </c>
    </row>
    <row r="55" spans="2:9" x14ac:dyDescent="0.25">
      <c r="B55" s="43">
        <v>52</v>
      </c>
      <c r="C55" s="44">
        <f t="shared" si="1"/>
        <v>46810</v>
      </c>
      <c r="D55" s="44">
        <f t="shared" si="2"/>
        <v>46839</v>
      </c>
      <c r="E55" s="45">
        <f t="shared" si="3"/>
        <v>25000000</v>
      </c>
      <c r="F55" s="45">
        <f>IF(Analysis!$G$16='Data Validation'!$D$1,Amort!E55*((Amort!D55-Amort!C55)/360)*Analysis!$G$19,Amort!E55*(30/360)*Analysis!$G$19)</f>
        <v>70486.111111111124</v>
      </c>
      <c r="G55" s="45">
        <f>IF(Analysis!$G$18='Data Validation'!$F$1,0,IF(Analysis!$G$18='Data Validation'!$F$2,IF(B55&lt;=Analysis!$G$21,0,H55-F55),0))</f>
        <v>0</v>
      </c>
      <c r="H55" s="45">
        <f>ROUND(PMT(Analysis!$G$19/12,Analysis!$G$20,-Amort!E55),2)</f>
        <v>112261.17</v>
      </c>
      <c r="I55" s="45">
        <f t="shared" si="0"/>
        <v>25000000</v>
      </c>
    </row>
    <row r="56" spans="2:9" x14ac:dyDescent="0.25">
      <c r="B56" s="43">
        <v>53</v>
      </c>
      <c r="C56" s="44">
        <f t="shared" si="1"/>
        <v>46839</v>
      </c>
      <c r="D56" s="44">
        <f t="shared" si="2"/>
        <v>46870</v>
      </c>
      <c r="E56" s="45">
        <f t="shared" si="3"/>
        <v>25000000</v>
      </c>
      <c r="F56" s="45">
        <f>IF(Analysis!$G$16='Data Validation'!$D$1,Amort!E56*((Amort!D56-Amort!C56)/360)*Analysis!$G$19,Amort!E56*(30/360)*Analysis!$G$19)</f>
        <v>75347.222222222234</v>
      </c>
      <c r="G56" s="45">
        <f>IF(Analysis!$G$18='Data Validation'!$F$1,0,IF(Analysis!$G$18='Data Validation'!$F$2,IF(B56&lt;=Analysis!$G$21,0,H56-F56),0))</f>
        <v>0</v>
      </c>
      <c r="H56" s="45">
        <f>ROUND(PMT(Analysis!$G$19/12,Analysis!$G$20,-Amort!E56),2)</f>
        <v>112261.17</v>
      </c>
      <c r="I56" s="45">
        <f t="shared" si="0"/>
        <v>25000000</v>
      </c>
    </row>
    <row r="57" spans="2:9" x14ac:dyDescent="0.25">
      <c r="B57" s="43">
        <v>54</v>
      </c>
      <c r="C57" s="44">
        <f t="shared" si="1"/>
        <v>46870</v>
      </c>
      <c r="D57" s="44">
        <f t="shared" si="2"/>
        <v>46900</v>
      </c>
      <c r="E57" s="45">
        <f t="shared" si="3"/>
        <v>25000000</v>
      </c>
      <c r="F57" s="45">
        <f>IF(Analysis!$G$16='Data Validation'!$D$1,Amort!E57*((Amort!D57-Amort!C57)/360)*Analysis!$G$19,Amort!E57*(30/360)*Analysis!$G$19)</f>
        <v>72916.666666666672</v>
      </c>
      <c r="G57" s="45">
        <f>IF(Analysis!$G$18='Data Validation'!$F$1,0,IF(Analysis!$G$18='Data Validation'!$F$2,IF(B57&lt;=Analysis!$G$21,0,H57-F57),0))</f>
        <v>0</v>
      </c>
      <c r="H57" s="45">
        <f>ROUND(PMT(Analysis!$G$19/12,Analysis!$G$20,-Amort!E57),2)</f>
        <v>112261.17</v>
      </c>
      <c r="I57" s="45">
        <f t="shared" si="0"/>
        <v>25000000</v>
      </c>
    </row>
    <row r="58" spans="2:9" x14ac:dyDescent="0.25">
      <c r="B58" s="43">
        <v>55</v>
      </c>
      <c r="C58" s="44">
        <f t="shared" si="1"/>
        <v>46900</v>
      </c>
      <c r="D58" s="44">
        <f t="shared" si="2"/>
        <v>46931</v>
      </c>
      <c r="E58" s="45">
        <f t="shared" si="3"/>
        <v>25000000</v>
      </c>
      <c r="F58" s="45">
        <f>IF(Analysis!$G$16='Data Validation'!$D$1,Amort!E58*((Amort!D58-Amort!C58)/360)*Analysis!$G$19,Amort!E58*(30/360)*Analysis!$G$19)</f>
        <v>75347.222222222234</v>
      </c>
      <c r="G58" s="45">
        <f>IF(Analysis!$G$18='Data Validation'!$F$1,0,IF(Analysis!$G$18='Data Validation'!$F$2,IF(B58&lt;=Analysis!$G$21,0,H58-F58),0))</f>
        <v>0</v>
      </c>
      <c r="H58" s="45">
        <f>ROUND(PMT(Analysis!$G$19/12,Analysis!$G$20,-Amort!E58),2)</f>
        <v>112261.17</v>
      </c>
      <c r="I58" s="45">
        <f t="shared" si="0"/>
        <v>25000000</v>
      </c>
    </row>
    <row r="59" spans="2:9" x14ac:dyDescent="0.25">
      <c r="B59" s="43">
        <v>56</v>
      </c>
      <c r="C59" s="44">
        <f t="shared" si="1"/>
        <v>46931</v>
      </c>
      <c r="D59" s="44">
        <f t="shared" si="2"/>
        <v>46961</v>
      </c>
      <c r="E59" s="45">
        <f t="shared" si="3"/>
        <v>25000000</v>
      </c>
      <c r="F59" s="45">
        <f>IF(Analysis!$G$16='Data Validation'!$D$1,Amort!E59*((Amort!D59-Amort!C59)/360)*Analysis!$G$19,Amort!E59*(30/360)*Analysis!$G$19)</f>
        <v>72916.666666666672</v>
      </c>
      <c r="G59" s="45">
        <f>IF(Analysis!$G$18='Data Validation'!$F$1,0,IF(Analysis!$G$18='Data Validation'!$F$2,IF(B59&lt;=Analysis!$G$21,0,H59-F59),0))</f>
        <v>0</v>
      </c>
      <c r="H59" s="45">
        <f>ROUND(PMT(Analysis!$G$19/12,Analysis!$G$20,-Amort!E59),2)</f>
        <v>112261.17</v>
      </c>
      <c r="I59" s="45">
        <f t="shared" si="0"/>
        <v>25000000</v>
      </c>
    </row>
    <row r="60" spans="2:9" x14ac:dyDescent="0.25">
      <c r="B60" s="43">
        <v>57</v>
      </c>
      <c r="C60" s="44">
        <f t="shared" si="1"/>
        <v>46961</v>
      </c>
      <c r="D60" s="44">
        <f t="shared" si="2"/>
        <v>46992</v>
      </c>
      <c r="E60" s="45">
        <f t="shared" si="3"/>
        <v>25000000</v>
      </c>
      <c r="F60" s="45">
        <f>IF(Analysis!$G$16='Data Validation'!$D$1,Amort!E60*((Amort!D60-Amort!C60)/360)*Analysis!$G$19,Amort!E60*(30/360)*Analysis!$G$19)</f>
        <v>75347.222222222234</v>
      </c>
      <c r="G60" s="45">
        <f>IF(Analysis!$G$18='Data Validation'!$F$1,0,IF(Analysis!$G$18='Data Validation'!$F$2,IF(B60&lt;=Analysis!$G$21,0,H60-F60),0))</f>
        <v>0</v>
      </c>
      <c r="H60" s="45">
        <f>ROUND(PMT(Analysis!$G$19/12,Analysis!$G$20,-Amort!E60),2)</f>
        <v>112261.17</v>
      </c>
      <c r="I60" s="45">
        <f t="shared" si="0"/>
        <v>25000000</v>
      </c>
    </row>
    <row r="61" spans="2:9" x14ac:dyDescent="0.25">
      <c r="B61" s="43">
        <v>58</v>
      </c>
      <c r="C61" s="44">
        <f t="shared" si="1"/>
        <v>46992</v>
      </c>
      <c r="D61" s="44">
        <f t="shared" si="2"/>
        <v>47023</v>
      </c>
      <c r="E61" s="45">
        <f t="shared" si="3"/>
        <v>25000000</v>
      </c>
      <c r="F61" s="45">
        <f>IF(Analysis!$G$16='Data Validation'!$D$1,Amort!E61*((Amort!D61-Amort!C61)/360)*Analysis!$G$19,Amort!E61*(30/360)*Analysis!$G$19)</f>
        <v>75347.222222222234</v>
      </c>
      <c r="G61" s="45">
        <f>IF(Analysis!$G$18='Data Validation'!$F$1,0,IF(Analysis!$G$18='Data Validation'!$F$2,IF(B61&lt;=Analysis!$G$21,0,H61-F61),0))</f>
        <v>0</v>
      </c>
      <c r="H61" s="45">
        <f>ROUND(PMT(Analysis!$G$19/12,Analysis!$G$20,-Amort!E61),2)</f>
        <v>112261.17</v>
      </c>
      <c r="I61" s="45">
        <f t="shared" si="0"/>
        <v>25000000</v>
      </c>
    </row>
    <row r="62" spans="2:9" x14ac:dyDescent="0.25">
      <c r="B62" s="43">
        <v>59</v>
      </c>
      <c r="C62" s="44">
        <f t="shared" si="1"/>
        <v>47023</v>
      </c>
      <c r="D62" s="44">
        <f t="shared" si="2"/>
        <v>47053</v>
      </c>
      <c r="E62" s="45">
        <f t="shared" si="3"/>
        <v>25000000</v>
      </c>
      <c r="F62" s="45">
        <f>IF(Analysis!$G$16='Data Validation'!$D$1,Amort!E62*((Amort!D62-Amort!C62)/360)*Analysis!$G$19,Amort!E62*(30/360)*Analysis!$G$19)</f>
        <v>72916.666666666672</v>
      </c>
      <c r="G62" s="45">
        <f>IF(Analysis!$G$18='Data Validation'!$F$1,0,IF(Analysis!$G$18='Data Validation'!$F$2,IF(B62&lt;=Analysis!$G$21,0,H62-F62),0))</f>
        <v>0</v>
      </c>
      <c r="H62" s="45">
        <f>ROUND(PMT(Analysis!$G$19/12,Analysis!$G$20,-Amort!E62),2)</f>
        <v>112261.17</v>
      </c>
      <c r="I62" s="45">
        <f t="shared" si="0"/>
        <v>25000000</v>
      </c>
    </row>
    <row r="63" spans="2:9" x14ac:dyDescent="0.25">
      <c r="B63" s="43">
        <v>60</v>
      </c>
      <c r="C63" s="44">
        <f t="shared" si="1"/>
        <v>47053</v>
      </c>
      <c r="D63" s="44">
        <f t="shared" si="2"/>
        <v>47084</v>
      </c>
      <c r="E63" s="45">
        <f t="shared" si="3"/>
        <v>25000000</v>
      </c>
      <c r="F63" s="45">
        <f>IF(Analysis!$G$16='Data Validation'!$D$1,Amort!E63*((Amort!D63-Amort!C63)/360)*Analysis!$G$19,Amort!E63*(30/360)*Analysis!$G$19)</f>
        <v>75347.222222222234</v>
      </c>
      <c r="G63" s="45">
        <f>IF(Analysis!$G$18='Data Validation'!$F$1,0,IF(Analysis!$G$18='Data Validation'!$F$2,IF(B63&lt;=Analysis!$G$21,0,H63-F63),0))</f>
        <v>0</v>
      </c>
      <c r="H63" s="45">
        <f>ROUND(PMT(Analysis!$G$19/12,Analysis!$G$20,-Amort!E63),2)</f>
        <v>112261.17</v>
      </c>
      <c r="I63" s="45">
        <f t="shared" si="0"/>
        <v>25000000</v>
      </c>
    </row>
    <row r="64" spans="2:9" x14ac:dyDescent="0.25">
      <c r="B64" s="43">
        <v>61</v>
      </c>
      <c r="C64" s="44">
        <f t="shared" si="1"/>
        <v>47084</v>
      </c>
      <c r="D64" s="44">
        <f t="shared" si="2"/>
        <v>47114</v>
      </c>
      <c r="E64" s="45">
        <f t="shared" si="3"/>
        <v>25000000</v>
      </c>
      <c r="F64" s="45">
        <f>IF(Analysis!$G$16='Data Validation'!$D$1,Amort!E64*((Amort!D64-Amort!C64)/360)*Analysis!$G$19,Amort!E64*(30/360)*Analysis!$G$19)</f>
        <v>72916.666666666672</v>
      </c>
      <c r="G64" s="45">
        <f>IF(Analysis!$G$18='Data Validation'!$F$1,0,IF(Analysis!$G$18='Data Validation'!$F$2,IF(B64&lt;=Analysis!$G$21,0,H64-F64),0))</f>
        <v>0</v>
      </c>
      <c r="H64" s="45">
        <f>ROUND(PMT(Analysis!$G$19/12,Analysis!$G$20,-Amort!E64),2)</f>
        <v>112261.17</v>
      </c>
      <c r="I64" s="45">
        <f t="shared" si="0"/>
        <v>25000000</v>
      </c>
    </row>
    <row r="65" spans="2:9" x14ac:dyDescent="0.25">
      <c r="B65" s="43">
        <v>62</v>
      </c>
      <c r="C65" s="44">
        <f t="shared" si="1"/>
        <v>47114</v>
      </c>
      <c r="D65" s="44">
        <f t="shared" si="2"/>
        <v>47145</v>
      </c>
      <c r="E65" s="45">
        <f t="shared" si="3"/>
        <v>25000000</v>
      </c>
      <c r="F65" s="45">
        <f>IF(Analysis!$G$16='Data Validation'!$D$1,Amort!E65*((Amort!D65-Amort!C65)/360)*Analysis!$G$19,Amort!E65*(30/360)*Analysis!$G$19)</f>
        <v>75347.222222222234</v>
      </c>
      <c r="G65" s="45">
        <f>IF(Analysis!$G$18='Data Validation'!$F$1,0,IF(Analysis!$G$18='Data Validation'!$F$2,IF(B65&lt;=Analysis!$G$21,0,H65-F65),0))</f>
        <v>0</v>
      </c>
      <c r="H65" s="45">
        <f>ROUND(PMT(Analysis!$G$19/12,Analysis!$G$20,-Amort!E65),2)</f>
        <v>112261.17</v>
      </c>
      <c r="I65" s="45">
        <f t="shared" si="0"/>
        <v>25000000</v>
      </c>
    </row>
    <row r="66" spans="2:9" x14ac:dyDescent="0.25">
      <c r="B66" s="43">
        <v>63</v>
      </c>
      <c r="C66" s="44">
        <f t="shared" si="1"/>
        <v>47145</v>
      </c>
      <c r="D66" s="44">
        <f t="shared" si="2"/>
        <v>47176</v>
      </c>
      <c r="E66" s="45">
        <f t="shared" si="3"/>
        <v>25000000</v>
      </c>
      <c r="F66" s="45">
        <f>IF(Analysis!$G$16='Data Validation'!$D$1,Amort!E66*((Amort!D66-Amort!C66)/360)*Analysis!$G$19,Amort!E66*(30/360)*Analysis!$G$19)</f>
        <v>75347.222222222234</v>
      </c>
      <c r="G66" s="45">
        <f>IF(Analysis!$G$18='Data Validation'!$F$1,0,IF(Analysis!$G$18='Data Validation'!$F$2,IF(B66&lt;=Analysis!$G$21,0,H66-F66),0))</f>
        <v>0</v>
      </c>
      <c r="H66" s="45">
        <f>ROUND(PMT(Analysis!$G$19/12,Analysis!$G$20,-Amort!E66),2)</f>
        <v>112261.17</v>
      </c>
      <c r="I66" s="45">
        <f t="shared" si="0"/>
        <v>25000000</v>
      </c>
    </row>
    <row r="67" spans="2:9" x14ac:dyDescent="0.25">
      <c r="B67" s="43">
        <v>64</v>
      </c>
      <c r="C67" s="44">
        <f t="shared" si="1"/>
        <v>47176</v>
      </c>
      <c r="D67" s="44">
        <f t="shared" si="2"/>
        <v>47204</v>
      </c>
      <c r="E67" s="45">
        <f t="shared" si="3"/>
        <v>25000000</v>
      </c>
      <c r="F67" s="45">
        <f>IF(Analysis!$G$16='Data Validation'!$D$1,Amort!E67*((Amort!D67-Amort!C67)/360)*Analysis!$G$19,Amort!E67*(30/360)*Analysis!$G$19)</f>
        <v>68055.555555555562</v>
      </c>
      <c r="G67" s="45">
        <f>IF(Analysis!$G$18='Data Validation'!$F$1,0,IF(Analysis!$G$18='Data Validation'!$F$2,IF(B67&lt;=Analysis!$G$21,0,H67-F67),0))</f>
        <v>0</v>
      </c>
      <c r="H67" s="45">
        <f>ROUND(PMT(Analysis!$G$19/12,Analysis!$G$20,-Amort!E67),2)</f>
        <v>112261.17</v>
      </c>
      <c r="I67" s="45">
        <f t="shared" si="0"/>
        <v>25000000</v>
      </c>
    </row>
    <row r="68" spans="2:9" x14ac:dyDescent="0.25">
      <c r="B68" s="43">
        <v>65</v>
      </c>
      <c r="C68" s="44">
        <f t="shared" si="1"/>
        <v>47204</v>
      </c>
      <c r="D68" s="44">
        <f t="shared" si="2"/>
        <v>47235</v>
      </c>
      <c r="E68" s="45">
        <f t="shared" si="3"/>
        <v>25000000</v>
      </c>
      <c r="F68" s="45">
        <f>IF(Analysis!$G$16='Data Validation'!$D$1,Amort!E68*((Amort!D68-Amort!C68)/360)*Analysis!$G$19,Amort!E68*(30/360)*Analysis!$G$19)</f>
        <v>75347.222222222234</v>
      </c>
      <c r="G68" s="45">
        <f>IF(Analysis!$G$18='Data Validation'!$F$1,0,IF(Analysis!$G$18='Data Validation'!$F$2,IF(B68&lt;=Analysis!$G$21,0,H68-F68),0))</f>
        <v>0</v>
      </c>
      <c r="H68" s="45">
        <f>ROUND(PMT(Analysis!$G$19/12,Analysis!$G$20,-Amort!E68),2)</f>
        <v>112261.17</v>
      </c>
      <c r="I68" s="45">
        <f t="shared" si="0"/>
        <v>25000000</v>
      </c>
    </row>
    <row r="69" spans="2:9" x14ac:dyDescent="0.25">
      <c r="B69" s="43">
        <v>66</v>
      </c>
      <c r="C69" s="44">
        <f t="shared" si="1"/>
        <v>47235</v>
      </c>
      <c r="D69" s="44">
        <f t="shared" si="2"/>
        <v>47265</v>
      </c>
      <c r="E69" s="45">
        <f t="shared" si="3"/>
        <v>25000000</v>
      </c>
      <c r="F69" s="45">
        <f>IF(Analysis!$G$16='Data Validation'!$D$1,Amort!E69*((Amort!D69-Amort!C69)/360)*Analysis!$G$19,Amort!E69*(30/360)*Analysis!$G$19)</f>
        <v>72916.666666666672</v>
      </c>
      <c r="G69" s="45">
        <f>IF(Analysis!$G$18='Data Validation'!$F$1,0,IF(Analysis!$G$18='Data Validation'!$F$2,IF(B69&lt;=Analysis!$G$21,0,H69-F69),0))</f>
        <v>0</v>
      </c>
      <c r="H69" s="45">
        <f>ROUND(PMT(Analysis!$G$19/12,Analysis!$G$20,-Amort!E69),2)</f>
        <v>112261.17</v>
      </c>
      <c r="I69" s="45">
        <f t="shared" ref="I69:I123" si="4">E69-G69</f>
        <v>25000000</v>
      </c>
    </row>
    <row r="70" spans="2:9" x14ac:dyDescent="0.25">
      <c r="B70" s="43">
        <v>67</v>
      </c>
      <c r="C70" s="44">
        <f t="shared" ref="C70:C123" si="5">D69</f>
        <v>47265</v>
      </c>
      <c r="D70" s="44">
        <f t="shared" ref="D70:D123" si="6">EDATE(C70,1)</f>
        <v>47296</v>
      </c>
      <c r="E70" s="45">
        <f t="shared" ref="E70:E123" si="7">I69</f>
        <v>25000000</v>
      </c>
      <c r="F70" s="45">
        <f>IF(Analysis!$G$16='Data Validation'!$D$1,Amort!E70*((Amort!D70-Amort!C70)/360)*Analysis!$G$19,Amort!E70*(30/360)*Analysis!$G$19)</f>
        <v>75347.222222222234</v>
      </c>
      <c r="G70" s="45">
        <f>IF(Analysis!$G$18='Data Validation'!$F$1,0,IF(Analysis!$G$18='Data Validation'!$F$2,IF(B70&lt;=Analysis!$G$21,0,H70-F70),0))</f>
        <v>0</v>
      </c>
      <c r="H70" s="45">
        <f>ROUND(PMT(Analysis!$G$19/12,Analysis!$G$20,-Amort!E70),2)</f>
        <v>112261.17</v>
      </c>
      <c r="I70" s="45">
        <f t="shared" si="4"/>
        <v>25000000</v>
      </c>
    </row>
    <row r="71" spans="2:9" x14ac:dyDescent="0.25">
      <c r="B71" s="43">
        <v>68</v>
      </c>
      <c r="C71" s="44">
        <f t="shared" si="5"/>
        <v>47296</v>
      </c>
      <c r="D71" s="44">
        <f t="shared" si="6"/>
        <v>47326</v>
      </c>
      <c r="E71" s="45">
        <f t="shared" si="7"/>
        <v>25000000</v>
      </c>
      <c r="F71" s="45">
        <f>IF(Analysis!$G$16='Data Validation'!$D$1,Amort!E71*((Amort!D71-Amort!C71)/360)*Analysis!$G$19,Amort!E71*(30/360)*Analysis!$G$19)</f>
        <v>72916.666666666672</v>
      </c>
      <c r="G71" s="45">
        <f>IF(Analysis!$G$18='Data Validation'!$F$1,0,IF(Analysis!$G$18='Data Validation'!$F$2,IF(B71&lt;=Analysis!$G$21,0,H71-F71),0))</f>
        <v>0</v>
      </c>
      <c r="H71" s="45">
        <f>ROUND(PMT(Analysis!$G$19/12,Analysis!$G$20,-Amort!E71),2)</f>
        <v>112261.17</v>
      </c>
      <c r="I71" s="45">
        <f t="shared" si="4"/>
        <v>25000000</v>
      </c>
    </row>
    <row r="72" spans="2:9" x14ac:dyDescent="0.25">
      <c r="B72" s="43">
        <v>69</v>
      </c>
      <c r="C72" s="44">
        <f t="shared" si="5"/>
        <v>47326</v>
      </c>
      <c r="D72" s="44">
        <f t="shared" si="6"/>
        <v>47357</v>
      </c>
      <c r="E72" s="45">
        <f t="shared" si="7"/>
        <v>25000000</v>
      </c>
      <c r="F72" s="45">
        <f>IF(Analysis!$G$16='Data Validation'!$D$1,Amort!E72*((Amort!D72-Amort!C72)/360)*Analysis!$G$19,Amort!E72*(30/360)*Analysis!$G$19)</f>
        <v>75347.222222222234</v>
      </c>
      <c r="G72" s="45">
        <f>IF(Analysis!$G$18='Data Validation'!$F$1,0,IF(Analysis!$G$18='Data Validation'!$F$2,IF(B72&lt;=Analysis!$G$21,0,H72-F72),0))</f>
        <v>0</v>
      </c>
      <c r="H72" s="45">
        <f>ROUND(PMT(Analysis!$G$19/12,Analysis!$G$20,-Amort!E72),2)</f>
        <v>112261.17</v>
      </c>
      <c r="I72" s="45">
        <f t="shared" si="4"/>
        <v>25000000</v>
      </c>
    </row>
    <row r="73" spans="2:9" x14ac:dyDescent="0.25">
      <c r="B73" s="43">
        <v>70</v>
      </c>
      <c r="C73" s="44">
        <f t="shared" si="5"/>
        <v>47357</v>
      </c>
      <c r="D73" s="44">
        <f t="shared" si="6"/>
        <v>47388</v>
      </c>
      <c r="E73" s="45">
        <f t="shared" si="7"/>
        <v>25000000</v>
      </c>
      <c r="F73" s="45">
        <f>IF(Analysis!$G$16='Data Validation'!$D$1,Amort!E73*((Amort!D73-Amort!C73)/360)*Analysis!$G$19,Amort!E73*(30/360)*Analysis!$G$19)</f>
        <v>75347.222222222234</v>
      </c>
      <c r="G73" s="45">
        <f>IF(Analysis!$G$18='Data Validation'!$F$1,0,IF(Analysis!$G$18='Data Validation'!$F$2,IF(B73&lt;=Analysis!$G$21,0,H73-F73),0))</f>
        <v>0</v>
      </c>
      <c r="H73" s="45">
        <f>ROUND(PMT(Analysis!$G$19/12,Analysis!$G$20,-Amort!E73),2)</f>
        <v>112261.17</v>
      </c>
      <c r="I73" s="45">
        <f t="shared" si="4"/>
        <v>25000000</v>
      </c>
    </row>
    <row r="74" spans="2:9" x14ac:dyDescent="0.25">
      <c r="B74" s="43">
        <v>71</v>
      </c>
      <c r="C74" s="44">
        <f t="shared" si="5"/>
        <v>47388</v>
      </c>
      <c r="D74" s="44">
        <f t="shared" si="6"/>
        <v>47418</v>
      </c>
      <c r="E74" s="45">
        <f t="shared" si="7"/>
        <v>25000000</v>
      </c>
      <c r="F74" s="45">
        <f>IF(Analysis!$G$16='Data Validation'!$D$1,Amort!E74*((Amort!D74-Amort!C74)/360)*Analysis!$G$19,Amort!E74*(30/360)*Analysis!$G$19)</f>
        <v>72916.666666666672</v>
      </c>
      <c r="G74" s="45">
        <f>IF(Analysis!$G$18='Data Validation'!$F$1,0,IF(Analysis!$G$18='Data Validation'!$F$2,IF(B74&lt;=Analysis!$G$21,0,H74-F74),0))</f>
        <v>0</v>
      </c>
      <c r="H74" s="45">
        <f>ROUND(PMT(Analysis!$G$19/12,Analysis!$G$20,-Amort!E74),2)</f>
        <v>112261.17</v>
      </c>
      <c r="I74" s="45">
        <f t="shared" si="4"/>
        <v>25000000</v>
      </c>
    </row>
    <row r="75" spans="2:9" x14ac:dyDescent="0.25">
      <c r="B75" s="43">
        <v>72</v>
      </c>
      <c r="C75" s="44">
        <f t="shared" si="5"/>
        <v>47418</v>
      </c>
      <c r="D75" s="44">
        <f t="shared" si="6"/>
        <v>47449</v>
      </c>
      <c r="E75" s="45">
        <f t="shared" si="7"/>
        <v>25000000</v>
      </c>
      <c r="F75" s="45">
        <f>IF(Analysis!$G$16='Data Validation'!$D$1,Amort!E75*((Amort!D75-Amort!C75)/360)*Analysis!$G$19,Amort!E75*(30/360)*Analysis!$G$19)</f>
        <v>75347.222222222234</v>
      </c>
      <c r="G75" s="45">
        <f>IF(Analysis!$G$18='Data Validation'!$F$1,0,IF(Analysis!$G$18='Data Validation'!$F$2,IF(B75&lt;=Analysis!$G$21,0,H75-F75),0))</f>
        <v>0</v>
      </c>
      <c r="H75" s="45">
        <f>ROUND(PMT(Analysis!$G$19/12,Analysis!$G$20,-Amort!E75),2)</f>
        <v>112261.17</v>
      </c>
      <c r="I75" s="45">
        <f t="shared" si="4"/>
        <v>25000000</v>
      </c>
    </row>
    <row r="76" spans="2:9" x14ac:dyDescent="0.25">
      <c r="B76" s="43">
        <v>73</v>
      </c>
      <c r="C76" s="44">
        <f t="shared" si="5"/>
        <v>47449</v>
      </c>
      <c r="D76" s="44">
        <f t="shared" si="6"/>
        <v>47479</v>
      </c>
      <c r="E76" s="45">
        <f t="shared" si="7"/>
        <v>25000000</v>
      </c>
      <c r="F76" s="45">
        <f>IF(Analysis!$G$16='Data Validation'!$D$1,Amort!E76*((Amort!D76-Amort!C76)/360)*Analysis!$G$19,Amort!E76*(30/360)*Analysis!$G$19)</f>
        <v>72916.666666666672</v>
      </c>
      <c r="G76" s="45">
        <f>IF(Analysis!$G$18='Data Validation'!$F$1,0,IF(Analysis!$G$18='Data Validation'!$F$2,IF(B76&lt;=Analysis!$G$21,0,H76-F76),0))</f>
        <v>0</v>
      </c>
      <c r="H76" s="45">
        <f>ROUND(PMT(Analysis!$G$19/12,Analysis!$G$20,-Amort!E76),2)</f>
        <v>112261.17</v>
      </c>
      <c r="I76" s="45">
        <f t="shared" si="4"/>
        <v>25000000</v>
      </c>
    </row>
    <row r="77" spans="2:9" x14ac:dyDescent="0.25">
      <c r="B77" s="43">
        <v>74</v>
      </c>
      <c r="C77" s="44">
        <f t="shared" si="5"/>
        <v>47479</v>
      </c>
      <c r="D77" s="44">
        <f t="shared" si="6"/>
        <v>47510</v>
      </c>
      <c r="E77" s="45">
        <f t="shared" si="7"/>
        <v>25000000</v>
      </c>
      <c r="F77" s="45">
        <f>IF(Analysis!$G$16='Data Validation'!$D$1,Amort!E77*((Amort!D77-Amort!C77)/360)*Analysis!$G$19,Amort!E77*(30/360)*Analysis!$G$19)</f>
        <v>75347.222222222234</v>
      </c>
      <c r="G77" s="45">
        <f>IF(Analysis!$G$18='Data Validation'!$F$1,0,IF(Analysis!$G$18='Data Validation'!$F$2,IF(B77&lt;=Analysis!$G$21,0,H77-F77),0))</f>
        <v>0</v>
      </c>
      <c r="H77" s="45">
        <f>ROUND(PMT(Analysis!$G$19/12,Analysis!$G$20,-Amort!E77),2)</f>
        <v>112261.17</v>
      </c>
      <c r="I77" s="45">
        <f t="shared" si="4"/>
        <v>25000000</v>
      </c>
    </row>
    <row r="78" spans="2:9" x14ac:dyDescent="0.25">
      <c r="B78" s="43">
        <v>75</v>
      </c>
      <c r="C78" s="44">
        <f t="shared" si="5"/>
        <v>47510</v>
      </c>
      <c r="D78" s="44">
        <f t="shared" si="6"/>
        <v>47541</v>
      </c>
      <c r="E78" s="45">
        <f t="shared" si="7"/>
        <v>25000000</v>
      </c>
      <c r="F78" s="45">
        <f>IF(Analysis!$G$16='Data Validation'!$D$1,Amort!E78*((Amort!D78-Amort!C78)/360)*Analysis!$G$19,Amort!E78*(30/360)*Analysis!$G$19)</f>
        <v>75347.222222222234</v>
      </c>
      <c r="G78" s="45">
        <f>IF(Analysis!$G$18='Data Validation'!$F$1,0,IF(Analysis!$G$18='Data Validation'!$F$2,IF(B78&lt;=Analysis!$G$21,0,H78-F78),0))</f>
        <v>0</v>
      </c>
      <c r="H78" s="45">
        <f>ROUND(PMT(Analysis!$G$19/12,Analysis!$G$20,-Amort!E78),2)</f>
        <v>112261.17</v>
      </c>
      <c r="I78" s="45">
        <f t="shared" si="4"/>
        <v>25000000</v>
      </c>
    </row>
    <row r="79" spans="2:9" x14ac:dyDescent="0.25">
      <c r="B79" s="43">
        <v>76</v>
      </c>
      <c r="C79" s="44">
        <f t="shared" si="5"/>
        <v>47541</v>
      </c>
      <c r="D79" s="44">
        <f t="shared" si="6"/>
        <v>47569</v>
      </c>
      <c r="E79" s="45">
        <f t="shared" si="7"/>
        <v>25000000</v>
      </c>
      <c r="F79" s="45">
        <f>IF(Analysis!$G$16='Data Validation'!$D$1,Amort!E79*((Amort!D79-Amort!C79)/360)*Analysis!$G$19,Amort!E79*(30/360)*Analysis!$G$19)</f>
        <v>68055.555555555562</v>
      </c>
      <c r="G79" s="45">
        <f>IF(Analysis!$G$18='Data Validation'!$F$1,0,IF(Analysis!$G$18='Data Validation'!$F$2,IF(B79&lt;=Analysis!$G$21,0,H79-F79),0))</f>
        <v>0</v>
      </c>
      <c r="H79" s="45">
        <f>ROUND(PMT(Analysis!$G$19/12,Analysis!$G$20,-Amort!E79),2)</f>
        <v>112261.17</v>
      </c>
      <c r="I79" s="45">
        <f t="shared" si="4"/>
        <v>25000000</v>
      </c>
    </row>
    <row r="80" spans="2:9" x14ac:dyDescent="0.25">
      <c r="B80" s="43">
        <v>77</v>
      </c>
      <c r="C80" s="44">
        <f t="shared" si="5"/>
        <v>47569</v>
      </c>
      <c r="D80" s="44">
        <f t="shared" si="6"/>
        <v>47600</v>
      </c>
      <c r="E80" s="45">
        <f t="shared" si="7"/>
        <v>25000000</v>
      </c>
      <c r="F80" s="45">
        <f>IF(Analysis!$G$16='Data Validation'!$D$1,Amort!E80*((Amort!D80-Amort!C80)/360)*Analysis!$G$19,Amort!E80*(30/360)*Analysis!$G$19)</f>
        <v>75347.222222222234</v>
      </c>
      <c r="G80" s="45">
        <f>IF(Analysis!$G$18='Data Validation'!$F$1,0,IF(Analysis!$G$18='Data Validation'!$F$2,IF(B80&lt;=Analysis!$G$21,0,H80-F80),0))</f>
        <v>0</v>
      </c>
      <c r="H80" s="45">
        <f>ROUND(PMT(Analysis!$G$19/12,Analysis!$G$20,-Amort!E80),2)</f>
        <v>112261.17</v>
      </c>
      <c r="I80" s="45">
        <f t="shared" si="4"/>
        <v>25000000</v>
      </c>
    </row>
    <row r="81" spans="2:9" x14ac:dyDescent="0.25">
      <c r="B81" s="43">
        <v>78</v>
      </c>
      <c r="C81" s="44">
        <f t="shared" si="5"/>
        <v>47600</v>
      </c>
      <c r="D81" s="44">
        <f t="shared" si="6"/>
        <v>47630</v>
      </c>
      <c r="E81" s="45">
        <f t="shared" si="7"/>
        <v>25000000</v>
      </c>
      <c r="F81" s="45">
        <f>IF(Analysis!$G$16='Data Validation'!$D$1,Amort!E81*((Amort!D81-Amort!C81)/360)*Analysis!$G$19,Amort!E81*(30/360)*Analysis!$G$19)</f>
        <v>72916.666666666672</v>
      </c>
      <c r="G81" s="45">
        <f>IF(Analysis!$G$18='Data Validation'!$F$1,0,IF(Analysis!$G$18='Data Validation'!$F$2,IF(B81&lt;=Analysis!$G$21,0,H81-F81),0))</f>
        <v>0</v>
      </c>
      <c r="H81" s="45">
        <f>ROUND(PMT(Analysis!$G$19/12,Analysis!$G$20,-Amort!E81),2)</f>
        <v>112261.17</v>
      </c>
      <c r="I81" s="45">
        <f t="shared" si="4"/>
        <v>25000000</v>
      </c>
    </row>
    <row r="82" spans="2:9" x14ac:dyDescent="0.25">
      <c r="B82" s="43">
        <v>79</v>
      </c>
      <c r="C82" s="44">
        <f t="shared" si="5"/>
        <v>47630</v>
      </c>
      <c r="D82" s="44">
        <f t="shared" si="6"/>
        <v>47661</v>
      </c>
      <c r="E82" s="45">
        <f t="shared" si="7"/>
        <v>25000000</v>
      </c>
      <c r="F82" s="45">
        <f>IF(Analysis!$G$16='Data Validation'!$D$1,Amort!E82*((Amort!D82-Amort!C82)/360)*Analysis!$G$19,Amort!E82*(30/360)*Analysis!$G$19)</f>
        <v>75347.222222222234</v>
      </c>
      <c r="G82" s="45">
        <f>IF(Analysis!$G$18='Data Validation'!$F$1,0,IF(Analysis!$G$18='Data Validation'!$F$2,IF(B82&lt;=Analysis!$G$21,0,H82-F82),0))</f>
        <v>0</v>
      </c>
      <c r="H82" s="45">
        <f>ROUND(PMT(Analysis!$G$19/12,Analysis!$G$20,-Amort!E82),2)</f>
        <v>112261.17</v>
      </c>
      <c r="I82" s="45">
        <f t="shared" si="4"/>
        <v>25000000</v>
      </c>
    </row>
    <row r="83" spans="2:9" x14ac:dyDescent="0.25">
      <c r="B83" s="43">
        <v>80</v>
      </c>
      <c r="C83" s="44">
        <f t="shared" si="5"/>
        <v>47661</v>
      </c>
      <c r="D83" s="44">
        <f t="shared" si="6"/>
        <v>47691</v>
      </c>
      <c r="E83" s="45">
        <f t="shared" si="7"/>
        <v>25000000</v>
      </c>
      <c r="F83" s="45">
        <f>IF(Analysis!$G$16='Data Validation'!$D$1,Amort!E83*((Amort!D83-Amort!C83)/360)*Analysis!$G$19,Amort!E83*(30/360)*Analysis!$G$19)</f>
        <v>72916.666666666672</v>
      </c>
      <c r="G83" s="45">
        <f>IF(Analysis!$G$18='Data Validation'!$F$1,0,IF(Analysis!$G$18='Data Validation'!$F$2,IF(B83&lt;=Analysis!$G$21,0,H83-F83),0))</f>
        <v>0</v>
      </c>
      <c r="H83" s="45">
        <f>ROUND(PMT(Analysis!$G$19/12,Analysis!$G$20,-Amort!E83),2)</f>
        <v>112261.17</v>
      </c>
      <c r="I83" s="45">
        <f t="shared" si="4"/>
        <v>25000000</v>
      </c>
    </row>
    <row r="84" spans="2:9" x14ac:dyDescent="0.25">
      <c r="B84" s="43">
        <v>81</v>
      </c>
      <c r="C84" s="44">
        <f t="shared" si="5"/>
        <v>47691</v>
      </c>
      <c r="D84" s="44">
        <f t="shared" si="6"/>
        <v>47722</v>
      </c>
      <c r="E84" s="45">
        <f t="shared" si="7"/>
        <v>25000000</v>
      </c>
      <c r="F84" s="45">
        <f>IF(Analysis!$G$16='Data Validation'!$D$1,Amort!E84*((Amort!D84-Amort!C84)/360)*Analysis!$G$19,Amort!E84*(30/360)*Analysis!$G$19)</f>
        <v>75347.222222222234</v>
      </c>
      <c r="G84" s="45">
        <f>IF(Analysis!$G$18='Data Validation'!$F$1,0,IF(Analysis!$G$18='Data Validation'!$F$2,IF(B84&lt;=Analysis!$G$21,0,H84-F84),0))</f>
        <v>0</v>
      </c>
      <c r="H84" s="45">
        <f>ROUND(PMT(Analysis!$G$19/12,Analysis!$G$20,-Amort!E84),2)</f>
        <v>112261.17</v>
      </c>
      <c r="I84" s="45">
        <f t="shared" si="4"/>
        <v>25000000</v>
      </c>
    </row>
    <row r="85" spans="2:9" x14ac:dyDescent="0.25">
      <c r="B85" s="43">
        <v>82</v>
      </c>
      <c r="C85" s="44">
        <f t="shared" si="5"/>
        <v>47722</v>
      </c>
      <c r="D85" s="44">
        <f t="shared" si="6"/>
        <v>47753</v>
      </c>
      <c r="E85" s="45">
        <f t="shared" si="7"/>
        <v>25000000</v>
      </c>
      <c r="F85" s="45">
        <f>IF(Analysis!$G$16='Data Validation'!$D$1,Amort!E85*((Amort!D85-Amort!C85)/360)*Analysis!$G$19,Amort!E85*(30/360)*Analysis!$G$19)</f>
        <v>75347.222222222234</v>
      </c>
      <c r="G85" s="45">
        <f>IF(Analysis!$G$18='Data Validation'!$F$1,0,IF(Analysis!$G$18='Data Validation'!$F$2,IF(B85&lt;=Analysis!$G$21,0,H85-F85),0))</f>
        <v>0</v>
      </c>
      <c r="H85" s="45">
        <f>ROUND(PMT(Analysis!$G$19/12,Analysis!$G$20,-Amort!E85),2)</f>
        <v>112261.17</v>
      </c>
      <c r="I85" s="45">
        <f t="shared" si="4"/>
        <v>25000000</v>
      </c>
    </row>
    <row r="86" spans="2:9" x14ac:dyDescent="0.25">
      <c r="B86" s="43">
        <v>83</v>
      </c>
      <c r="C86" s="44">
        <f t="shared" si="5"/>
        <v>47753</v>
      </c>
      <c r="D86" s="44">
        <f t="shared" si="6"/>
        <v>47783</v>
      </c>
      <c r="E86" s="45">
        <f t="shared" si="7"/>
        <v>25000000</v>
      </c>
      <c r="F86" s="45">
        <f>IF(Analysis!$G$16='Data Validation'!$D$1,Amort!E86*((Amort!D86-Amort!C86)/360)*Analysis!$G$19,Amort!E86*(30/360)*Analysis!$G$19)</f>
        <v>72916.666666666672</v>
      </c>
      <c r="G86" s="45">
        <f>IF(Analysis!$G$18='Data Validation'!$F$1,0,IF(Analysis!$G$18='Data Validation'!$F$2,IF(B86&lt;=Analysis!$G$21,0,H86-F86),0))</f>
        <v>0</v>
      </c>
      <c r="H86" s="45">
        <f>ROUND(PMT(Analysis!$G$19/12,Analysis!$G$20,-Amort!E86),2)</f>
        <v>112261.17</v>
      </c>
      <c r="I86" s="45">
        <f t="shared" si="4"/>
        <v>25000000</v>
      </c>
    </row>
    <row r="87" spans="2:9" x14ac:dyDescent="0.25">
      <c r="B87" s="43">
        <v>84</v>
      </c>
      <c r="C87" s="44">
        <f t="shared" si="5"/>
        <v>47783</v>
      </c>
      <c r="D87" s="44">
        <f t="shared" si="6"/>
        <v>47814</v>
      </c>
      <c r="E87" s="45">
        <f t="shared" si="7"/>
        <v>25000000</v>
      </c>
      <c r="F87" s="45">
        <f>IF(Analysis!$G$16='Data Validation'!$D$1,Amort!E87*((Amort!D87-Amort!C87)/360)*Analysis!$G$19,Amort!E87*(30/360)*Analysis!$G$19)</f>
        <v>75347.222222222234</v>
      </c>
      <c r="G87" s="45">
        <f>IF(Analysis!$G$18='Data Validation'!$F$1,0,IF(Analysis!$G$18='Data Validation'!$F$2,IF(B87&lt;=Analysis!$G$21,0,H87-F87),0))</f>
        <v>0</v>
      </c>
      <c r="H87" s="45">
        <f>ROUND(PMT(Analysis!$G$19/12,Analysis!$G$20,-Amort!E87),2)</f>
        <v>112261.17</v>
      </c>
      <c r="I87" s="45">
        <f t="shared" si="4"/>
        <v>25000000</v>
      </c>
    </row>
    <row r="88" spans="2:9" x14ac:dyDescent="0.25">
      <c r="B88" s="43">
        <v>85</v>
      </c>
      <c r="C88" s="44">
        <f t="shared" si="5"/>
        <v>47814</v>
      </c>
      <c r="D88" s="44">
        <f t="shared" si="6"/>
        <v>47844</v>
      </c>
      <c r="E88" s="45">
        <f t="shared" si="7"/>
        <v>25000000</v>
      </c>
      <c r="F88" s="45">
        <f>IF(Analysis!$G$16='Data Validation'!$D$1,Amort!E88*((Amort!D88-Amort!C88)/360)*Analysis!$G$19,Amort!E88*(30/360)*Analysis!$G$19)</f>
        <v>72916.666666666672</v>
      </c>
      <c r="G88" s="45">
        <f>IF(Analysis!$G$18='Data Validation'!$F$1,0,IF(Analysis!$G$18='Data Validation'!$F$2,IF(B88&lt;=Analysis!$G$21,0,H88-F88),0))</f>
        <v>0</v>
      </c>
      <c r="H88" s="45">
        <f>ROUND(PMT(Analysis!$G$19/12,Analysis!$G$20,-Amort!E88),2)</f>
        <v>112261.17</v>
      </c>
      <c r="I88" s="45">
        <f t="shared" si="4"/>
        <v>25000000</v>
      </c>
    </row>
    <row r="89" spans="2:9" x14ac:dyDescent="0.25">
      <c r="B89" s="43">
        <v>86</v>
      </c>
      <c r="C89" s="44">
        <f t="shared" si="5"/>
        <v>47844</v>
      </c>
      <c r="D89" s="44">
        <f t="shared" si="6"/>
        <v>47875</v>
      </c>
      <c r="E89" s="45">
        <f t="shared" si="7"/>
        <v>25000000</v>
      </c>
      <c r="F89" s="45">
        <f>IF(Analysis!$G$16='Data Validation'!$D$1,Amort!E89*((Amort!D89-Amort!C89)/360)*Analysis!$G$19,Amort!E89*(30/360)*Analysis!$G$19)</f>
        <v>75347.222222222234</v>
      </c>
      <c r="G89" s="45">
        <f>IF(Analysis!$G$18='Data Validation'!$F$1,0,IF(Analysis!$G$18='Data Validation'!$F$2,IF(B89&lt;=Analysis!$G$21,0,H89-F89),0))</f>
        <v>0</v>
      </c>
      <c r="H89" s="45">
        <f>ROUND(PMT(Analysis!$G$19/12,Analysis!$G$20,-Amort!E89),2)</f>
        <v>112261.17</v>
      </c>
      <c r="I89" s="45">
        <f t="shared" si="4"/>
        <v>25000000</v>
      </c>
    </row>
    <row r="90" spans="2:9" x14ac:dyDescent="0.25">
      <c r="B90" s="43">
        <v>87</v>
      </c>
      <c r="C90" s="44">
        <f t="shared" si="5"/>
        <v>47875</v>
      </c>
      <c r="D90" s="44">
        <f t="shared" si="6"/>
        <v>47906</v>
      </c>
      <c r="E90" s="45">
        <f t="shared" si="7"/>
        <v>25000000</v>
      </c>
      <c r="F90" s="45">
        <f>IF(Analysis!$G$16='Data Validation'!$D$1,Amort!E90*((Amort!D90-Amort!C90)/360)*Analysis!$G$19,Amort!E90*(30/360)*Analysis!$G$19)</f>
        <v>75347.222222222234</v>
      </c>
      <c r="G90" s="45">
        <f>IF(Analysis!$G$18='Data Validation'!$F$1,0,IF(Analysis!$G$18='Data Validation'!$F$2,IF(B90&lt;=Analysis!$G$21,0,H90-F90),0))</f>
        <v>0</v>
      </c>
      <c r="H90" s="45">
        <f>ROUND(PMT(Analysis!$G$19/12,Analysis!$G$20,-Amort!E90),2)</f>
        <v>112261.17</v>
      </c>
      <c r="I90" s="45">
        <f t="shared" si="4"/>
        <v>25000000</v>
      </c>
    </row>
    <row r="91" spans="2:9" x14ac:dyDescent="0.25">
      <c r="B91" s="43">
        <v>88</v>
      </c>
      <c r="C91" s="44">
        <f t="shared" si="5"/>
        <v>47906</v>
      </c>
      <c r="D91" s="44">
        <f t="shared" si="6"/>
        <v>47934</v>
      </c>
      <c r="E91" s="45">
        <f t="shared" si="7"/>
        <v>25000000</v>
      </c>
      <c r="F91" s="45">
        <f>IF(Analysis!$G$16='Data Validation'!$D$1,Amort!E91*((Amort!D91-Amort!C91)/360)*Analysis!$G$19,Amort!E91*(30/360)*Analysis!$G$19)</f>
        <v>68055.555555555562</v>
      </c>
      <c r="G91" s="45">
        <f>IF(Analysis!$G$18='Data Validation'!$F$1,0,IF(Analysis!$G$18='Data Validation'!$F$2,IF(B91&lt;=Analysis!$G$21,0,H91-F91),0))</f>
        <v>0</v>
      </c>
      <c r="H91" s="45">
        <f>ROUND(PMT(Analysis!$G$19/12,Analysis!$G$20,-Amort!E91),2)</f>
        <v>112261.17</v>
      </c>
      <c r="I91" s="45">
        <f t="shared" si="4"/>
        <v>25000000</v>
      </c>
    </row>
    <row r="92" spans="2:9" x14ac:dyDescent="0.25">
      <c r="B92" s="43">
        <v>89</v>
      </c>
      <c r="C92" s="44">
        <f t="shared" si="5"/>
        <v>47934</v>
      </c>
      <c r="D92" s="44">
        <f t="shared" si="6"/>
        <v>47965</v>
      </c>
      <c r="E92" s="45">
        <f t="shared" si="7"/>
        <v>25000000</v>
      </c>
      <c r="F92" s="45">
        <f>IF(Analysis!$G$16='Data Validation'!$D$1,Amort!E92*((Amort!D92-Amort!C92)/360)*Analysis!$G$19,Amort!E92*(30/360)*Analysis!$G$19)</f>
        <v>75347.222222222234</v>
      </c>
      <c r="G92" s="45">
        <f>IF(Analysis!$G$18='Data Validation'!$F$1,0,IF(Analysis!$G$18='Data Validation'!$F$2,IF(B92&lt;=Analysis!$G$21,0,H92-F92),0))</f>
        <v>0</v>
      </c>
      <c r="H92" s="45">
        <f>ROUND(PMT(Analysis!$G$19/12,Analysis!$G$20,-Amort!E92),2)</f>
        <v>112261.17</v>
      </c>
      <c r="I92" s="45">
        <f t="shared" si="4"/>
        <v>25000000</v>
      </c>
    </row>
    <row r="93" spans="2:9" x14ac:dyDescent="0.25">
      <c r="B93" s="43">
        <v>90</v>
      </c>
      <c r="C93" s="44">
        <f t="shared" si="5"/>
        <v>47965</v>
      </c>
      <c r="D93" s="44">
        <f t="shared" si="6"/>
        <v>47995</v>
      </c>
      <c r="E93" s="45">
        <f t="shared" si="7"/>
        <v>25000000</v>
      </c>
      <c r="F93" s="45">
        <f>IF(Analysis!$G$16='Data Validation'!$D$1,Amort!E93*((Amort!D93-Amort!C93)/360)*Analysis!$G$19,Amort!E93*(30/360)*Analysis!$G$19)</f>
        <v>72916.666666666672</v>
      </c>
      <c r="G93" s="45">
        <f>IF(Analysis!$G$18='Data Validation'!$F$1,0,IF(Analysis!$G$18='Data Validation'!$F$2,IF(B93&lt;=Analysis!$G$21,0,H93-F93),0))</f>
        <v>0</v>
      </c>
      <c r="H93" s="45">
        <f>ROUND(PMT(Analysis!$G$19/12,Analysis!$G$20,-Amort!E93),2)</f>
        <v>112261.17</v>
      </c>
      <c r="I93" s="45">
        <f t="shared" si="4"/>
        <v>25000000</v>
      </c>
    </row>
    <row r="94" spans="2:9" x14ac:dyDescent="0.25">
      <c r="B94" s="43">
        <v>91</v>
      </c>
      <c r="C94" s="44">
        <f t="shared" si="5"/>
        <v>47995</v>
      </c>
      <c r="D94" s="44">
        <f t="shared" si="6"/>
        <v>48026</v>
      </c>
      <c r="E94" s="45">
        <f t="shared" si="7"/>
        <v>25000000</v>
      </c>
      <c r="F94" s="45">
        <f>IF(Analysis!$G$16='Data Validation'!$D$1,Amort!E94*((Amort!D94-Amort!C94)/360)*Analysis!$G$19,Amort!E94*(30/360)*Analysis!$G$19)</f>
        <v>75347.222222222234</v>
      </c>
      <c r="G94" s="45">
        <f>IF(Analysis!$G$18='Data Validation'!$F$1,0,IF(Analysis!$G$18='Data Validation'!$F$2,IF(B94&lt;=Analysis!$G$21,0,H94-F94),0))</f>
        <v>0</v>
      </c>
      <c r="H94" s="45">
        <f>ROUND(PMT(Analysis!$G$19/12,Analysis!$G$20,-Amort!E94),2)</f>
        <v>112261.17</v>
      </c>
      <c r="I94" s="45">
        <f t="shared" si="4"/>
        <v>25000000</v>
      </c>
    </row>
    <row r="95" spans="2:9" x14ac:dyDescent="0.25">
      <c r="B95" s="43">
        <v>92</v>
      </c>
      <c r="C95" s="44">
        <f t="shared" si="5"/>
        <v>48026</v>
      </c>
      <c r="D95" s="44">
        <f t="shared" si="6"/>
        <v>48056</v>
      </c>
      <c r="E95" s="45">
        <f t="shared" si="7"/>
        <v>25000000</v>
      </c>
      <c r="F95" s="45">
        <f>IF(Analysis!$G$16='Data Validation'!$D$1,Amort!E95*((Amort!D95-Amort!C95)/360)*Analysis!$G$19,Amort!E95*(30/360)*Analysis!$G$19)</f>
        <v>72916.666666666672</v>
      </c>
      <c r="G95" s="45">
        <f>IF(Analysis!$G$18='Data Validation'!$F$1,0,IF(Analysis!$G$18='Data Validation'!$F$2,IF(B95&lt;=Analysis!$G$21,0,H95-F95),0))</f>
        <v>0</v>
      </c>
      <c r="H95" s="45">
        <f>ROUND(PMT(Analysis!$G$19/12,Analysis!$G$20,-Amort!E95),2)</f>
        <v>112261.17</v>
      </c>
      <c r="I95" s="45">
        <f t="shared" si="4"/>
        <v>25000000</v>
      </c>
    </row>
    <row r="96" spans="2:9" x14ac:dyDescent="0.25">
      <c r="B96" s="43">
        <v>93</v>
      </c>
      <c r="C96" s="44">
        <f t="shared" si="5"/>
        <v>48056</v>
      </c>
      <c r="D96" s="44">
        <f t="shared" si="6"/>
        <v>48087</v>
      </c>
      <c r="E96" s="45">
        <f t="shared" si="7"/>
        <v>25000000</v>
      </c>
      <c r="F96" s="45">
        <f>IF(Analysis!$G$16='Data Validation'!$D$1,Amort!E96*((Amort!D96-Amort!C96)/360)*Analysis!$G$19,Amort!E96*(30/360)*Analysis!$G$19)</f>
        <v>75347.222222222234</v>
      </c>
      <c r="G96" s="45">
        <f>IF(Analysis!$G$18='Data Validation'!$F$1,0,IF(Analysis!$G$18='Data Validation'!$F$2,IF(B96&lt;=Analysis!$G$21,0,H96-F96),0))</f>
        <v>0</v>
      </c>
      <c r="H96" s="45">
        <f>ROUND(PMT(Analysis!$G$19/12,Analysis!$G$20,-Amort!E96),2)</f>
        <v>112261.17</v>
      </c>
      <c r="I96" s="45">
        <f t="shared" si="4"/>
        <v>25000000</v>
      </c>
    </row>
    <row r="97" spans="2:9" x14ac:dyDescent="0.25">
      <c r="B97" s="43">
        <v>94</v>
      </c>
      <c r="C97" s="44">
        <f t="shared" si="5"/>
        <v>48087</v>
      </c>
      <c r="D97" s="44">
        <f t="shared" si="6"/>
        <v>48118</v>
      </c>
      <c r="E97" s="45">
        <f t="shared" si="7"/>
        <v>25000000</v>
      </c>
      <c r="F97" s="45">
        <f>IF(Analysis!$G$16='Data Validation'!$D$1,Amort!E97*((Amort!D97-Amort!C97)/360)*Analysis!$G$19,Amort!E97*(30/360)*Analysis!$G$19)</f>
        <v>75347.222222222234</v>
      </c>
      <c r="G97" s="45">
        <f>IF(Analysis!$G$18='Data Validation'!$F$1,0,IF(Analysis!$G$18='Data Validation'!$F$2,IF(B97&lt;=Analysis!$G$21,0,H97-F97),0))</f>
        <v>0</v>
      </c>
      <c r="H97" s="45">
        <f>ROUND(PMT(Analysis!$G$19/12,Analysis!$G$20,-Amort!E97),2)</f>
        <v>112261.17</v>
      </c>
      <c r="I97" s="45">
        <f t="shared" si="4"/>
        <v>25000000</v>
      </c>
    </row>
    <row r="98" spans="2:9" x14ac:dyDescent="0.25">
      <c r="B98" s="43">
        <v>95</v>
      </c>
      <c r="C98" s="44">
        <f t="shared" si="5"/>
        <v>48118</v>
      </c>
      <c r="D98" s="44">
        <f t="shared" si="6"/>
        <v>48148</v>
      </c>
      <c r="E98" s="45">
        <f t="shared" si="7"/>
        <v>25000000</v>
      </c>
      <c r="F98" s="45">
        <f>IF(Analysis!$G$16='Data Validation'!$D$1,Amort!E98*((Amort!D98-Amort!C98)/360)*Analysis!$G$19,Amort!E98*(30/360)*Analysis!$G$19)</f>
        <v>72916.666666666672</v>
      </c>
      <c r="G98" s="45">
        <f>IF(Analysis!$G$18='Data Validation'!$F$1,0,IF(Analysis!$G$18='Data Validation'!$F$2,IF(B98&lt;=Analysis!$G$21,0,H98-F98),0))</f>
        <v>0</v>
      </c>
      <c r="H98" s="45">
        <f>ROUND(PMT(Analysis!$G$19/12,Analysis!$G$20,-Amort!E98),2)</f>
        <v>112261.17</v>
      </c>
      <c r="I98" s="45">
        <f t="shared" si="4"/>
        <v>25000000</v>
      </c>
    </row>
    <row r="99" spans="2:9" x14ac:dyDescent="0.25">
      <c r="B99" s="43">
        <v>96</v>
      </c>
      <c r="C99" s="44">
        <f t="shared" si="5"/>
        <v>48148</v>
      </c>
      <c r="D99" s="44">
        <f t="shared" si="6"/>
        <v>48179</v>
      </c>
      <c r="E99" s="45">
        <f t="shared" si="7"/>
        <v>25000000</v>
      </c>
      <c r="F99" s="45">
        <f>IF(Analysis!$G$16='Data Validation'!$D$1,Amort!E99*((Amort!D99-Amort!C99)/360)*Analysis!$G$19,Amort!E99*(30/360)*Analysis!$G$19)</f>
        <v>75347.222222222234</v>
      </c>
      <c r="G99" s="45">
        <f>IF(Analysis!$G$18='Data Validation'!$F$1,0,IF(Analysis!$G$18='Data Validation'!$F$2,IF(B99&lt;=Analysis!$G$21,0,H99-F99),0))</f>
        <v>0</v>
      </c>
      <c r="H99" s="45">
        <f>ROUND(PMT(Analysis!$G$19/12,Analysis!$G$20,-Amort!E99),2)</f>
        <v>112261.17</v>
      </c>
      <c r="I99" s="45">
        <f t="shared" si="4"/>
        <v>25000000</v>
      </c>
    </row>
    <row r="100" spans="2:9" x14ac:dyDescent="0.25">
      <c r="B100" s="43">
        <v>97</v>
      </c>
      <c r="C100" s="44">
        <f t="shared" si="5"/>
        <v>48179</v>
      </c>
      <c r="D100" s="44">
        <f t="shared" si="6"/>
        <v>48209</v>
      </c>
      <c r="E100" s="45">
        <f t="shared" si="7"/>
        <v>25000000</v>
      </c>
      <c r="F100" s="45">
        <f>IF(Analysis!$G$16='Data Validation'!$D$1,Amort!E100*((Amort!D100-Amort!C100)/360)*Analysis!$G$19,Amort!E100*(30/360)*Analysis!$G$19)</f>
        <v>72916.666666666672</v>
      </c>
      <c r="G100" s="45">
        <f>IF(Analysis!$G$18='Data Validation'!$F$1,0,IF(Analysis!$G$18='Data Validation'!$F$2,IF(B100&lt;=Analysis!$G$21,0,H100-F100),0))</f>
        <v>0</v>
      </c>
      <c r="H100" s="45">
        <f>ROUND(PMT(Analysis!$G$19/12,Analysis!$G$20,-Amort!E100),2)</f>
        <v>112261.17</v>
      </c>
      <c r="I100" s="45">
        <f t="shared" si="4"/>
        <v>25000000</v>
      </c>
    </row>
    <row r="101" spans="2:9" x14ac:dyDescent="0.25">
      <c r="B101" s="43">
        <v>98</v>
      </c>
      <c r="C101" s="44">
        <f t="shared" si="5"/>
        <v>48209</v>
      </c>
      <c r="D101" s="44">
        <f t="shared" si="6"/>
        <v>48240</v>
      </c>
      <c r="E101" s="45">
        <f t="shared" si="7"/>
        <v>25000000</v>
      </c>
      <c r="F101" s="45">
        <f>IF(Analysis!$G$16='Data Validation'!$D$1,Amort!E101*((Amort!D101-Amort!C101)/360)*Analysis!$G$19,Amort!E101*(30/360)*Analysis!$G$19)</f>
        <v>75347.222222222234</v>
      </c>
      <c r="G101" s="45">
        <f>IF(Analysis!$G$18='Data Validation'!$F$1,0,IF(Analysis!$G$18='Data Validation'!$F$2,IF(B101&lt;=Analysis!$G$21,0,H101-F101),0))</f>
        <v>0</v>
      </c>
      <c r="H101" s="45">
        <f>ROUND(PMT(Analysis!$G$19/12,Analysis!$G$20,-Amort!E101),2)</f>
        <v>112261.17</v>
      </c>
      <c r="I101" s="45">
        <f t="shared" si="4"/>
        <v>25000000</v>
      </c>
    </row>
    <row r="102" spans="2:9" x14ac:dyDescent="0.25">
      <c r="B102" s="43">
        <v>99</v>
      </c>
      <c r="C102" s="44">
        <f t="shared" si="5"/>
        <v>48240</v>
      </c>
      <c r="D102" s="44">
        <f t="shared" si="6"/>
        <v>48271</v>
      </c>
      <c r="E102" s="45">
        <f t="shared" si="7"/>
        <v>25000000</v>
      </c>
      <c r="F102" s="45">
        <f>IF(Analysis!$G$16='Data Validation'!$D$1,Amort!E102*((Amort!D102-Amort!C102)/360)*Analysis!$G$19,Amort!E102*(30/360)*Analysis!$G$19)</f>
        <v>75347.222222222234</v>
      </c>
      <c r="G102" s="45">
        <f>IF(Analysis!$G$18='Data Validation'!$F$1,0,IF(Analysis!$G$18='Data Validation'!$F$2,IF(B102&lt;=Analysis!$G$21,0,H102-F102),0))</f>
        <v>0</v>
      </c>
      <c r="H102" s="45">
        <f>ROUND(PMT(Analysis!$G$19/12,Analysis!$G$20,-Amort!E102),2)</f>
        <v>112261.17</v>
      </c>
      <c r="I102" s="45">
        <f t="shared" si="4"/>
        <v>25000000</v>
      </c>
    </row>
    <row r="103" spans="2:9" x14ac:dyDescent="0.25">
      <c r="B103" s="43">
        <v>100</v>
      </c>
      <c r="C103" s="44">
        <f t="shared" si="5"/>
        <v>48271</v>
      </c>
      <c r="D103" s="44">
        <f t="shared" si="6"/>
        <v>48300</v>
      </c>
      <c r="E103" s="45">
        <f t="shared" si="7"/>
        <v>25000000</v>
      </c>
      <c r="F103" s="45">
        <f>IF(Analysis!$G$16='Data Validation'!$D$1,Amort!E103*((Amort!D103-Amort!C103)/360)*Analysis!$G$19,Amort!E103*(30/360)*Analysis!$G$19)</f>
        <v>70486.111111111124</v>
      </c>
      <c r="G103" s="45">
        <f>IF(Analysis!$G$18='Data Validation'!$F$1,0,IF(Analysis!$G$18='Data Validation'!$F$2,IF(B103&lt;=Analysis!$G$21,0,H103-F103),0))</f>
        <v>0</v>
      </c>
      <c r="H103" s="45">
        <f>ROUND(PMT(Analysis!$G$19/12,Analysis!$G$20,-Amort!E103),2)</f>
        <v>112261.17</v>
      </c>
      <c r="I103" s="45">
        <f t="shared" si="4"/>
        <v>25000000</v>
      </c>
    </row>
    <row r="104" spans="2:9" x14ac:dyDescent="0.25">
      <c r="B104" s="43">
        <v>101</v>
      </c>
      <c r="C104" s="44">
        <f t="shared" si="5"/>
        <v>48300</v>
      </c>
      <c r="D104" s="44">
        <f t="shared" si="6"/>
        <v>48331</v>
      </c>
      <c r="E104" s="45">
        <f t="shared" si="7"/>
        <v>25000000</v>
      </c>
      <c r="F104" s="45">
        <f>IF(Analysis!$G$16='Data Validation'!$D$1,Amort!E104*((Amort!D104-Amort!C104)/360)*Analysis!$G$19,Amort!E104*(30/360)*Analysis!$G$19)</f>
        <v>75347.222222222234</v>
      </c>
      <c r="G104" s="45">
        <f>IF(Analysis!$G$18='Data Validation'!$F$1,0,IF(Analysis!$G$18='Data Validation'!$F$2,IF(B104&lt;=Analysis!$G$21,0,H104-F104),0))</f>
        <v>0</v>
      </c>
      <c r="H104" s="45">
        <f>ROUND(PMT(Analysis!$G$19/12,Analysis!$G$20,-Amort!E104),2)</f>
        <v>112261.17</v>
      </c>
      <c r="I104" s="45">
        <f t="shared" si="4"/>
        <v>25000000</v>
      </c>
    </row>
    <row r="105" spans="2:9" x14ac:dyDescent="0.25">
      <c r="B105" s="43">
        <v>102</v>
      </c>
      <c r="C105" s="44">
        <f t="shared" si="5"/>
        <v>48331</v>
      </c>
      <c r="D105" s="44">
        <f t="shared" si="6"/>
        <v>48361</v>
      </c>
      <c r="E105" s="45">
        <f t="shared" si="7"/>
        <v>25000000</v>
      </c>
      <c r="F105" s="45">
        <f>IF(Analysis!$G$16='Data Validation'!$D$1,Amort!E105*((Amort!D105-Amort!C105)/360)*Analysis!$G$19,Amort!E105*(30/360)*Analysis!$G$19)</f>
        <v>72916.666666666672</v>
      </c>
      <c r="G105" s="45">
        <f>IF(Analysis!$G$18='Data Validation'!$F$1,0,IF(Analysis!$G$18='Data Validation'!$F$2,IF(B105&lt;=Analysis!$G$21,0,H105-F105),0))</f>
        <v>0</v>
      </c>
      <c r="H105" s="45">
        <f>ROUND(PMT(Analysis!$G$19/12,Analysis!$G$20,-Amort!E105),2)</f>
        <v>112261.17</v>
      </c>
      <c r="I105" s="45">
        <f t="shared" si="4"/>
        <v>25000000</v>
      </c>
    </row>
    <row r="106" spans="2:9" x14ac:dyDescent="0.25">
      <c r="B106" s="43">
        <v>103</v>
      </c>
      <c r="C106" s="44">
        <f t="shared" si="5"/>
        <v>48361</v>
      </c>
      <c r="D106" s="44">
        <f t="shared" si="6"/>
        <v>48392</v>
      </c>
      <c r="E106" s="45">
        <f t="shared" si="7"/>
        <v>25000000</v>
      </c>
      <c r="F106" s="45">
        <f>IF(Analysis!$G$16='Data Validation'!$D$1,Amort!E106*((Amort!D106-Amort!C106)/360)*Analysis!$G$19,Amort!E106*(30/360)*Analysis!$G$19)</f>
        <v>75347.222222222234</v>
      </c>
      <c r="G106" s="45">
        <f>IF(Analysis!$G$18='Data Validation'!$F$1,0,IF(Analysis!$G$18='Data Validation'!$F$2,IF(B106&lt;=Analysis!$G$21,0,H106-F106),0))</f>
        <v>0</v>
      </c>
      <c r="H106" s="45">
        <f>ROUND(PMT(Analysis!$G$19/12,Analysis!$G$20,-Amort!E106),2)</f>
        <v>112261.17</v>
      </c>
      <c r="I106" s="45">
        <f t="shared" si="4"/>
        <v>25000000</v>
      </c>
    </row>
    <row r="107" spans="2:9" x14ac:dyDescent="0.25">
      <c r="B107" s="43">
        <v>104</v>
      </c>
      <c r="C107" s="44">
        <f t="shared" si="5"/>
        <v>48392</v>
      </c>
      <c r="D107" s="44">
        <f t="shared" si="6"/>
        <v>48422</v>
      </c>
      <c r="E107" s="45">
        <f t="shared" si="7"/>
        <v>25000000</v>
      </c>
      <c r="F107" s="45">
        <f>IF(Analysis!$G$16='Data Validation'!$D$1,Amort!E107*((Amort!D107-Amort!C107)/360)*Analysis!$G$19,Amort!E107*(30/360)*Analysis!$G$19)</f>
        <v>72916.666666666672</v>
      </c>
      <c r="G107" s="45">
        <f>IF(Analysis!$G$18='Data Validation'!$F$1,0,IF(Analysis!$G$18='Data Validation'!$F$2,IF(B107&lt;=Analysis!$G$21,0,H107-F107),0))</f>
        <v>0</v>
      </c>
      <c r="H107" s="45">
        <f>ROUND(PMT(Analysis!$G$19/12,Analysis!$G$20,-Amort!E107),2)</f>
        <v>112261.17</v>
      </c>
      <c r="I107" s="45">
        <f t="shared" si="4"/>
        <v>25000000</v>
      </c>
    </row>
    <row r="108" spans="2:9" x14ac:dyDescent="0.25">
      <c r="B108" s="43">
        <v>105</v>
      </c>
      <c r="C108" s="44">
        <f t="shared" si="5"/>
        <v>48422</v>
      </c>
      <c r="D108" s="44">
        <f t="shared" si="6"/>
        <v>48453</v>
      </c>
      <c r="E108" s="45">
        <f t="shared" si="7"/>
        <v>25000000</v>
      </c>
      <c r="F108" s="45">
        <f>IF(Analysis!$G$16='Data Validation'!$D$1,Amort!E108*((Amort!D108-Amort!C108)/360)*Analysis!$G$19,Amort!E108*(30/360)*Analysis!$G$19)</f>
        <v>75347.222222222234</v>
      </c>
      <c r="G108" s="45">
        <f>IF(Analysis!$G$18='Data Validation'!$F$1,0,IF(Analysis!$G$18='Data Validation'!$F$2,IF(B108&lt;=Analysis!$G$21,0,H108-F108),0))</f>
        <v>0</v>
      </c>
      <c r="H108" s="45">
        <f>ROUND(PMT(Analysis!$G$19/12,Analysis!$G$20,-Amort!E108),2)</f>
        <v>112261.17</v>
      </c>
      <c r="I108" s="45">
        <f t="shared" si="4"/>
        <v>25000000</v>
      </c>
    </row>
    <row r="109" spans="2:9" x14ac:dyDescent="0.25">
      <c r="B109" s="43">
        <v>106</v>
      </c>
      <c r="C109" s="44">
        <f t="shared" si="5"/>
        <v>48453</v>
      </c>
      <c r="D109" s="44">
        <f t="shared" si="6"/>
        <v>48484</v>
      </c>
      <c r="E109" s="45">
        <f t="shared" si="7"/>
        <v>25000000</v>
      </c>
      <c r="F109" s="45">
        <f>IF(Analysis!$G$16='Data Validation'!$D$1,Amort!E109*((Amort!D109-Amort!C109)/360)*Analysis!$G$19,Amort!E109*(30/360)*Analysis!$G$19)</f>
        <v>75347.222222222234</v>
      </c>
      <c r="G109" s="45">
        <f>IF(Analysis!$G$18='Data Validation'!$F$1,0,IF(Analysis!$G$18='Data Validation'!$F$2,IF(B109&lt;=Analysis!$G$21,0,H109-F109),0))</f>
        <v>0</v>
      </c>
      <c r="H109" s="45">
        <f>ROUND(PMT(Analysis!$G$19/12,Analysis!$G$20,-Amort!E109),2)</f>
        <v>112261.17</v>
      </c>
      <c r="I109" s="45">
        <f t="shared" si="4"/>
        <v>25000000</v>
      </c>
    </row>
    <row r="110" spans="2:9" x14ac:dyDescent="0.25">
      <c r="B110" s="43">
        <v>107</v>
      </c>
      <c r="C110" s="44">
        <f t="shared" si="5"/>
        <v>48484</v>
      </c>
      <c r="D110" s="44">
        <f t="shared" si="6"/>
        <v>48514</v>
      </c>
      <c r="E110" s="45">
        <f t="shared" si="7"/>
        <v>25000000</v>
      </c>
      <c r="F110" s="45">
        <f>IF(Analysis!$G$16='Data Validation'!$D$1,Amort!E110*((Amort!D110-Amort!C110)/360)*Analysis!$G$19,Amort!E110*(30/360)*Analysis!$G$19)</f>
        <v>72916.666666666672</v>
      </c>
      <c r="G110" s="45">
        <f>IF(Analysis!$G$18='Data Validation'!$F$1,0,IF(Analysis!$G$18='Data Validation'!$F$2,IF(B110&lt;=Analysis!$G$21,0,H110-F110),0))</f>
        <v>0</v>
      </c>
      <c r="H110" s="45">
        <f>ROUND(PMT(Analysis!$G$19/12,Analysis!$G$20,-Amort!E110),2)</f>
        <v>112261.17</v>
      </c>
      <c r="I110" s="45">
        <f t="shared" si="4"/>
        <v>25000000</v>
      </c>
    </row>
    <row r="111" spans="2:9" x14ac:dyDescent="0.25">
      <c r="B111" s="43">
        <v>108</v>
      </c>
      <c r="C111" s="44">
        <f t="shared" si="5"/>
        <v>48514</v>
      </c>
      <c r="D111" s="44">
        <f t="shared" si="6"/>
        <v>48545</v>
      </c>
      <c r="E111" s="45">
        <f t="shared" si="7"/>
        <v>25000000</v>
      </c>
      <c r="F111" s="45">
        <f>IF(Analysis!$G$16='Data Validation'!$D$1,Amort!E111*((Amort!D111-Amort!C111)/360)*Analysis!$G$19,Amort!E111*(30/360)*Analysis!$G$19)</f>
        <v>75347.222222222234</v>
      </c>
      <c r="G111" s="45">
        <f>IF(Analysis!$G$18='Data Validation'!$F$1,0,IF(Analysis!$G$18='Data Validation'!$F$2,IF(B111&lt;=Analysis!$G$21,0,H111-F111),0))</f>
        <v>0</v>
      </c>
      <c r="H111" s="45">
        <f>ROUND(PMT(Analysis!$G$19/12,Analysis!$G$20,-Amort!E111),2)</f>
        <v>112261.17</v>
      </c>
      <c r="I111" s="45">
        <f t="shared" si="4"/>
        <v>25000000</v>
      </c>
    </row>
    <row r="112" spans="2:9" x14ac:dyDescent="0.25">
      <c r="B112" s="43">
        <v>109</v>
      </c>
      <c r="C112" s="44">
        <f t="shared" si="5"/>
        <v>48545</v>
      </c>
      <c r="D112" s="44">
        <f t="shared" si="6"/>
        <v>48575</v>
      </c>
      <c r="E112" s="45">
        <f t="shared" si="7"/>
        <v>25000000</v>
      </c>
      <c r="F112" s="45">
        <f>IF(Analysis!$G$16='Data Validation'!$D$1,Amort!E112*((Amort!D112-Amort!C112)/360)*Analysis!$G$19,Amort!E112*(30/360)*Analysis!$G$19)</f>
        <v>72916.666666666672</v>
      </c>
      <c r="G112" s="45">
        <f>IF(Analysis!$G$18='Data Validation'!$F$1,0,IF(Analysis!$G$18='Data Validation'!$F$2,IF(B112&lt;=Analysis!$G$21,0,H112-F112),0))</f>
        <v>0</v>
      </c>
      <c r="H112" s="45">
        <f>ROUND(PMT(Analysis!$G$19/12,Analysis!$G$20,-Amort!E112),2)</f>
        <v>112261.17</v>
      </c>
      <c r="I112" s="45">
        <f t="shared" si="4"/>
        <v>25000000</v>
      </c>
    </row>
    <row r="113" spans="2:9" x14ac:dyDescent="0.25">
      <c r="B113" s="43">
        <v>110</v>
      </c>
      <c r="C113" s="44">
        <f t="shared" si="5"/>
        <v>48575</v>
      </c>
      <c r="D113" s="44">
        <f t="shared" si="6"/>
        <v>48606</v>
      </c>
      <c r="E113" s="45">
        <f t="shared" si="7"/>
        <v>25000000</v>
      </c>
      <c r="F113" s="45">
        <f>IF(Analysis!$G$16='Data Validation'!$D$1,Amort!E113*((Amort!D113-Amort!C113)/360)*Analysis!$G$19,Amort!E113*(30/360)*Analysis!$G$19)</f>
        <v>75347.222222222234</v>
      </c>
      <c r="G113" s="45">
        <f>IF(Analysis!$G$18='Data Validation'!$F$1,0,IF(Analysis!$G$18='Data Validation'!$F$2,IF(B113&lt;=Analysis!$G$21,0,H113-F113),0))</f>
        <v>0</v>
      </c>
      <c r="H113" s="45">
        <f>ROUND(PMT(Analysis!$G$19/12,Analysis!$G$20,-Amort!E113),2)</f>
        <v>112261.17</v>
      </c>
      <c r="I113" s="45">
        <f t="shared" si="4"/>
        <v>25000000</v>
      </c>
    </row>
    <row r="114" spans="2:9" x14ac:dyDescent="0.25">
      <c r="B114" s="43">
        <v>111</v>
      </c>
      <c r="C114" s="44">
        <f t="shared" si="5"/>
        <v>48606</v>
      </c>
      <c r="D114" s="44">
        <f t="shared" si="6"/>
        <v>48637</v>
      </c>
      <c r="E114" s="45">
        <f t="shared" si="7"/>
        <v>25000000</v>
      </c>
      <c r="F114" s="45">
        <f>IF(Analysis!$G$16='Data Validation'!$D$1,Amort!E114*((Amort!D114-Amort!C114)/360)*Analysis!$G$19,Amort!E114*(30/360)*Analysis!$G$19)</f>
        <v>75347.222222222234</v>
      </c>
      <c r="G114" s="45">
        <f>IF(Analysis!$G$18='Data Validation'!$F$1,0,IF(Analysis!$G$18='Data Validation'!$F$2,IF(B114&lt;=Analysis!$G$21,0,H114-F114),0))</f>
        <v>0</v>
      </c>
      <c r="H114" s="45">
        <f>ROUND(PMT(Analysis!$G$19/12,Analysis!$G$20,-Amort!E114),2)</f>
        <v>112261.17</v>
      </c>
      <c r="I114" s="45">
        <f t="shared" si="4"/>
        <v>25000000</v>
      </c>
    </row>
    <row r="115" spans="2:9" x14ac:dyDescent="0.25">
      <c r="B115" s="43">
        <v>112</v>
      </c>
      <c r="C115" s="44">
        <f t="shared" si="5"/>
        <v>48637</v>
      </c>
      <c r="D115" s="44">
        <f t="shared" si="6"/>
        <v>48665</v>
      </c>
      <c r="E115" s="45">
        <f t="shared" si="7"/>
        <v>25000000</v>
      </c>
      <c r="F115" s="45">
        <f>IF(Analysis!$G$16='Data Validation'!$D$1,Amort!E115*((Amort!D115-Amort!C115)/360)*Analysis!$G$19,Amort!E115*(30/360)*Analysis!$G$19)</f>
        <v>68055.555555555562</v>
      </c>
      <c r="G115" s="45">
        <f>IF(Analysis!$G$18='Data Validation'!$F$1,0,IF(Analysis!$G$18='Data Validation'!$F$2,IF(B115&lt;=Analysis!$G$21,0,H115-F115),0))</f>
        <v>0</v>
      </c>
      <c r="H115" s="45">
        <f>ROUND(PMT(Analysis!$G$19/12,Analysis!$G$20,-Amort!E115),2)</f>
        <v>112261.17</v>
      </c>
      <c r="I115" s="45">
        <f t="shared" si="4"/>
        <v>25000000</v>
      </c>
    </row>
    <row r="116" spans="2:9" x14ac:dyDescent="0.25">
      <c r="B116" s="43">
        <v>113</v>
      </c>
      <c r="C116" s="44">
        <f t="shared" si="5"/>
        <v>48665</v>
      </c>
      <c r="D116" s="44">
        <f t="shared" si="6"/>
        <v>48696</v>
      </c>
      <c r="E116" s="45">
        <f t="shared" si="7"/>
        <v>25000000</v>
      </c>
      <c r="F116" s="45">
        <f>IF(Analysis!$G$16='Data Validation'!$D$1,Amort!E116*((Amort!D116-Amort!C116)/360)*Analysis!$G$19,Amort!E116*(30/360)*Analysis!$G$19)</f>
        <v>75347.222222222234</v>
      </c>
      <c r="G116" s="45">
        <f>IF(Analysis!$G$18='Data Validation'!$F$1,0,IF(Analysis!$G$18='Data Validation'!$F$2,IF(B116&lt;=Analysis!$G$21,0,H116-F116),0))</f>
        <v>0</v>
      </c>
      <c r="H116" s="45">
        <f>ROUND(PMT(Analysis!$G$19/12,Analysis!$G$20,-Amort!E116),2)</f>
        <v>112261.17</v>
      </c>
      <c r="I116" s="45">
        <f t="shared" si="4"/>
        <v>25000000</v>
      </c>
    </row>
    <row r="117" spans="2:9" x14ac:dyDescent="0.25">
      <c r="B117" s="43">
        <v>114</v>
      </c>
      <c r="C117" s="44">
        <f t="shared" si="5"/>
        <v>48696</v>
      </c>
      <c r="D117" s="44">
        <f t="shared" si="6"/>
        <v>48726</v>
      </c>
      <c r="E117" s="45">
        <f t="shared" si="7"/>
        <v>25000000</v>
      </c>
      <c r="F117" s="45">
        <f>IF(Analysis!$G$16='Data Validation'!$D$1,Amort!E117*((Amort!D117-Amort!C117)/360)*Analysis!$G$19,Amort!E117*(30/360)*Analysis!$G$19)</f>
        <v>72916.666666666672</v>
      </c>
      <c r="G117" s="45">
        <f>IF(Analysis!$G$18='Data Validation'!$F$1,0,IF(Analysis!$G$18='Data Validation'!$F$2,IF(B117&lt;=Analysis!$G$21,0,H117-F117),0))</f>
        <v>0</v>
      </c>
      <c r="H117" s="45">
        <f>ROUND(PMT(Analysis!$G$19/12,Analysis!$G$20,-Amort!E117),2)</f>
        <v>112261.17</v>
      </c>
      <c r="I117" s="45">
        <f t="shared" si="4"/>
        <v>25000000</v>
      </c>
    </row>
    <row r="118" spans="2:9" x14ac:dyDescent="0.25">
      <c r="B118" s="43">
        <v>115</v>
      </c>
      <c r="C118" s="44">
        <f t="shared" si="5"/>
        <v>48726</v>
      </c>
      <c r="D118" s="44">
        <f t="shared" si="6"/>
        <v>48757</v>
      </c>
      <c r="E118" s="45">
        <f t="shared" si="7"/>
        <v>25000000</v>
      </c>
      <c r="F118" s="45">
        <f>IF(Analysis!$G$16='Data Validation'!$D$1,Amort!E118*((Amort!D118-Amort!C118)/360)*Analysis!$G$19,Amort!E118*(30/360)*Analysis!$G$19)</f>
        <v>75347.222222222234</v>
      </c>
      <c r="G118" s="45">
        <f>IF(Analysis!$G$18='Data Validation'!$F$1,0,IF(Analysis!$G$18='Data Validation'!$F$2,IF(B118&lt;=Analysis!$G$21,0,H118-F118),0))</f>
        <v>0</v>
      </c>
      <c r="H118" s="45">
        <f>ROUND(PMT(Analysis!$G$19/12,Analysis!$G$20,-Amort!E118),2)</f>
        <v>112261.17</v>
      </c>
      <c r="I118" s="45">
        <f t="shared" si="4"/>
        <v>25000000</v>
      </c>
    </row>
    <row r="119" spans="2:9" x14ac:dyDescent="0.25">
      <c r="B119" s="43">
        <v>116</v>
      </c>
      <c r="C119" s="44">
        <f t="shared" si="5"/>
        <v>48757</v>
      </c>
      <c r="D119" s="44">
        <f t="shared" si="6"/>
        <v>48787</v>
      </c>
      <c r="E119" s="45">
        <f t="shared" si="7"/>
        <v>25000000</v>
      </c>
      <c r="F119" s="45">
        <f>IF(Analysis!$G$16='Data Validation'!$D$1,Amort!E119*((Amort!D119-Amort!C119)/360)*Analysis!$G$19,Amort!E119*(30/360)*Analysis!$G$19)</f>
        <v>72916.666666666672</v>
      </c>
      <c r="G119" s="45">
        <f>IF(Analysis!$G$18='Data Validation'!$F$1,0,IF(Analysis!$G$18='Data Validation'!$F$2,IF(B119&lt;=Analysis!$G$21,0,H119-F119),0))</f>
        <v>0</v>
      </c>
      <c r="H119" s="45">
        <f>ROUND(PMT(Analysis!$G$19/12,Analysis!$G$20,-Amort!E119),2)</f>
        <v>112261.17</v>
      </c>
      <c r="I119" s="45">
        <f t="shared" si="4"/>
        <v>25000000</v>
      </c>
    </row>
    <row r="120" spans="2:9" x14ac:dyDescent="0.25">
      <c r="B120" s="43">
        <v>117</v>
      </c>
      <c r="C120" s="44">
        <f t="shared" si="5"/>
        <v>48787</v>
      </c>
      <c r="D120" s="44">
        <f t="shared" si="6"/>
        <v>48818</v>
      </c>
      <c r="E120" s="45">
        <f t="shared" si="7"/>
        <v>25000000</v>
      </c>
      <c r="F120" s="45">
        <f>IF(Analysis!$G$16='Data Validation'!$D$1,Amort!E120*((Amort!D120-Amort!C120)/360)*Analysis!$G$19,Amort!E120*(30/360)*Analysis!$G$19)</f>
        <v>75347.222222222234</v>
      </c>
      <c r="G120" s="45">
        <f>IF(Analysis!$G$18='Data Validation'!$F$1,0,IF(Analysis!$G$18='Data Validation'!$F$2,IF(B120&lt;=Analysis!$G$21,0,H120-F120),0))</f>
        <v>0</v>
      </c>
      <c r="H120" s="45">
        <f>ROUND(PMT(Analysis!$G$19/12,Analysis!$G$20,-Amort!E120),2)</f>
        <v>112261.17</v>
      </c>
      <c r="I120" s="45">
        <f t="shared" si="4"/>
        <v>25000000</v>
      </c>
    </row>
    <row r="121" spans="2:9" x14ac:dyDescent="0.25">
      <c r="B121" s="43">
        <v>118</v>
      </c>
      <c r="C121" s="44">
        <f t="shared" si="5"/>
        <v>48818</v>
      </c>
      <c r="D121" s="44">
        <f t="shared" si="6"/>
        <v>48849</v>
      </c>
      <c r="E121" s="45">
        <f t="shared" si="7"/>
        <v>25000000</v>
      </c>
      <c r="F121" s="45">
        <f>IF(Analysis!$G$16='Data Validation'!$D$1,Amort!E121*((Amort!D121-Amort!C121)/360)*Analysis!$G$19,Amort!E121*(30/360)*Analysis!$G$19)</f>
        <v>75347.222222222234</v>
      </c>
      <c r="G121" s="45">
        <f>IF(Analysis!$G$18='Data Validation'!$F$1,0,IF(Analysis!$G$18='Data Validation'!$F$2,IF(B121&lt;=Analysis!$G$21,0,H121-F121),0))</f>
        <v>0</v>
      </c>
      <c r="H121" s="45">
        <f>ROUND(PMT(Analysis!$G$19/12,Analysis!$G$20,-Amort!E121),2)</f>
        <v>112261.17</v>
      </c>
      <c r="I121" s="45">
        <f t="shared" si="4"/>
        <v>25000000</v>
      </c>
    </row>
    <row r="122" spans="2:9" x14ac:dyDescent="0.25">
      <c r="B122" s="43">
        <v>119</v>
      </c>
      <c r="C122" s="44">
        <f t="shared" si="5"/>
        <v>48849</v>
      </c>
      <c r="D122" s="44">
        <f t="shared" si="6"/>
        <v>48879</v>
      </c>
      <c r="E122" s="45">
        <f t="shared" si="7"/>
        <v>25000000</v>
      </c>
      <c r="F122" s="45">
        <f>IF(Analysis!$G$16='Data Validation'!$D$1,Amort!E122*((Amort!D122-Amort!C122)/360)*Analysis!$G$19,Amort!E122*(30/360)*Analysis!$G$19)</f>
        <v>72916.666666666672</v>
      </c>
      <c r="G122" s="45">
        <f>IF(Analysis!$G$18='Data Validation'!$F$1,0,IF(Analysis!$G$18='Data Validation'!$F$2,IF(B122&lt;=Analysis!$G$21,0,H122-F122),0))</f>
        <v>0</v>
      </c>
      <c r="H122" s="45">
        <f>ROUND(PMT(Analysis!$G$19/12,Analysis!$G$20,-Amort!E122),2)</f>
        <v>112261.17</v>
      </c>
      <c r="I122" s="45">
        <f t="shared" si="4"/>
        <v>25000000</v>
      </c>
    </row>
    <row r="123" spans="2:9" x14ac:dyDescent="0.25">
      <c r="B123" s="43">
        <v>120</v>
      </c>
      <c r="C123" s="44">
        <f t="shared" si="5"/>
        <v>48879</v>
      </c>
      <c r="D123" s="44">
        <f t="shared" si="6"/>
        <v>48910</v>
      </c>
      <c r="E123" s="45">
        <f t="shared" si="7"/>
        <v>25000000</v>
      </c>
      <c r="F123" s="45">
        <f>IF(Analysis!$G$16='Data Validation'!$D$1,Amort!E123*((Amort!D123-Amort!C123)/360)*Analysis!$G$19,Amort!E123*(30/360)*Analysis!$G$19)</f>
        <v>75347.222222222234</v>
      </c>
      <c r="G123" s="45">
        <f>IF(Analysis!$G$18='Data Validation'!$F$1,0,IF(Analysis!$G$18='Data Validation'!$F$2,IF(B123&lt;=Analysis!$G$21,0,H123-F123),0))</f>
        <v>0</v>
      </c>
      <c r="H123" s="45">
        <f>ROUND(PMT(Analysis!$G$19/12,Analysis!$G$20,-Amort!E123),2)</f>
        <v>112261.17</v>
      </c>
      <c r="I123" s="45">
        <f t="shared" si="4"/>
        <v>25000000</v>
      </c>
    </row>
  </sheetData>
  <sheetProtection algorithmName="SHA-512" hashValue="AzG8tRAoWa3iJTkYqMz4yG7E2VEBEn1O7DdDBHyB/Eb3xQQYXxngWGOA9ZaMCB6RA9a+ylnwbJyvxYqUaUY4pw==" saltValue="7rkAetFhj1O8fhJnMviH4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C9B89-A227-4597-B393-02367B95D540}">
  <sheetPr codeName="Sheet7"/>
  <dimension ref="B1:H8"/>
  <sheetViews>
    <sheetView showGridLines="0" workbookViewId="0">
      <selection activeCell="B1" sqref="B1"/>
    </sheetView>
  </sheetViews>
  <sheetFormatPr defaultRowHeight="15" x14ac:dyDescent="0.25"/>
  <cols>
    <col min="1" max="1" width="9.140625" customWidth="1"/>
    <col min="2" max="2" width="17.42578125" bestFit="1" customWidth="1"/>
    <col min="6" max="6" width="17" bestFit="1" customWidth="1"/>
    <col min="8" max="8" width="19.28515625" bestFit="1" customWidth="1"/>
  </cols>
  <sheetData>
    <row r="1" spans="2:8" x14ac:dyDescent="0.25">
      <c r="B1" t="s">
        <v>24</v>
      </c>
      <c r="D1" t="s">
        <v>19</v>
      </c>
      <c r="F1" t="s">
        <v>43</v>
      </c>
      <c r="H1" t="s">
        <v>4</v>
      </c>
    </row>
    <row r="2" spans="2:8" x14ac:dyDescent="0.25">
      <c r="B2" t="s">
        <v>26</v>
      </c>
      <c r="D2" t="s">
        <v>21</v>
      </c>
      <c r="F2" t="s">
        <v>52</v>
      </c>
      <c r="H2" t="s">
        <v>3</v>
      </c>
    </row>
    <row r="3" spans="2:8" x14ac:dyDescent="0.25">
      <c r="B3" t="s">
        <v>35</v>
      </c>
      <c r="H3" t="s">
        <v>2</v>
      </c>
    </row>
    <row r="4" spans="2:8" x14ac:dyDescent="0.25">
      <c r="B4" t="s">
        <v>25</v>
      </c>
      <c r="H4" t="s">
        <v>5</v>
      </c>
    </row>
    <row r="5" spans="2:8" x14ac:dyDescent="0.25">
      <c r="B5" t="s">
        <v>34</v>
      </c>
      <c r="H5" t="s">
        <v>6</v>
      </c>
    </row>
    <row r="6" spans="2:8" x14ac:dyDescent="0.25">
      <c r="B6" t="s">
        <v>37</v>
      </c>
      <c r="H6" t="s">
        <v>7</v>
      </c>
    </row>
    <row r="7" spans="2:8" x14ac:dyDescent="0.25">
      <c r="H7" t="s">
        <v>8</v>
      </c>
    </row>
    <row r="8" spans="2:8" x14ac:dyDescent="0.25">
      <c r="H8" t="s">
        <v>9</v>
      </c>
    </row>
  </sheetData>
  <sheetProtection algorithmName="SHA-512" hashValue="n7Teprw1eZnr8u8fv3Bi3rS4eTxRxcDZGOW+8XLAhHCNS5k+Ni9Ni328L8q6p2/dfdYbywILtwYU0Bc0K9tl2g==" saltValue="OYhbKqQacpWbFyRUFgc9S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Analysis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Pensford</dc:creator>
  <cp:lastModifiedBy>Jessie Baron</cp:lastModifiedBy>
  <dcterms:created xsi:type="dcterms:W3CDTF">2015-09-16T12:43:16Z</dcterms:created>
  <dcterms:modified xsi:type="dcterms:W3CDTF">2023-11-27T04:40:21Z</dcterms:modified>
</cp:coreProperties>
</file>